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80" windowWidth="19365" windowHeight="8865"/>
  </bookViews>
  <sheets>
    <sheet name="RESUMO" sheetId="5" r:id="rId1"/>
    <sheet name="SERVIÇOS" sheetId="4" r:id="rId2"/>
    <sheet name="MATERIAIS" sheetId="1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Print_Area_1" localSheetId="0">'[1]Condensado - Resumo'!#REF!</definedName>
    <definedName name="__xlnm.Print_Area_1">'[1]Condensado - Resumo'!#REF!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Titles_1" localSheetId="0">'[1]Condensado - Resumo'!#REF!</definedName>
    <definedName name="__xlnm.Print_Titles_1">'[1]Condensado - Resumo'!#REF!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xlnm._FilterDatabase" localSheetId="0" hidden="1">RESUMO!$A$11:$L$25</definedName>
    <definedName name="a" localSheetId="0">#REF!</definedName>
    <definedName name="a">#REF!</definedName>
    <definedName name="Área_de_Dados">"#REF!"</definedName>
    <definedName name="Área_de_Dados_4">"#REF!"</definedName>
    <definedName name="_xlnm.Print_Area" localSheetId="2">MATERIAIS!$A$1:$G$196</definedName>
    <definedName name="_xlnm.Print_Area" localSheetId="0">RESUMO!$A$1:$E$25</definedName>
    <definedName name="_xlnm.Print_Area" localSheetId="1">SERVIÇOS!$A$1:$G$229</definedName>
    <definedName name="Contruçaodocanteiro">"#REF!"</definedName>
    <definedName name="e" localSheetId="0">#REF!</definedName>
    <definedName name="e">#REF!</definedName>
    <definedName name="ERF" localSheetId="0">#REF!</definedName>
    <definedName name="ERF">#REF!</definedName>
    <definedName name="ERGH" localSheetId="0">'[2]Condensado - Resumo'!#REF!</definedName>
    <definedName name="ERGH">'[2]Condensado - Resumo'!#REF!</definedName>
    <definedName name="GH" localSheetId="0">#REF!</definedName>
    <definedName name="GH">#REF!</definedName>
    <definedName name="INSUMOS">[3]INSUMOS!$A$8:$I$362</definedName>
    <definedName name="INSUMOS1">[4]INSUMOS!$A$8:$I$362</definedName>
    <definedName name="JHH" localSheetId="0">#REF!</definedName>
    <definedName name="JHH">#REF!</definedName>
    <definedName name="K" localSheetId="0">#REF!</definedName>
    <definedName name="K">#REF!</definedName>
    <definedName name="Linha_Fórmula">"#REF!"</definedName>
    <definedName name="Linha_Subtotal">"#REF!"</definedName>
    <definedName name="LOTES">"#REF!"</definedName>
    <definedName name="LOTES_1">#N/A</definedName>
    <definedName name="LOTES_2">#N/A</definedName>
    <definedName name="LOTES_3">#N/A</definedName>
    <definedName name="MATERIAL" localSheetId="0">#REF!</definedName>
    <definedName name="MATERIAL">#REF!</definedName>
    <definedName name="materialFoFo" localSheetId="0">#REF!</definedName>
    <definedName name="materialFoFo">#REF!</definedName>
    <definedName name="Medidas_Período">"#REF!"</definedName>
    <definedName name="q">[5]INSUMOS!$A$8:$I$362</definedName>
    <definedName name="Quant_Acum_Ant">"#REF!"</definedName>
    <definedName name="Quant_Acum_Tot">"#REF!"</definedName>
    <definedName name="QWERFGHKL" localSheetId="0">#REF!</definedName>
    <definedName name="QWERFGHKL">#REF!</definedName>
    <definedName name="RECOMPOSIÇÃO" localSheetId="0">'[1]Condensado - Resumo'!#REF!</definedName>
    <definedName name="RECOMPOSIÇÃO">'[1]Condensado - Resumo'!#REF!</definedName>
    <definedName name="RRR">"#REF!"</definedName>
    <definedName name="t" localSheetId="0">#REF!</definedName>
    <definedName name="t">#REF!</definedName>
    <definedName name="tabela">"#REF!"</definedName>
    <definedName name="_xlnm.Print_Titles" localSheetId="2">MATERIAIS!$1:$12</definedName>
    <definedName name="_xlnm.Print_Titles" localSheetId="0">RESUMO!$1:$14</definedName>
    <definedName name="_xlnm.Print_Titles" localSheetId="1">SERVIÇOS!$1:$12</definedName>
  </definedNames>
  <calcPr calcId="144525"/>
</workbook>
</file>

<file path=xl/calcChain.xml><?xml version="1.0" encoding="utf-8"?>
<calcChain xmlns="http://schemas.openxmlformats.org/spreadsheetml/2006/main">
  <c r="G109" i="4" l="1"/>
  <c r="G103" i="4"/>
  <c r="G89" i="4"/>
  <c r="G88" i="4"/>
  <c r="G61" i="4"/>
  <c r="G49" i="4"/>
  <c r="L197" i="4" l="1"/>
  <c r="B16" i="5" l="1"/>
  <c r="J158" i="1" l="1"/>
  <c r="J159" i="1"/>
  <c r="J160" i="1"/>
  <c r="J161" i="1"/>
  <c r="J162" i="1"/>
  <c r="J163" i="1"/>
  <c r="J164" i="1"/>
  <c r="J165" i="1"/>
  <c r="J166" i="1"/>
  <c r="J150" i="1"/>
  <c r="J151" i="1"/>
  <c r="J152" i="1"/>
  <c r="J153" i="1"/>
  <c r="J154" i="1"/>
  <c r="J155" i="1"/>
  <c r="J156" i="1"/>
  <c r="J157" i="1"/>
  <c r="J142" i="1"/>
  <c r="J143" i="1"/>
  <c r="J144" i="1"/>
  <c r="J145" i="1"/>
  <c r="J146" i="1"/>
  <c r="J147" i="1"/>
  <c r="J148" i="1"/>
  <c r="J149" i="1"/>
  <c r="J131" i="1"/>
  <c r="J132" i="1"/>
  <c r="J133" i="1"/>
  <c r="J134" i="1"/>
  <c r="J135" i="1"/>
  <c r="J136" i="1"/>
  <c r="J137" i="1"/>
  <c r="J138" i="1"/>
  <c r="J139" i="1"/>
  <c r="J140" i="1"/>
  <c r="J141" i="1"/>
  <c r="J122" i="1"/>
  <c r="J123" i="1"/>
  <c r="J124" i="1"/>
  <c r="J125" i="1"/>
  <c r="J126" i="1"/>
  <c r="J127" i="1"/>
  <c r="J128" i="1"/>
  <c r="J129" i="1"/>
  <c r="J130" i="1"/>
  <c r="J115" i="1"/>
  <c r="J116" i="1"/>
  <c r="J117" i="1"/>
  <c r="J118" i="1"/>
  <c r="J119" i="1"/>
  <c r="J120" i="1"/>
  <c r="J121" i="1"/>
  <c r="J106" i="1"/>
  <c r="J107" i="1"/>
  <c r="J108" i="1"/>
  <c r="J109" i="1"/>
  <c r="J110" i="1"/>
  <c r="J111" i="1"/>
  <c r="J97" i="1"/>
  <c r="J98" i="1"/>
  <c r="J99" i="1"/>
  <c r="J100" i="1"/>
  <c r="J101" i="1"/>
  <c r="J102" i="1"/>
  <c r="J103" i="1"/>
  <c r="J104" i="1"/>
  <c r="J105" i="1"/>
  <c r="J87" i="1"/>
  <c r="J91" i="1"/>
  <c r="J92" i="1"/>
  <c r="J93" i="1"/>
  <c r="J94" i="1"/>
  <c r="J95" i="1"/>
  <c r="J96" i="1"/>
  <c r="J77" i="1"/>
  <c r="J78" i="1"/>
  <c r="J79" i="1"/>
  <c r="J80" i="1"/>
  <c r="J81" i="1"/>
  <c r="J82" i="1"/>
  <c r="J83" i="1"/>
  <c r="J84" i="1"/>
  <c r="J85" i="1"/>
  <c r="J86" i="1"/>
  <c r="J68" i="1"/>
  <c r="J69" i="1"/>
  <c r="J70" i="1"/>
  <c r="J71" i="1"/>
  <c r="J72" i="1"/>
  <c r="J73" i="1"/>
  <c r="J74" i="1"/>
  <c r="J75" i="1"/>
  <c r="J76" i="1"/>
  <c r="J60" i="1"/>
  <c r="J61" i="1"/>
  <c r="J62" i="1"/>
  <c r="J63" i="1"/>
  <c r="J64" i="1"/>
  <c r="J65" i="1"/>
  <c r="J66" i="1"/>
  <c r="J67" i="1"/>
  <c r="J50" i="1"/>
  <c r="J51" i="1"/>
  <c r="J52" i="1"/>
  <c r="J53" i="1"/>
  <c r="J54" i="1"/>
  <c r="J55" i="1"/>
  <c r="J56" i="1"/>
  <c r="J57" i="1"/>
  <c r="J58" i="1"/>
  <c r="J59" i="1"/>
  <c r="J40" i="1"/>
  <c r="J41" i="1"/>
  <c r="J42" i="1"/>
  <c r="J43" i="1"/>
  <c r="J44" i="1"/>
  <c r="J45" i="1"/>
  <c r="J46" i="1"/>
  <c r="J47" i="1"/>
  <c r="J48" i="1"/>
  <c r="J49" i="1"/>
  <c r="J34" i="1"/>
  <c r="J35" i="1"/>
  <c r="J36" i="1"/>
  <c r="J37" i="1"/>
  <c r="J38" i="1"/>
  <c r="J39" i="1"/>
  <c r="J25" i="1"/>
  <c r="J26" i="1"/>
  <c r="J27" i="1"/>
  <c r="J28" i="1"/>
  <c r="J18" i="1"/>
  <c r="J19" i="1"/>
  <c r="J20" i="1"/>
  <c r="J21" i="1"/>
  <c r="J22" i="1"/>
  <c r="J23" i="1"/>
  <c r="J24" i="1"/>
  <c r="J17" i="1"/>
  <c r="J205" i="4"/>
  <c r="J17" i="4"/>
  <c r="J18" i="4"/>
  <c r="J19" i="4"/>
  <c r="J20" i="4"/>
  <c r="J21" i="4"/>
  <c r="J22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16" i="4"/>
  <c r="B14" i="5" l="1"/>
  <c r="B20" i="5"/>
  <c r="B19" i="5"/>
  <c r="B18" i="5"/>
  <c r="B17" i="5"/>
  <c r="B15" i="5"/>
  <c r="G6" i="4" l="1"/>
  <c r="G6" i="1" s="1"/>
  <c r="G7" i="4"/>
  <c r="G27" i="4" l="1"/>
  <c r="G31" i="4"/>
  <c r="G18" i="4"/>
  <c r="G22" i="4"/>
  <c r="G139" i="4"/>
  <c r="G33" i="4"/>
  <c r="G189" i="4"/>
  <c r="G47" i="4"/>
  <c r="G20" i="4"/>
  <c r="G42" i="4"/>
  <c r="G45" i="4"/>
  <c r="G43" i="4"/>
  <c r="G37" i="4"/>
  <c r="G39" i="4"/>
  <c r="G50" i="4"/>
  <c r="G34" i="4"/>
  <c r="G64" i="4"/>
  <c r="G44" i="4"/>
  <c r="G28" i="4"/>
  <c r="G62" i="4"/>
  <c r="G26" i="4"/>
  <c r="G108" i="4"/>
  <c r="G41" i="4"/>
  <c r="G29" i="4"/>
  <c r="G138" i="4"/>
  <c r="G148" i="4" s="1"/>
  <c r="G158" i="4" s="1"/>
  <c r="G168" i="4" s="1"/>
  <c r="G51" i="4"/>
  <c r="G35" i="4"/>
  <c r="G46" i="4"/>
  <c r="G30" i="4"/>
  <c r="G40" i="4"/>
  <c r="G21" i="4"/>
  <c r="G48" i="4"/>
  <c r="G36" i="4"/>
  <c r="G38" i="4"/>
  <c r="G32" i="4"/>
  <c r="G19" i="4"/>
  <c r="G17" i="4"/>
  <c r="G42" i="1"/>
  <c r="G104" i="1"/>
  <c r="G119" i="1"/>
  <c r="G139" i="1"/>
  <c r="G142" i="1"/>
  <c r="G24" i="1"/>
  <c r="G25" i="1"/>
  <c r="G82" i="1"/>
  <c r="G102" i="1"/>
  <c r="G117" i="1"/>
  <c r="G156" i="1"/>
  <c r="G43" i="1"/>
  <c r="G120" i="1"/>
  <c r="G80" i="1"/>
  <c r="G100" i="1"/>
  <c r="G115" i="1"/>
  <c r="G135" i="1"/>
  <c r="G154" i="1"/>
  <c r="G27" i="1"/>
  <c r="G159" i="1"/>
  <c r="G38" i="1"/>
  <c r="G96" i="1"/>
  <c r="G111" i="1"/>
  <c r="G127" i="1"/>
  <c r="G131" i="1"/>
  <c r="G150" i="1"/>
  <c r="G84" i="1"/>
  <c r="G71" i="1"/>
  <c r="G94" i="1"/>
  <c r="G109" i="1"/>
  <c r="G125" i="1"/>
  <c r="G148" i="1"/>
  <c r="G165" i="1"/>
  <c r="G17" i="1"/>
  <c r="G55" i="1"/>
  <c r="G97" i="1"/>
  <c r="G128" i="1"/>
  <c r="G132" i="1"/>
  <c r="G151" i="1"/>
  <c r="G45" i="1"/>
  <c r="G68" i="1"/>
  <c r="G91" i="1"/>
  <c r="G106" i="1"/>
  <c r="G122" i="1"/>
  <c r="G145" i="1"/>
  <c r="G162" i="1"/>
  <c r="G62" i="1"/>
  <c r="G105" i="1"/>
  <c r="G73" i="1"/>
  <c r="G92" i="1"/>
  <c r="G107" i="1"/>
  <c r="G123" i="1"/>
  <c r="G146" i="1"/>
  <c r="G58" i="1"/>
  <c r="G163" i="1"/>
  <c r="G18" i="1"/>
  <c r="G44" i="1"/>
  <c r="G86" i="1"/>
  <c r="G121" i="1"/>
  <c r="G141" i="1"/>
  <c r="G144" i="1"/>
  <c r="G161" i="1"/>
  <c r="G21" i="1"/>
  <c r="G47" i="1"/>
  <c r="G93" i="1"/>
  <c r="G108" i="1"/>
  <c r="G124" i="1"/>
  <c r="G147" i="1"/>
  <c r="G164" i="1"/>
  <c r="G41" i="1"/>
  <c r="G83" i="1"/>
  <c r="G103" i="1"/>
  <c r="G118" i="1"/>
  <c r="G138" i="1"/>
  <c r="G157" i="1"/>
  <c r="G158" i="1"/>
  <c r="G137" i="1"/>
  <c r="G85" i="1"/>
  <c r="G140" i="1"/>
  <c r="G56" i="1"/>
  <c r="G129" i="1"/>
  <c r="G39" i="1"/>
  <c r="G101" i="1"/>
  <c r="G155" i="1"/>
  <c r="G23" i="1"/>
  <c r="G53" i="1"/>
  <c r="G95" i="1"/>
  <c r="G126" i="1"/>
  <c r="G166" i="1"/>
  <c r="G61" i="1"/>
  <c r="G49" i="1"/>
  <c r="G149" i="1"/>
  <c r="G143" i="1"/>
  <c r="G79" i="1"/>
  <c r="G153" i="1"/>
  <c r="G75" i="1"/>
  <c r="G133" i="1"/>
  <c r="G59" i="1"/>
  <c r="G116" i="1"/>
  <c r="G160" i="1"/>
  <c r="G37" i="1"/>
  <c r="G76" i="1"/>
  <c r="G99" i="1"/>
  <c r="G134" i="1"/>
  <c r="G78" i="1"/>
  <c r="G152" i="1"/>
  <c r="G136" i="1"/>
  <c r="G72" i="1"/>
  <c r="G110" i="1"/>
  <c r="G36" i="1"/>
  <c r="G98" i="1"/>
  <c r="G81" i="1"/>
  <c r="G57" i="1"/>
  <c r="G130" i="1"/>
  <c r="G16" i="4"/>
  <c r="G63" i="4"/>
  <c r="G71" i="4"/>
  <c r="G75" i="4"/>
  <c r="G118" i="4"/>
  <c r="G141" i="4"/>
  <c r="G149" i="4"/>
  <c r="G159" i="4" s="1"/>
  <c r="G169" i="4" s="1"/>
  <c r="G185" i="4"/>
  <c r="G195" i="4" s="1"/>
  <c r="G205" i="4" s="1"/>
  <c r="G197" i="4"/>
  <c r="G74" i="4"/>
  <c r="G187" i="4"/>
  <c r="G140" i="4"/>
  <c r="G150" i="4" s="1"/>
  <c r="G160" i="4" s="1"/>
  <c r="G188" i="4"/>
  <c r="G65" i="4"/>
  <c r="G72" i="4"/>
  <c r="G46" i="1"/>
  <c r="G50" i="1"/>
  <c r="G54" i="1"/>
  <c r="G66" i="1"/>
  <c r="G70" i="1"/>
  <c r="G74" i="1"/>
  <c r="G19" i="1"/>
  <c r="G22" i="1"/>
  <c r="G64" i="1"/>
  <c r="G34" i="1"/>
  <c r="G69" i="1"/>
  <c r="G77" i="1"/>
  <c r="G26" i="1"/>
  <c r="G40" i="1"/>
  <c r="G35" i="1"/>
  <c r="G51" i="1"/>
  <c r="G63" i="1"/>
  <c r="G67" i="1"/>
  <c r="G87" i="1"/>
  <c r="G20" i="1"/>
  <c r="G28" i="1"/>
  <c r="G65" i="1"/>
  <c r="G48" i="1"/>
  <c r="G52" i="1"/>
  <c r="G60" i="1"/>
  <c r="G7" i="1"/>
  <c r="G112" i="4"/>
  <c r="G122" i="4" s="1"/>
  <c r="G132" i="4" s="1"/>
  <c r="G23" i="4" l="1"/>
  <c r="G88" i="1"/>
  <c r="G52" i="4"/>
  <c r="G112" i="1"/>
  <c r="G29" i="1"/>
  <c r="G167" i="1"/>
  <c r="G170" i="4"/>
  <c r="G180" i="4" s="1"/>
  <c r="G190" i="4" s="1"/>
  <c r="G200" i="4" s="1"/>
  <c r="G56" i="4"/>
  <c r="G198" i="4"/>
  <c r="G84" i="4"/>
  <c r="G94" i="4" s="1"/>
  <c r="G104" i="4" s="1"/>
  <c r="G114" i="4" s="1"/>
  <c r="G124" i="4" s="1"/>
  <c r="G134" i="4" s="1"/>
  <c r="G144" i="4" s="1"/>
  <c r="G154" i="4" s="1"/>
  <c r="G164" i="4" s="1"/>
  <c r="G174" i="4" s="1"/>
  <c r="G184" i="4" s="1"/>
  <c r="G194" i="4" s="1"/>
  <c r="G204" i="4" s="1"/>
  <c r="G59" i="4"/>
  <c r="G69" i="4" s="1"/>
  <c r="G79" i="4" s="1"/>
  <c r="G85" i="4"/>
  <c r="G95" i="4" s="1"/>
  <c r="G105" i="4" s="1"/>
  <c r="G115" i="4" s="1"/>
  <c r="G125" i="4" s="1"/>
  <c r="G135" i="4" s="1"/>
  <c r="G145" i="4" s="1"/>
  <c r="G155" i="4" s="1"/>
  <c r="G165" i="4" s="1"/>
  <c r="G58" i="4"/>
  <c r="G68" i="4" s="1"/>
  <c r="G78" i="4" s="1"/>
  <c r="G179" i="4"/>
  <c r="G73" i="4"/>
  <c r="G83" i="4" s="1"/>
  <c r="G93" i="4" s="1"/>
  <c r="G113" i="4" s="1"/>
  <c r="G123" i="4" s="1"/>
  <c r="G133" i="4" s="1"/>
  <c r="G143" i="4" s="1"/>
  <c r="G153" i="4" s="1"/>
  <c r="G163" i="4" s="1"/>
  <c r="G173" i="4" s="1"/>
  <c r="G183" i="4" s="1"/>
  <c r="G193" i="4" s="1"/>
  <c r="G203" i="4" s="1"/>
  <c r="G82" i="4"/>
  <c r="G92" i="4" s="1"/>
  <c r="G102" i="4" s="1"/>
  <c r="G199" i="4"/>
  <c r="G60" i="4"/>
  <c r="G70" i="4" s="1"/>
  <c r="G80" i="4" s="1"/>
  <c r="G90" i="4" s="1"/>
  <c r="G100" i="4" s="1"/>
  <c r="G57" i="4"/>
  <c r="G67" i="4" s="1"/>
  <c r="G77" i="4" s="1"/>
  <c r="G87" i="4" s="1"/>
  <c r="G119" i="4"/>
  <c r="G151" i="4"/>
  <c r="G161" i="4" s="1"/>
  <c r="G171" i="4" s="1"/>
  <c r="G181" i="4" s="1"/>
  <c r="G191" i="4" s="1"/>
  <c r="G201" i="4" s="1"/>
  <c r="G81" i="4"/>
  <c r="G91" i="4" s="1"/>
  <c r="G101" i="4" s="1"/>
  <c r="G111" i="4" s="1"/>
  <c r="G121" i="4" s="1"/>
  <c r="G131" i="4" s="1"/>
  <c r="G142" i="4"/>
  <c r="G152" i="4" s="1"/>
  <c r="G162" i="4" s="1"/>
  <c r="G172" i="4" s="1"/>
  <c r="G182" i="4" s="1"/>
  <c r="G107" i="4"/>
  <c r="G110" i="4" l="1"/>
  <c r="G120" i="4" s="1"/>
  <c r="G169" i="1"/>
  <c r="G171" i="1" s="1"/>
  <c r="D14" i="5"/>
  <c r="G66" i="4"/>
  <c r="G76" i="4" s="1"/>
  <c r="G86" i="4" s="1"/>
  <c r="G96" i="4" s="1"/>
  <c r="G106" i="4" s="1"/>
  <c r="G116" i="4" s="1"/>
  <c r="G126" i="4" s="1"/>
  <c r="G136" i="4" s="1"/>
  <c r="G146" i="4" s="1"/>
  <c r="G156" i="4" s="1"/>
  <c r="G166" i="4" s="1"/>
  <c r="C14" i="5"/>
  <c r="G117" i="4"/>
  <c r="G127" i="4" s="1"/>
  <c r="G137" i="4" s="1"/>
  <c r="G192" i="4"/>
  <c r="G202" i="4" s="1"/>
  <c r="E14" i="5" l="1"/>
  <c r="D22" i="5" s="1"/>
  <c r="G97" i="4"/>
  <c r="C17" i="5" s="1"/>
  <c r="G128" i="4"/>
  <c r="C15" i="5"/>
  <c r="G147" i="4"/>
  <c r="C18" i="5"/>
  <c r="G157" i="4" l="1"/>
  <c r="G167" i="4" s="1"/>
  <c r="G175" i="4"/>
  <c r="G176" i="4" s="1"/>
  <c r="G186" i="4"/>
  <c r="C19" i="5" l="1"/>
  <c r="C16" i="5" s="1"/>
  <c r="G196" i="4"/>
  <c r="G207" i="4" s="1"/>
  <c r="G209" i="4" s="1"/>
  <c r="C20" i="5" l="1"/>
  <c r="C22" i="5" s="1"/>
  <c r="C23" i="5" s="1"/>
</calcChain>
</file>

<file path=xl/sharedStrings.xml><?xml version="1.0" encoding="utf-8"?>
<sst xmlns="http://schemas.openxmlformats.org/spreadsheetml/2006/main" count="1348" uniqueCount="727">
  <si>
    <t>Ministério da Integração Nacional</t>
  </si>
  <si>
    <t>Companhia de Desenvolvimento dos Vales do São Francisco e do Parnaíba</t>
  </si>
  <si>
    <t>Área de Revitalização das Bacias Hidrográficas</t>
  </si>
  <si>
    <t xml:space="preserve">OBJETO: </t>
  </si>
  <si>
    <t>DATA BASE:</t>
  </si>
  <si>
    <t>BDI MAT.:</t>
  </si>
  <si>
    <t>BDI SERV.:</t>
  </si>
  <si>
    <t>CÓDIGO</t>
  </si>
  <si>
    <t>ITEM</t>
  </si>
  <si>
    <t>DISCRIMINAÇÃO</t>
  </si>
  <si>
    <t>UN</t>
  </si>
  <si>
    <t xml:space="preserve"> DADOS DO CONTRATO</t>
  </si>
  <si>
    <t>QUANT.</t>
  </si>
  <si>
    <t>B</t>
  </si>
  <si>
    <t>01.00</t>
  </si>
  <si>
    <t>SINAPI INSUMO 00038032</t>
  </si>
  <si>
    <t>01.02</t>
  </si>
  <si>
    <t>M</t>
  </si>
  <si>
    <t>SINAPI INSUMO 00000305</t>
  </si>
  <si>
    <t>01.04</t>
  </si>
  <si>
    <t>ANB P/ TUBOS E CONEXOES RPVC JE DN 150</t>
  </si>
  <si>
    <t>SINAPI INSUMO 00036365</t>
  </si>
  <si>
    <t>01.06</t>
  </si>
  <si>
    <t>TUBO COLETOR ESGOTO PVC PB JE DN 100</t>
  </si>
  <si>
    <t>SINAPI INSUMO 00000303</t>
  </si>
  <si>
    <t>01.07</t>
  </si>
  <si>
    <t>SINAPI INSUMO 00037953</t>
  </si>
  <si>
    <t>01.08</t>
  </si>
  <si>
    <t>SINAPI INSUMO 00020094</t>
  </si>
  <si>
    <t>01.09</t>
  </si>
  <si>
    <t>EMBASA MATERIAIS M110217007</t>
  </si>
  <si>
    <t xml:space="preserve">CONJ. DE BOMBA SUBMERSÍVEL, P = 20 cv E Q = 211,36 m³/h, C/ FORNEC. DE CABO DE ENERGIA E PROT., TUBO GUIA, SUPORTE SUPERIOR DO TUBO GUIA E  CONEXÃO DE DESCARGA </t>
  </si>
  <si>
    <t>SINAPI INSUMO 00039592</t>
  </si>
  <si>
    <t>GERADOR DE EMERGÊNCIA 190 KVA, 380/220 V, COMPLETO, COM PAINEL DE COMANDO, CONTROLE E PROTEÇÃO, PARA PARTIDA E TRANSFERÊNCIA AUTOMÂTICA</t>
  </si>
  <si>
    <t>EMBASA MATERIAIS M119000508</t>
  </si>
  <si>
    <t xml:space="preserve">CONJ. DE BOMBA SUBMERSÍVEL, P = 3,0 cv E Q = 18 m³/h, C/ FORNEC. DE CABO DE ENERGIA E PROT., TUBO GUIA, SUPORTE SUPERIOR DO TUBO GUIA E  CONEXÃO DE DESCARGA </t>
  </si>
  <si>
    <t>EMBASA MATERIAIS M109500685</t>
  </si>
  <si>
    <t>GERADOR DE EMERGÊNCIA 20 KVA, 380/220 V,COMPLETO COM PAINEL DE COMANDO, CONTROLE E PROTEÇÃO, PARA PARTIDA E TRANSFERÊNCIA AUTOMÂTICA</t>
  </si>
  <si>
    <t>CODEVASF</t>
  </si>
  <si>
    <t xml:space="preserve">CONJ. DE BOMBA SUBMERSÍVEL, P = 75 cv E Q = 347,58 m³/h, C/ FORNEC. DE CABO DE ENERGIA E PROT., TUBO GUIA, SUPORTE SUPERIOR DO TUBO GUIA E  CONEXÃO DE DESCARGA </t>
  </si>
  <si>
    <t>SEINFRA INSUM O</t>
  </si>
  <si>
    <t>GERADOR DE EMERGENCIA 450 KVA, 380/220, COMPLETO, COM PAINEL DE COMANDO, CONTROLE E PROTEÇÃO, PARA PARTIDA E TRANSFERENCIA AUTOMÁTICA</t>
  </si>
  <si>
    <t>SINAPI INSUMO 00002685</t>
  </si>
  <si>
    <t>ELETRODUTO DE PVC DOTADO DE ROSCAS NPT NAS EXTREMIDADES,  FORNECIDO COM UMA LUVA EM UMA DAS EXTREMIDADES,  FABRICADA EM VARAS DE 3M DA APOLO OU SIMILAR Ø1”</t>
  </si>
  <si>
    <t>CAIXA DE PASSAGEM TIPO CONDULETE A PROVA DE T.G.V.P.,  ENTRADAS ROSQUEADAS NPT, REF NTCL1 DA NUTSTEEL.  LB = Æ 1”</t>
  </si>
  <si>
    <t>CAIXA DE PASSAGEM TIPO CONDULETE A PROVA DE T.G.V.P.,  ENTRADAS ROSQUEADAS NPT, REF NTCL1 DA NUTSTEEL.  T= Æ 3/4”</t>
  </si>
  <si>
    <t>PARAFUSO CABEÇA SEXTAVADA, ROSCA SOBERBA EM AÇO GALVANIZADO Ø1/4”DA DISPAN OU SIMILAR</t>
  </si>
  <si>
    <t>ARRUELA LISA EM AÇO GALVANIZADO REF.Ø1/4” DA DISPAN OU SIMILAR.</t>
  </si>
  <si>
    <t>SINAPI INSUMO 00004375</t>
  </si>
  <si>
    <t>BUCHA DE EXPANSÃO TIPO DE NYLON S6 DISPAN OU SIMILAR</t>
  </si>
  <si>
    <t>TERMINAL DE COMPRESSÃO TIPO YAL DA BURNDY OU SIMILAR  #10MM2</t>
  </si>
  <si>
    <t>TERMINAL DE COMPRESSÃO TIPO YAL DA BURNDY OU SIMILAR  #2,5MM2</t>
  </si>
  <si>
    <t>TERMINAL DE COMPRESSÃO TIPO YAL DA BURNDY OU SIMILAR  #4,0MM2</t>
  </si>
  <si>
    <t>SINAPI INSUMO 00003378</t>
  </si>
  <si>
    <t>HASTE TIPO”COPPERWELD” 3/4” X 3,0 M, 240 MICRA DE ESPESSURA, FORNECIDA PELA BURNDYWELD</t>
  </si>
  <si>
    <t>CONEXÃO CABO CABO PYH35.35.3 DA EXOSOLDA OU SIMILAR</t>
  </si>
  <si>
    <t>CONEXÃO CABO HASTE HCL3/4.35.85 DA EXOSOLDA OU SIMILAR</t>
  </si>
  <si>
    <t>MANILHA DE CONCRETO Ø 12”X600MM DA TUPY OU SIMILAR</t>
  </si>
  <si>
    <t>CONECTOR TIPO GAR PARA HASTE DE ATERRAMENTO Æ3/4” DA BURNDY OU SIMILAR</t>
  </si>
  <si>
    <t>SINAPI INSUMO 00039390</t>
  </si>
  <si>
    <t>LUMINÁRIA A PROVA DE TEMPO COM CORPO, REFLETOR E GRADE DE PROTEÇÃO, PARA LAMPADA LED COMPLETAMENTE MONTADA</t>
  </si>
  <si>
    <t>ORSE INSUMO 11329</t>
  </si>
  <si>
    <t>ORSE INSUMO 03867</t>
  </si>
  <si>
    <t>DUTO TIPO PEAD KANAFLEX FORNECIDO EM METRO DA KANALEX OU SIMILAR  Ø 1 1/4”</t>
  </si>
  <si>
    <t>SINAPI INSUMO 00039128</t>
  </si>
  <si>
    <t>BRAÇADEIRA TIPO D COM CUNHA DE APERTO Ø3/4” DA DISPAN OU SIMILAR</t>
  </si>
  <si>
    <t>SINAPI INSUMO 00039028</t>
  </si>
  <si>
    <t xml:space="preserve">PERFILADO PERFURADO 38X38,  FABRICAÇÃO DISPAN OU SIMILAR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</si>
  <si>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SINAPI INSUMO 00038075</t>
  </si>
  <si>
    <t>TOMADA STECK 2P+T 16ª REF:S335 DA STECK OU SIMILAR</t>
  </si>
  <si>
    <t>CAIXA EM ALUMINIO TGVP, 300X300X100mm</t>
  </si>
  <si>
    <t>LUMINARIA TIPO PETALA FECHADA P/ILUMINACAO PUBLICA P/LAMPADA VAPOR DE SODIO 250W</t>
  </si>
  <si>
    <t>SINAPI INSUMO 00003757</t>
  </si>
  <si>
    <t>LAMPADA VAPOR SODIO 250W, TENSAO 220V</t>
  </si>
  <si>
    <t>BORNE  PARA CABO DE #10mm2 DA PIAL LEGRAND OU SIMILAR</t>
  </si>
  <si>
    <t>ALÇA PRÉ-FORMADA DE DISTRIBUIÇÄO EM LIGA DE COBRE REF:.CG-4505 DA PLP OU SIMILAR</t>
  </si>
  <si>
    <t>SINAPI INSUMO 10510</t>
  </si>
  <si>
    <t>MÄO FRANCESA CHATA GALVANIZADA  28” (711+-5MM) TIPO F-2005 DA FERGANO OU SIMILAR</t>
  </si>
  <si>
    <t>SINAPI INSUMO 00005047</t>
  </si>
  <si>
    <t>CHAVE FUSÍVEL TIPO EXPULSÄO 15 KV  100 A  4KA, FORNECIDA COM FERRAGENS PARA FIXAÇÃO EM CRUZETA DA HITACHI OU SIMILAR</t>
  </si>
  <si>
    <t>SINAPI INSUMO 00004273</t>
  </si>
  <si>
    <t>PÁRA RAIOS TIPO VÁLVULA 12 KV  10KA  ZNO,FORNECIDO COM FERRAGENS DE FIXAÇÃO EM CRUZETA DA HITACHI OU SIMILAR</t>
  </si>
  <si>
    <t>SINAPI INSUMO 00003405</t>
  </si>
  <si>
    <t>ISOLADOR DE SUSPENSÃO GARFO OLHAL 15KV TIPO IEC, REF. DI 23C23 ANSI 52-2 DA SANTANA OU SIMILAR</t>
  </si>
  <si>
    <t>SINAPI INSUMO 0000402</t>
  </si>
  <si>
    <t>GANCHO DE SUSPENSÃO TIPO OLHAL  EM AÇO GALVANIZADO TIPO 313/1 DA MECRIL OU SIMILAR</t>
  </si>
  <si>
    <t>OLHAL PARA PARAFUSO GALVANIZADO REF  427/8 DA MECRIL OU SIMILAR</t>
  </si>
  <si>
    <t>ORSE INSUMO 2266</t>
  </si>
  <si>
    <t>TRANSFORMADOR TRIFÁSICO 13,8KV PARA 380/220V  30 KVA</t>
  </si>
  <si>
    <t>SINAPI INSUMO 12327</t>
  </si>
  <si>
    <t>CINTA SUPORTE TRAFO POSTE DUPLOT “T” EM AÇO GALVANIZADO  DA FERGANO OU SIMILAR</t>
  </si>
  <si>
    <t>SINAPI INSUMO 21130</t>
  </si>
  <si>
    <t>ELETRODUTO DE AÇO GALVANIZADO DOTADO DE ROSCAS NPT NAS EXTREMIDADES,  FORNECIDO COM UMA LUVA EM UMA DAS EXTREMIDADES,  FABRICADA EM VARAS DE 3M DA APOLO OU SIMILAR Ø1.1/2”</t>
  </si>
  <si>
    <t>SINAPI INSUMO 39682</t>
  </si>
  <si>
    <t>CAIXA PARA MEDIDOR SAGA PADRÃO COELBA</t>
  </si>
  <si>
    <t>MANILHA SAPATILHA GALVANIZADA UNIVERSAL TIPO 425/2 DA MECRIL OU SIMILAR</t>
  </si>
  <si>
    <t>CAIXA PARA DISJUNTOR PADRÃO COELBA</t>
  </si>
  <si>
    <t>SINAPI INSUMO 00001562</t>
  </si>
  <si>
    <t>CONECTOR SPLIT BOLT PARA CABO ATÉ #35MM2</t>
  </si>
  <si>
    <t>SINAPI INSUMO 00011821</t>
  </si>
  <si>
    <t>CONECTOR SPLIT-BOLT PARA CABO DE ATERRAMENTO #16MM2</t>
  </si>
  <si>
    <t>CONECTOR DE COMPRESSAO TIPO ESTRIBO, EM LIGA DE ALUMINIO, C/ ESTRIBO EM FIO DE COBRE, P/ CABO 1/0 - 4/0 AWG</t>
  </si>
  <si>
    <t>SINAPI INSUMO 0000857</t>
  </si>
  <si>
    <t>CABO DE COBRE NU #16MM2 TEMPERA MEIO DURO</t>
  </si>
  <si>
    <t>CABO DE COBRE NU TEMPERA MOLE #16MM2(T)</t>
  </si>
  <si>
    <t>SINAPI INSUMO 0002626</t>
  </si>
  <si>
    <t>CURVA PARA ELETRODUTO DE AÇO GALVANIZADO Ø11/2”</t>
  </si>
  <si>
    <t>SINAPI INSUMO 0002680</t>
  </si>
  <si>
    <t>ELETRODUTO DE PVC DOTADO DE ROSCAS NPT NAS EXTREMIDADES,  FORNECIDO COM UMA LUVA EM UMA DAS EXTREMIDADES,  FABRICADA EM VARAS DE 3M DA APOLO OU SIMILAR Ø1.1/2”</t>
  </si>
  <si>
    <t>SINAPI INSUMO 0003939</t>
  </si>
  <si>
    <t>LUVA PARA ELETRODUTO DE AÇO GALVANIZADO Ø1.1/2”</t>
  </si>
  <si>
    <t>SINAPI INSUMO 00000342</t>
  </si>
  <si>
    <t>ARAME DE AÇO GALVANIZADO 12BWG</t>
  </si>
  <si>
    <t>KG</t>
  </si>
  <si>
    <t>SINAPI INSUMO 00001777</t>
  </si>
  <si>
    <t>CURVA RAIO LONGO 45° PARA ELETRODUTO DE AÇO GALVANIZADO Ø1.1/2”</t>
  </si>
  <si>
    <t>PORCA QUADRADA 24MM, C/ ROSCA 5/8""</t>
  </si>
  <si>
    <t>PARAFUSO DE MAQUINA 5/8""X400MM</t>
  </si>
  <si>
    <t>PARAFUSO DE MAQUINA 5/8""X200MM</t>
  </si>
  <si>
    <t>GRAMPO DE LINHA VIVA, EM BRONZE, CONDUTORES BITOLA 6AWG A 266,8 MCC NA LINHA E 8AWG A 2/0 AWG NA DERIVACAO</t>
  </si>
  <si>
    <t>ENTRADA DE LINHA Ø1.1/2” REF: NTENL06B DA NUTSTEEL OU SIMILAR</t>
  </si>
  <si>
    <t xml:space="preserve">MATERIAIS ELÉTRICOS DA EEE- 2 </t>
  </si>
  <si>
    <t>CABO DE COBRE NU TÊMPERA MEIO DURO DA PRYSMIAN OU SIMILAR COM #16mm2</t>
  </si>
  <si>
    <t xml:space="preserve">HASTE TIPO COPPERWELD Ø3/4”X3,0m, 240 MICRÔNS DE ESPESSURA, FORNECIDO PELA BURNDYWELD </t>
  </si>
  <si>
    <t>CONEXÃO CABO A CABO PYH35.35.3 DA EXOSOLDA OU SIMILAR</t>
  </si>
  <si>
    <t>CONECTOR TIPO GAR PARA HASTE DE ATERRAMENTO Ø3/4” DA BURNDY OU SIMILAR</t>
  </si>
  <si>
    <t>SINAPI INSUMO 00002681</t>
  </si>
  <si>
    <t>ELETRODUTO DE PVC DOTADO DE ROSCAS NPT NAS EXTREMIDADES, FORNECIDO COM UMA LUVA EM UMA DAS EXTREMIDADES, FABRICADA EM VARAS DE 3M DA APOLO OU SIMILAR COM Ø2”</t>
  </si>
  <si>
    <t>TERMINAL PARA ACABAMENTO DO DUTO NA PAREDE DA CAIXA DE ALVENARIA COM Ø1.1/4”. FABRICAÇÃO KANALEX OU SIMILAR</t>
  </si>
  <si>
    <t>LUMINÁRIA TIPO PÉTALA FECHADA PARA ILUMINAÇÃO PÚBLICA PARA LÂMPADA VAPOR DE SÓDIO DE 250W</t>
  </si>
  <si>
    <t>LÂMPADA VAPOR DE SÓDIO 250W, TENSÃO 220V</t>
  </si>
  <si>
    <t>CAIXA EM ALUMÍNIO T.G.V.P., 300x300x100mm</t>
  </si>
  <si>
    <t>ARMAÇÃO SECUNDÁRIA DE UM ESTRIBO COM HASTE DE Ø16X150mm DE AÇO ZINCADO (RACK)</t>
  </si>
  <si>
    <t>PONTALETE PARA ENTRADA DE ENERGIA CONFORME PADRÃO COELBA</t>
  </si>
  <si>
    <t>SINAPI INSUMO 0003398</t>
  </si>
  <si>
    <t>ISOLADOR ROLDANA DE PORCELANA 57X54mm</t>
  </si>
  <si>
    <t>SINAPI INSUMO 00002626</t>
  </si>
  <si>
    <t>CURVA 135º, PVC ROSQUEÁVEL PARA ELETRODUTOS COM Ø40mm</t>
  </si>
  <si>
    <t>SINAPI INSUMO 0002644</t>
  </si>
  <si>
    <t>LUVA DE EMENDA PARA ELETRODUTO DE Ø40mm</t>
  </si>
  <si>
    <t>BUCHAS E ARRUELAS ZINCADAS PARA ELETRODUTO DE PVC DE Ø40mm</t>
  </si>
  <si>
    <t>MANILHA DE BARRO OU PVC Ø100mm</t>
  </si>
  <si>
    <t>CAIXA PARA MEDIDOR POLIFÁSICO PADRÃO COELBA</t>
  </si>
  <si>
    <t>CAIXA PARA DISJUNTOR ACOPLADO À MEDIÇÃO (VER DIAGRAMA UNIFILAR)</t>
  </si>
  <si>
    <t>BORNE PARA CABO DE #10mm2 DA PIAL LEGRAND OU SIMILAR</t>
  </si>
  <si>
    <t>MATERIAIS ELÉTRICOS DA EEE-3</t>
  </si>
  <si>
    <t>CAIXA DE PASSAGEM TIPO CONDULETE A PROVA DE T.G.V.P., ENTRADAS ROSQUEADAS NPT,REF NTCL1 DA NUTSTEEL.  LB = Æ 2”</t>
  </si>
  <si>
    <t>CAIXA DE PASSAGEM TIPO CONDULETE A PROVA DE T.G.V.P., ENTRADAS ROSQUEADAS NPT,REF NTCL1 DA NUTSTEEL.  T= Æ 3/4”</t>
  </si>
  <si>
    <t xml:space="preserve">CAIXA DE PASSAGEM TIPO CONDULETE A PROVA DE T.G.V.P., ENTRADAS ROSQUEADAS NPT,REF NTCL1 DA NUTSTEEL. LR= Æ 3/4” </t>
  </si>
  <si>
    <t>SINAPI INSUMO 0000863</t>
  </si>
  <si>
    <t>CABO DE COBRE NU TEMPERA MEIO DURO DA PIRELLI OU SIMILAR  #35MM2</t>
  </si>
  <si>
    <t>TERMINAL DE COMPRESSÃO EM BRONZE SILICIOSO, TIPO QAB-28-B-PARA CABO #35MM2 DA BURNDY OU SIMILAR</t>
  </si>
  <si>
    <t>TERMINAL DE COMPRESSÃO TIPO YAL DA BURNDY OU SIMILAR  #16MM2</t>
  </si>
  <si>
    <t>TERMINAL DE COMPRESSÃO TIPO YAL DA BURNDY OU SIMILAR  #50MM2</t>
  </si>
  <si>
    <t>HASTE TIPO "COPPERWELD” 3/4” X 3,0 M, 240 MICRA DE ESPESSURA, FORNECIDA PELA BURNDYWELD</t>
  </si>
  <si>
    <t>CONETOR TIPO GAR PARA HASTE DE ATERRAMENTO Æ3/4” DA BURNDY OU SIMILAR</t>
  </si>
  <si>
    <t>ORSE INSUMO 06596</t>
  </si>
  <si>
    <t>DUTO TIPO PED KANAFLEX FORNECIDO EM METRO DA KANALEX OU SIMILAR  Ø 2”</t>
  </si>
  <si>
    <t xml:space="preserve">PERFILADO 38X38 REF.:DP 502, FABRICAÇÃO DISPAN OU SIMILAR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</si>
  <si>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BORNE  PARA BARRA REF:390 70 DA PIAL LEGRAND OU SIMILAR</t>
  </si>
  <si>
    <t>CHAVE FUSÍVEL TIPO EXPULSÄO 15 KV  100 A  4KA,FORNECIDA COM FERRAGENS PARA FIXAÇÃO EM CRUZETA DA HITACHI OU SIMILAR</t>
  </si>
  <si>
    <t>ISOLADOR DE SUSPENSSÃO GARFO OLHAL 15KV TIPO IEC, REF. DI 23C23 ANSI 52-2 DA SANTANA OU SIMILAR</t>
  </si>
  <si>
    <t>CINTA SUPORTE TRAFO POSTE DUPLOT “T” EM AÇOA GALVANIZADO  DA FERGANO OU SIMILAR</t>
  </si>
  <si>
    <t>SINAPI INSUMO 00021134</t>
  </si>
  <si>
    <t>ELETRODUTO DE AÇO GALVANIZADO DOTADO DE ROSCAS NPT NAS EXTREMIDADES, FORNECIDO COM UMA LUVA EM UMA DAS EXTREMIDADES, FABRICADA EM VARAS DE 3M DA APOLO OU SIMILAR Ø2”</t>
  </si>
  <si>
    <t>CABO DE COBRE NU #35MM2 TEMPERA MEIO DURO</t>
  </si>
  <si>
    <t>SINAPI INSUMO 0002630</t>
  </si>
  <si>
    <t>CURVA PARA ELETRODUTO DE AÇO GALVANIZADO Ø2”</t>
  </si>
  <si>
    <t>SINAPI INSUMO 0002681</t>
  </si>
  <si>
    <t>ELETRODUTO DE PVC DOTADO DE ROSCAS NPT NAS EXTREMIDADES, FORNECIDO COM UMA LUVA EM UMA DAS EXTREMIDADES, FABRICADA EM VARAS DE 3M DA APOLO OU SIMILAR Ø2”</t>
  </si>
  <si>
    <t>SINAPI INSUMO 00003912</t>
  </si>
  <si>
    <t>LUVA PARA ELETRODUTO DE AÇO GALVANIZADO Ø2”</t>
  </si>
  <si>
    <t>SINAPI INSUMO 0001818</t>
  </si>
  <si>
    <t>CURVA RAIO LONGO 45° PARA ELETRODUTO DE AÇO GALVANIZADO Ø2"</t>
  </si>
  <si>
    <t>SINAPI INSUMO 0003379</t>
  </si>
  <si>
    <t>HASTE DE TERRA TIPO COPPERWELD 5/8” X 3000MM</t>
  </si>
  <si>
    <t>ENTRADA DE LINHA Ø2” REF: NTENL06B DA NUTSTEEL OU SIMILAR</t>
  </si>
  <si>
    <t>TOTAL DO ITEM 01.00 -  MATERIAIS DO SES SENTO SÉ</t>
  </si>
  <si>
    <t>MATERIAIS GERAIS</t>
  </si>
  <si>
    <t>01.10</t>
  </si>
  <si>
    <t>01.11</t>
  </si>
  <si>
    <t>01.12</t>
  </si>
  <si>
    <t>01.13</t>
  </si>
  <si>
    <t>01.14</t>
  </si>
  <si>
    <t>01.15</t>
  </si>
  <si>
    <t>02.00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</si>
  <si>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</si>
  <si>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</si>
  <si>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</si>
  <si>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</si>
  <si>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</si>
  <si>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</si>
  <si>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</si>
  <si>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</si>
  <si>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</si>
  <si>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</si>
  <si>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</si>
  <si>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</si>
  <si>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</si>
  <si>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</si>
  <si>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</si>
  <si>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</si>
  <si>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LUMINÁRIA A PROVA DE TEMPO COM CORPO REFLETOR E GRADE DE PROTEÇÃO, PARA LAMPADA LED COMPLETAMENTE MONTADA</t>
  </si>
  <si>
    <t>CRUZETA DE MADEIRA  COMPRIMETO 2400MMX112X90MM  HOMANHOLE OU SIMILAR</t>
  </si>
  <si>
    <t>PORCA QUADRADA 24MM, C/ ROSCA 5/8"</t>
  </si>
  <si>
    <t>TxKM</t>
  </si>
  <si>
    <t>TESTE ESTANQUEIDADE DO DAFA UTILIZANDO ÁGUA BRUTA</t>
  </si>
  <si>
    <t>02.03.27</t>
  </si>
  <si>
    <t>SICRO/SERVIÇO 5915451</t>
  </si>
  <si>
    <t>FORNECIMENTO E IMPLANTAÇÃO DE MOURÃO PRÉ-MOLDADO DE CONCRETO ARMADO, PARA CERCA, SEÇÃO 10X10, RETA OU OBLIQUA H(u) - 2,50M, INCLUSIVE BLOCO DE FUNDAÇÃO.</t>
  </si>
  <si>
    <t>02.03.26</t>
  </si>
  <si>
    <t>REPOSIÇÃO DE ARAME FARPADO EM CERCA DE PROTEÇÃO DE ÁREA</t>
  </si>
  <si>
    <t>02.03.25</t>
  </si>
  <si>
    <t>UND.</t>
  </si>
  <si>
    <t xml:space="preserve">PINTURA DA LOGOMARCA DA  CODEVASF </t>
  </si>
  <si>
    <t>02.03.24</t>
  </si>
  <si>
    <t>02.03.23</t>
  </si>
  <si>
    <t>M2</t>
  </si>
  <si>
    <t>FORNECIMENTO E INSTALAÇÃO DE MANTA TERMOPLÁSTICA, PEAD, LISA, E=1 MM</t>
  </si>
  <si>
    <t>02.03.22</t>
  </si>
  <si>
    <t>IMPERMEABILIZAÇÃO DE SUPERFICIE COM MEMBRANA DE POLIUREIA</t>
  </si>
  <si>
    <t>02.03.21</t>
  </si>
  <si>
    <t>SINAPI/SERVIÇO 83738</t>
  </si>
  <si>
    <t>APLICAÇÃO DE ADESIVO ESTRUTURAL BASE RESINA EPOXI COMPOUND ADESIVO, VEDACIT OU SIMILAR, APLICAÇÃO EM CHUMBAMENTO E COLAGEM DE CONCRETO</t>
  </si>
  <si>
    <t>02.03.20</t>
  </si>
  <si>
    <t>ORSE/SERVIÇO 4780</t>
  </si>
  <si>
    <t>FORMA PLANA EM COMP. PLASTIFICADO P/ ESTRUTURA (4 X)</t>
  </si>
  <si>
    <t>02.03.19</t>
  </si>
  <si>
    <t>ORSE/SERVIÇO 11651</t>
  </si>
  <si>
    <t>AÇO CA-50, INCL. FORNEC., CORTE, DOBR. E COLOCAÇAO NAS PEÇAS</t>
  </si>
  <si>
    <t>02.03.18</t>
  </si>
  <si>
    <t>SINAPI/SERVIÇO 92760</t>
  </si>
  <si>
    <t>M3</t>
  </si>
  <si>
    <t>02.03.17</t>
  </si>
  <si>
    <t>ARMAÇÃO EM TELA DE AÇO SOLDADA NERVURADA Q - 92</t>
  </si>
  <si>
    <t>02.03.16</t>
  </si>
  <si>
    <t>SINAPI/SERVIÇO 85662</t>
  </si>
  <si>
    <t>02.03.15</t>
  </si>
  <si>
    <t xml:space="preserve">TAMPA CONCRETO PREMOLDADO FCK=15,0 MPA E=7 CM </t>
  </si>
  <si>
    <t>02.03.14</t>
  </si>
  <si>
    <t>DEMOLIÇÃO E REMOÇÃO DAS PLACAS DE CONCRETO DOS TALUDES DAS LAGOAS</t>
  </si>
  <si>
    <t>02.03.13</t>
  </si>
  <si>
    <t>SINAPI/SERVIÇO 97629</t>
  </si>
  <si>
    <t>TXKM</t>
  </si>
  <si>
    <t xml:space="preserve"> TRANSPORTE DE SOLO,  EM CAMINHAO BASCULANTE</t>
  </si>
  <si>
    <t>02.03.12</t>
  </si>
  <si>
    <t>SICRO/SERVIÇO  5914329</t>
  </si>
  <si>
    <t>CARGA E DESCARGA DE SOLO/CASCALHO</t>
  </si>
  <si>
    <t>02.03.11</t>
  </si>
  <si>
    <t>SINAPI/SERVIÇO 72844</t>
  </si>
  <si>
    <t>EXPLORACAO DE JAZIDA DE SOLO / CASCALHO</t>
  </si>
  <si>
    <t>02.03.10</t>
  </si>
  <si>
    <t>REATERRO MANUAL DE VALAS COM COMPACATAÇÃO MECANIZADA</t>
  </si>
  <si>
    <t>02.03.09</t>
  </si>
  <si>
    <t>SINAPI/SERVIÇO 93382</t>
  </si>
  <si>
    <t>COMPACTACAO MECANICA C/ CONTROLE DO GC&gt;=95% DO PN  (COROAMENTO DAS LAGOAS)</t>
  </si>
  <si>
    <t>02.03.08</t>
  </si>
  <si>
    <t>SINAPI/SERVIÇO 74005/002</t>
  </si>
  <si>
    <t>ESCAV. MECANIZ. DE VALAS - EM SOLO DE 2A. CAT. EXECUTADA ENTRE AS PROFUND. DE 0 A 2,00M (VALAS DE ANCORAGEM DAS MANTAS)</t>
  </si>
  <si>
    <t>02.03.07</t>
  </si>
  <si>
    <t>SINAPI/SERVIÇO 72915</t>
  </si>
  <si>
    <t>REGULARIZAÇÃO MANUAL DOS TALUDES</t>
  </si>
  <si>
    <t>02.03.06</t>
  </si>
  <si>
    <t>ORSE/SERVIÇO 05103</t>
  </si>
  <si>
    <t xml:space="preserve"> M3</t>
  </si>
  <si>
    <t>RECOMPOSIÇÃO DE REVESTIMENTO PRIMÁRIO COM MATERIAL DE JAZIDA</t>
  </si>
  <si>
    <t>02.03.05</t>
  </si>
  <si>
    <t>SICRO/SEERVIÇO 4915611</t>
  </si>
  <si>
    <t>02.03.04</t>
  </si>
  <si>
    <t>SINAPI/SERVIÇO 93358</t>
  </si>
  <si>
    <t xml:space="preserve">LIMPEZA FINAL DA OBRA </t>
  </si>
  <si>
    <t>02.03.03</t>
  </si>
  <si>
    <t>SINAPI/SERVIÇO 9537</t>
  </si>
  <si>
    <t>LIMPEZA MECANIZADA DE TERRENO COM REMOCAO DE CAMADA VEGETAL, UTILIZANDO MOTONIVELADORA</t>
  </si>
  <si>
    <t>02.03.02</t>
  </si>
  <si>
    <t xml:space="preserve">SINAPI/SERVIÇO 73822/002 </t>
  </si>
  <si>
    <t>CAPINA E LIMPEZA MANUAL DE TERRENO COM PEQUENOS ARBUSTOS</t>
  </si>
  <si>
    <t>02.03.01</t>
  </si>
  <si>
    <t xml:space="preserve">SINAPI/SERVIÇO 73859/002 </t>
  </si>
  <si>
    <t>ESTAÇÃO TRATAMENTO DE ESGOTO</t>
  </si>
  <si>
    <t>UNID</t>
  </si>
  <si>
    <t>PEDIDO DE LIGAÇÃO E TARIFA DA COELBA DA EEE-03</t>
  </si>
  <si>
    <t>INSTALAÇÃO DE GERADOR AUXILIAR 450 KVA</t>
  </si>
  <si>
    <t>LANÇAMENTO DE CABOS DE FORÇA E CONTROLE E ILUMINAÇÃO COM AS RESPECTIVAS TERMINAÇÕES E ACABAMENTOS CONFORME DIAGRAM UNIFILAR 0,6/1KV - #16MM2</t>
  </si>
  <si>
    <t>ORSE/SERVIÇO 91935</t>
  </si>
  <si>
    <t>FORNECIMENTO E LANÇAMENTO DE CABOS DE FORÇA E CONTROLE E ILUMINAÇÃO COM AS RESPECTIVAS TERMINAÇÕES E ACABAMENTOS CONFORME DIAGRAM UNIFILAR,0,6/1KV - 1X4/C#50MM2</t>
  </si>
  <si>
    <t>ORSE/SERVIÇO 92988</t>
  </si>
  <si>
    <t>FORNECIMENTO E LANÇAMENTO DE CABOS DE FORÇA E CONTROLE E ILUMINAÇÃO COM AS RESPECTIVAS TERMINAÇÕES E ACABAMENTOS CONFORME DIAGRAM UNIFILAR, 0,6/1KV - 1X4/C#25MM2</t>
  </si>
  <si>
    <t>ORSE/SERVIÇO 92984</t>
  </si>
  <si>
    <t>FORNECIMENTO E LANÇAMENTO DE CABOS DE FORÇA E CONTROLE E ILUMINAÇÃO COM AS RESPECTIVAS TERMINAÇÕES E ACABAMENTOS CONFORME DIAGRAM UNIFILAR, 750V - #4,0MM2</t>
  </si>
  <si>
    <t>ORSE/SERVIÇO 91928</t>
  </si>
  <si>
    <t>FORNECIMENTO E LANÇAMENTO DE CABOS DE FORÇA E CONTROLE E ILUMINAÇÃO COM AS RESPECTIVAS TERMINAÇÕES E ACABAMENTOS CONFORME DIAGRAM UNIFILAR, 750V - #2,5MM2</t>
  </si>
  <si>
    <t>ORSE/SERVIÇO 91926</t>
  </si>
  <si>
    <t>MONTAGEM DE SISTEMA DE ILUMINAÇÃO INTERNA COM LUMINARIAS PARA LAMPADAS INCANDESCENTE 100W-220V, INCLUINDO TOMADAS, COM OS RESPECTIVOS ACESSORIOS FIXAÇÕES E ACABAMENTOS NECESSARIO PARA UMA PERFEITA EXECUÇÃO DOS SERVIÇOS</t>
  </si>
  <si>
    <t>INSTALAÇÃO DE CONVERSOR DE FREQUENCIA PARA MOTORES DE 75CV,COM AS RESPECTIVAS FIXAÇÕES E ACABAMENTOS PARA UMA PERFEITA EXECUÇÃO DOS SERVIÇOS</t>
  </si>
  <si>
    <t>FORNECIMENTO E MONTAGEM DE PAINEL DE DISTRIBUIÇÃO DE FORÇA E ILUMINAÇÃO COM AS RESPECTIVAS FIXAÇÕES E ACABAMENTOS NECESSARIOS PARA PERFEITA EXECUÇÃO DOS SERVIÇOS,INTERLIGAÇÕES E TESTES</t>
  </si>
  <si>
    <t>ORSE/SERVIÇO 10358</t>
  </si>
  <si>
    <t>FORNECIMENTO E MONTAGEM DE ELETRODUTOS DE PVC INSTALAÇÃO APARENTE COM OS RESPECTIVOS ACESSORIOS E FIXAÇÕES E ACABAMENTOS NECESSARIOS PARA PERFEITA EXECUÇÃO DOS SERVIÇOS, Ø3/4"</t>
  </si>
  <si>
    <t>SINAPI/SERVIÇO 95730</t>
  </si>
  <si>
    <t>FORNECIMENTO E MONTAGEM DE ELETRODUTO DE PVC RIGIDO EMBUTIDO NO PISO RESPECTIVAS ESCAVAÇÕES E REATERROS E ACABAMENTOS NECESSARIOS PARA PERFEITA EXECUÇÃO DOS SERVIÇOS, Ø1"</t>
  </si>
  <si>
    <t>SINAPI/SERVIÇO 91872</t>
  </si>
  <si>
    <t>SINAPI/SERVIÇO 95748</t>
  </si>
  <si>
    <t>MONTAGEM DE MEDIÇÃO PADRÃO COELBA COM OS RESPECTIVOS ACESSORIOS , FIXAÇÕES E INTERLIGAÇÕES COM SECUNDARIO DO TRANSFORMADOR</t>
  </si>
  <si>
    <t>INSTALACAO PONTO TOMADA, INCLUSIVE ABERTURA E FECHAMENTO DE RASGO EM ALVENARIA</t>
  </si>
  <si>
    <t>INSTALAÇÃO DE PONTO DE LUZ (CAIXA, ELETRODUTO, FIOS E INTERRUPTOR)</t>
  </si>
  <si>
    <t>DESMONTAGEM, RECUPERAÇÃO, MONTAGEM DE PECAS, CONEXÕES, VÁLVULAS, APARELHOS E ACESSÓRIOS DE FERRO FUNDIDO DÚCTIL OU AÇO CARBONO, JUNTA TRAVADA, EXTERNA MECÂNICA OU FLANGEADA C/ DIÂMETROS DE 300 A 600 mm.</t>
  </si>
  <si>
    <t>RECUPERAÇÃO, FORNECIMENTO E ASSENT.DE TAMPAS METÁLICAS EM CHAPA XADREZ 1/4"" COM CANTONEIRAS DE 1/2"", PORTA CADEADO E PINTURA ANTICORROSIVA EM 2 DEMÃOS</t>
  </si>
  <si>
    <t>ORSE/SERVIÇO 11573</t>
  </si>
  <si>
    <t>FORNEC. E MONTAGEM DE GUARDA-CORPO EM TUBOS DE FERRO GALVANIZADO, DN = 1 1/2"", INCL. PINTURA A ÓLEO EM DUAS DEMÃOS SOB BASE ANTICORROSIVA, h = 0,80m</t>
  </si>
  <si>
    <t>SINAPI/SERVIÇO 73631</t>
  </si>
  <si>
    <t>FORNEC. E MONTAGEM DE GRADE DE PROTEÇÃO EM CHAPA DE AÇO No.7, PERFURADA C/ ORIFÍCIOS DE 1"" DE DIÂMETRO, e=3/16"", C/ ACESSÓRIOS P/ FIXAÇÃO, INCL. ASSENT. E PINTURA</t>
  </si>
  <si>
    <t>MONTAGEM E INST. DE CONJUNTO MOTO-BOMBA SUBMERSÍVEL (EIXO VERTICAL) EM POÇOS TUBULARES, POTENCIA MAIOR QUE  30CV</t>
  </si>
  <si>
    <t>SINAPI/SERVIÇO 73835/001</t>
  </si>
  <si>
    <t>EXECUÇÃO DE PASSEIO (CALÇADA) EM CONCRETO (CIMENTO/AREIA/SEIXO ROLADO), PREPARO MECÂNICO, ESPESSURA 6CM, COM JUNTA DE DILATAÇÃO EM MADEIRA, INCLUSO LANÇAMENTO E ADENSAMENTO</t>
  </si>
  <si>
    <t>SINAPI/SERVIÇO 94992</t>
  </si>
  <si>
    <t>IMPERMEABILIZACAO DE SUPERFICIE COM MASTIQUE BETUMINOSO A FRIO.</t>
  </si>
  <si>
    <t xml:space="preserve">SINAPI/SERVIÇO 74190/001 </t>
  </si>
  <si>
    <t>IMPERMEABILIZAÇÃO COM TINTA A BASE DE RESINA EPOXI ALCATRAO, DUAS DEMAOS , INCLUSIVE PREPARAÇÃO DE SUPERFICIE</t>
  </si>
  <si>
    <t>SINAPI/SERVIÇO 73872/002</t>
  </si>
  <si>
    <t xml:space="preserve">PINTURA ESMALTE ACETINADO, DUAS DEMAOS, SOBRE SUPERFICIE METALICA </t>
  </si>
  <si>
    <t xml:space="preserve">SINAPI/SERVIÇO 73924/002 </t>
  </si>
  <si>
    <t>PINTURA INTERNA C/ PVA-LATEX, C/ MASSA, INCL. INCL. O LIQUIDO SELADOR E LIXAMENTO, EM DUAS DEMAOS</t>
  </si>
  <si>
    <t>ARGAMASSA CIMENTO:AREIA:ADITIVO 1:6</t>
  </si>
  <si>
    <t>SINAPI/SERVIÇO 87283</t>
  </si>
  <si>
    <t>FORNECIMENTO E ASSENTAMENTO DE ELEMENTO VAZADO</t>
  </si>
  <si>
    <t>SINAPI/SERVIÇO 95465</t>
  </si>
  <si>
    <t>FORNECIMENTO E INSTALACAO DE TALHA E TROLEY MANUAL DE 1 TONELADA</t>
  </si>
  <si>
    <t>SINAPI/SERVIÇO 73661</t>
  </si>
  <si>
    <t>FORNEC.E INST.DE VERTEDOR DE FIBRA DE VIDRO,C/ACIONAMENTO DIRETO NA GAVETA, e=6 mm, INCL.QUADRO DE FIBRA DE VIDRO E CHUMBADORES DE ACO INOX</t>
  </si>
  <si>
    <t>FORNEC.E ASSENT.DE GRADE MANUAL P/PRE-TRATAMENTO DE ESGOTOS/AGUA BRUTA,INCLUINDO PINTURA DE PROTECAO</t>
  </si>
  <si>
    <t>AÇO CA-60, INCL. FORNEC., CORTE, DOBR. E COLOCAÇAO NAS PEÇAS</t>
  </si>
  <si>
    <t>SINAPI/SERVIÇO92767</t>
  </si>
  <si>
    <t>CONCRETO FCK=20MPa, INCL. FORNEC. DOS  MAT., PRODUÇÃO, LANC.,ADENS. E CURA</t>
  </si>
  <si>
    <t>ESGOTAMENTO C/ CONJUNTO MOTO-BOMBA DE SUPERFÍCIE E SUBMERSA.</t>
  </si>
  <si>
    <t>SINAPI/SERVIÇO 73891/001</t>
  </si>
  <si>
    <t>PORTA DE ABRIR EM FERRO, COM ALMOFADA E GUARNIÇÃO, INCLUSO FECHADURA E PINTURA (1,20X2,10M)</t>
  </si>
  <si>
    <t>PORTÃO P/ VEÍCULOS EM TUBOS DE FERRO GALVANIZADO DE  02 FOLHAS, C/ VEDAÇÃO EM CHAPA DE AÇO</t>
  </si>
  <si>
    <t>SINAPI/SERVIÇO 74238/002</t>
  </si>
  <si>
    <t>BASE PARA PAVIMENTAÇÃO COM BRITA GRADUADA</t>
  </si>
  <si>
    <t>SINAPI/SERVIÇO 96396</t>
  </si>
  <si>
    <t>SINAPI/SERVIÇO 73859/002</t>
  </si>
  <si>
    <t xml:space="preserve">ESTAÇÃO ELEVATÓRIA DE ESGOTOS EEE-3 </t>
  </si>
  <si>
    <t>02.02.03</t>
  </si>
  <si>
    <t>PEDIDO DE LIGAÇÃO E TARIFA DA COELBA DA EEE-02</t>
  </si>
  <si>
    <t>INSTALAÇÃO DE GERADOR AUXILIAR 20 KVA</t>
  </si>
  <si>
    <t>MONTAGEM DE SISTEMA DE ILUMINAÇÃO INTERNA COM LUMINARIAS PARA LAMPADAS INCANDESCENTE 100W-220V, INCLUINDO TOMADAS, COM OS RESPECTIVOS ACESSORIOS FIXAÇÕES E ACABAMENTOSNECESSARIO PARA UMA PERFEITA EXECUÇÃO DOS SERVIÇOS</t>
  </si>
  <si>
    <t>EXECUÇÃO DE MALHA DE ATERRAMENTO COM FINCAMENTO DE HASTES DE ATERRAMENTO,EXECUÇÃO DE POÇO DE INSPEÇÃO,CONEXÕES COM SOLDAS EXOTERMICAS EM CABOS #16MM2 E TERMINAÇÕES COM TERMINAIS ADEQUADOS,INCLUINDO ESCAVAÇÕES E REATERROS.</t>
  </si>
  <si>
    <t>FORNECIMENTO E LANÇAMENTO DE CABOS DE FORÇA E CONTROLE E ILUMINAÇÃO COM AS RESPECTIVAS TERMINAÇÕES E ACABAMENTOS CONFORME DIAGRAM UNIFILAR, 0,6/1KV - #10MM2</t>
  </si>
  <si>
    <t>ORSE/SERVIÇO 91933</t>
  </si>
  <si>
    <t>SINAPI/SERVIÇO 73769/002</t>
  </si>
  <si>
    <t>MONTAGEM DE MEDIÇÃO PADRÃO COELBA COM OS RESPECTIVOS ACESSORIOS , FIXAÇÕES E INTERLIGAÇÕES COM A REDE COELBA.</t>
  </si>
  <si>
    <t>DESMONTAGEM, RECUPERAÇÃO, MONTAGEM DE PECAS, CONEXÕES, VÁLVULAS, APARELHOS E ACESSÓRIOS DE FERRO FUNDIDO DÚCTIL OU AÇO CARBONO, JUNTA FLANGEADA OU MECÂNICA C/ DIÂMETROS DE 50 A 250 mm.</t>
  </si>
  <si>
    <t>MONTAGEM E INST. DE CONJUNTO MOTO-BOMBA SUBMERSÍVEL (EIXO VERTICAL) EM POÇOS TUBULARES, POTÊNCIA ATE 5 CV</t>
  </si>
  <si>
    <t>SINAPI/SERVIÇO73835/001</t>
  </si>
  <si>
    <t>IMPERMEABILIZACAO DE SUPERFICIE COM MASTIQUE BETUMINOSO A FRIO, POR AREA.</t>
  </si>
  <si>
    <t xml:space="preserve">ESTAÇÃO ELEVATÓRIA DE ESGOTOS EEE-2 </t>
  </si>
  <si>
    <t>02.02.02</t>
  </si>
  <si>
    <t>PEDIDO DE LIGAÇÃO E TARIFA DA COELBA DA EEE-01</t>
  </si>
  <si>
    <t>INSTALAÇÃO DE GERADOR AUXILIAR 190 KVA</t>
  </si>
  <si>
    <t>FORNECIMENTO E LANÇAMENTO DE CABOS DE FORÇA, CONTROLE E ILUMINAÇÃO COM AS RESPECTIVAS TERMINAÇÕES E ACABAMENTOS CONFORME DIAGRAM UNIFILAR, 0,6/1KV - 1X4/C#25MM2</t>
  </si>
  <si>
    <t>FORNECIMENTO E LANÇAMENTO DE CABOS DE FORÇA, CONTROLE E ILUMINAÇÃO COM AS RESPECTIVAS TERMINAÇÕES E ACABAMENTOS CONFORME DIAGRAM UNIFILAR, 750V - #4,0MM2</t>
  </si>
  <si>
    <t>FORNECIMENTO E LANÇAMENTO DE CABOS DE FORÇA, CONTROLE E ILUMINAÇÃO COM AS RESPECTIVAS TERMINAÇÕES E ACABAMENTOS CONFORME DIAGRAM UNIFILAR, 750V - #2,5MM2</t>
  </si>
  <si>
    <t>INSTALAÇÃO DE CONVERSOR DE FREQUENCIA PARA MOTORES DE 20CV,COM AS RESPECTIVAS FIXAÇÕES E ACABAMENTOS PARA UMA PERFEITA EXECUÇÃO DOS SERVIÇOS</t>
  </si>
  <si>
    <t>MONTAGEM DE SUBESTAÇÃO EM POSTE 30KVA COM TENSÃO PRIMARIA EM 13,8KV,TENSÃO SEGUNDARIA 0,38/0,22KV,COM OS RESPECTIVOS ACESSORIOS E FIXAÇÃO</t>
  </si>
  <si>
    <t>ORSE/SERVIÇO 04423</t>
  </si>
  <si>
    <t>FORNEC. E MONTAGEM DE ESCADA MARINHEIRO, EM AÇO CA-50, DN  3/4"", INCL. PINTURA A BASE DE EPOXI</t>
  </si>
  <si>
    <t xml:space="preserve"> M2</t>
  </si>
  <si>
    <t>LIMPEZA DO LOCAL, RECUPERAÇÃO/FORNECIMENTO, MONT. E INSTAL. DE COMPORTA DE SUPERFICIE C/ ACION. DIRETO NA GAVETA, C/AREA DO CANAL DE 0,40m² ATÉ 0,90m²</t>
  </si>
  <si>
    <t>H</t>
  </si>
  <si>
    <t xml:space="preserve">ESTAÇÃO ELEVATÓRIA DE ESGOTOS EEE-1 </t>
  </si>
  <si>
    <t>02.02.01</t>
  </si>
  <si>
    <t xml:space="preserve">ESTAÇÕES ELEVATÓRIAS DE ESGOTO </t>
  </si>
  <si>
    <t xml:space="preserve">TOTAL DO ITEM 02.01 - REDE COLETORA DE ESGOTO </t>
  </si>
  <si>
    <t>TESTE DE REDE E LIMPEZA</t>
  </si>
  <si>
    <t>02.01.26</t>
  </si>
  <si>
    <t>LIMPEZA, RECUPERAÇÃO E ACABAMENTO DE PV´S.</t>
  </si>
  <si>
    <t>02.01.25</t>
  </si>
  <si>
    <t>02.01.24</t>
  </si>
  <si>
    <t>02.01.23</t>
  </si>
  <si>
    <t>LEVANTAMENTO DE GUIA OU MEIO-FIO PRE-MOLDADO</t>
  </si>
  <si>
    <t>02.01.22</t>
  </si>
  <si>
    <t>DEMOLICAO DE PASSEIO / PAVIMENTO EM CONCRETO SIMPLES</t>
  </si>
  <si>
    <t>02.01.21</t>
  </si>
  <si>
    <t>CAIXA P/LIGACAO PREDIAL DE ESGOTO SANITARIO,  EM ANEL DE CONCRETO PRE MOLDADO  DN=0, 60M,  E=5CM,  EM PROFUND. DE 0, 61M ATE 0, 80M,  INCL. TAMPA DE CONCR. ARMADO C/ E=0, 07M (CLP TIPO V) DP1003-06</t>
  </si>
  <si>
    <t>02.01.20</t>
  </si>
  <si>
    <t>CAIXA P/LIGACAO PREDIAL DE ESGOTO SANITARIO,  EM ANEL DE CONCRETO PRE MOLDADO  DN=0, 40M,  E=5CM,  EM PROFUND. ATE 0, 60M,  INCL. TAMPA DE CONCR. ARMADO C/ E=0, 07M (CLP TIPO IV) DP1003-06</t>
  </si>
  <si>
    <t>02.01.19</t>
  </si>
  <si>
    <t>EXECUCAO DE RAMAL PREDIAL P/ESGOTO, EM TERRENO NATURAL, MATERIAL DE 3ª CAT, DN 100MM, S/ FORNEC. DO MAT. HIDRAULICO.</t>
  </si>
  <si>
    <t>02.01.18</t>
  </si>
  <si>
    <t>FORNEC. E ASSENT. DE TAMPAO ARTICULADO EM FO.FO. P/ PV'S,  DN=600MM,  CARGA 30 TON. (substituição)</t>
  </si>
  <si>
    <t>02.01.17</t>
  </si>
  <si>
    <t>UN.</t>
  </si>
  <si>
    <t>PV EM ANEL DE CONCRETO PRE-MOLDADO DN=0,80M,  C/ LAJE DE RED.,  ENTRE PROFUND. DE 1,00 E 1,80M,  C/ FORNEC. MAT.,  S/ FORNEC. E ASSENT. DE TAMPAO (PV TIPO III) DP1001-03</t>
  </si>
  <si>
    <t>02.01.16</t>
  </si>
  <si>
    <t>PV EM ANEL DE CONCRETO PRE-MOLDADO DN=0, 60M,  EM PROFUND. ATE 1,20M,  C/ FORNEC. MAT.,  S/ FORNEC.E ASSENT.DE TAMPAO (PV TIPO I) DP1001-01</t>
  </si>
  <si>
    <t>02.01.15</t>
  </si>
  <si>
    <t>MXKM</t>
  </si>
  <si>
    <t>MOMENTO DE TRANSPORTE P/TUBOS, PECAS E CONEXOES DE PVC RIG./RPVC C/ DN ATE 400MM</t>
  </si>
  <si>
    <t>02.01.14</t>
  </si>
  <si>
    <t>CARGA E DESCARGA DE TUBOS PVC RIG. / RPVC, DN ATE 400 MM</t>
  </si>
  <si>
    <t>02.01.13</t>
  </si>
  <si>
    <t>ASSENT. DE TUBOS EM PVC RIG. PB JE - DN 150 MM</t>
  </si>
  <si>
    <t>02.01.12</t>
  </si>
  <si>
    <t>SINAPI/SERVIÇO 90740</t>
  </si>
  <si>
    <t>02.01.11</t>
  </si>
  <si>
    <t>ESCORAMENTO CONTINUO DE VALAS, MISTO, COM PERFIL I DE 8"</t>
  </si>
  <si>
    <t>02.01.10</t>
  </si>
  <si>
    <t>SINAPI/SERVIÇO 83770</t>
  </si>
  <si>
    <t>TRANSPORTE DE SOLO EM CAMINHÃO BASCULANTE</t>
  </si>
  <si>
    <t>02.01.09</t>
  </si>
  <si>
    <t xml:space="preserve">SICRO/SERVIÇO 5914314 </t>
  </si>
  <si>
    <t>EXPLORAÇÃO DE JAZIDA DE SOLO / CASCALHO</t>
  </si>
  <si>
    <t>02.01.08</t>
  </si>
  <si>
    <t>EXEC. DE ENVOLTORIA OU BERCO DE AREIA EM VALAS,  INCL. LANCAM.,  ESPALHAM. E COMPACT. C/PLACA VIBRATORIA,  SOQUETE PNEUMATICO OU SOQUETE MANUAL ,  C/ FORNEC. DO MAT.</t>
  </si>
  <si>
    <t>02.01.07</t>
  </si>
  <si>
    <t>SINAPI/SERVIÇO 94111</t>
  </si>
  <si>
    <t>EXEC. DE ATERRO EM VALAS/POCOS/CAVAS DE FUNDACAO,  C/ FORNEC. DE SOLO,  INCL.  LANCAM.,  ESPALHAM.,  COMPACT. C/PLACA VIBRATORIA,  SOQUETE PNEUMATICO OU  SOQUETE MANUAL</t>
  </si>
  <si>
    <t>02.01.06</t>
  </si>
  <si>
    <t>ESCAV. MECANIZ. DE VALAS - ESGOTO - EM SOLO DE 1A. CAT. EXECUTADA ENTRE AS PROFUND. DE 0 A 2,00M</t>
  </si>
  <si>
    <t>02.01.05</t>
  </si>
  <si>
    <t>ORSE SERVIÇO 02503</t>
  </si>
  <si>
    <t>CONE C/ FAIXA REFLETORA P/DESVIO DE TRAFEGO E/OU REDUCAO DA AREA DE CIRCULACAO,  INCL. FORNEC. E REMOCAO P/ OUTRO LOCAL DA OBRA (DP0301-02)</t>
  </si>
  <si>
    <t>02.01.04</t>
  </si>
  <si>
    <t>CERCA DE PROTECAO S/ SINALIZACAO LUMINOSA P/ ABERTURA DE VALA C/ MONTANTES E TELA PVC,  INCL. FORNEC.,  TRANP.,  INSTAL. E REMOCAO P/ OUTRO LOCAL DA OBRA(DP0302-02) - REAPROVEITAMENTO 10 VEZES</t>
  </si>
  <si>
    <t>02.01.03</t>
  </si>
  <si>
    <t>LOCACAO DE REDE COLETORA CONVENCIONAL, CONDOMINIAL, INTERCEPTOR, EMISSARIO E LINHA DE RECALQUE, INCLUINDO PLANIALTIMETRIA, COM USO DE EQUIPAMENTO TOPOGRAFICO</t>
  </si>
  <si>
    <t>02.01.02</t>
  </si>
  <si>
    <t xml:space="preserve">CADASTRO COMPLETO DE REDE COLETORA DE ESGOTOS </t>
  </si>
  <si>
    <t>02.01.01</t>
  </si>
  <si>
    <t>ORSE/SERVIÇO 11676</t>
  </si>
  <si>
    <t xml:space="preserve">REDE COLETORA DE ESGOTO </t>
  </si>
  <si>
    <t xml:space="preserve">TOTAL DOS SERVIÇOS PRELIMINARES </t>
  </si>
  <si>
    <t xml:space="preserve">PLACA DE IDENTIFICACAO DA OBRA PADRAO CODEVASF, INCL.FORNEC., TRANSP. E INST. (DP0301-04) </t>
  </si>
  <si>
    <t>SINAPI/SERVIÇO 74209/001</t>
  </si>
  <si>
    <t>MÊS</t>
  </si>
  <si>
    <t>INSTALAÇÃO E MANUTENÇÃO DE RASTREADOR VEICULAR</t>
  </si>
  <si>
    <t xml:space="preserve">LOCAÇÃO DE VEÍCULO 4X4,  C/AR E DIREÇÃO HIDRAULICA </t>
  </si>
  <si>
    <t>01.05</t>
  </si>
  <si>
    <t xml:space="preserve">ADMINISTRACAO LOCAL E MANUTENÇÃO DO CANTEIRO DE OBRAS </t>
  </si>
  <si>
    <t xml:space="preserve">INSTALACAO DO CANTEIRO DE OBRAS </t>
  </si>
  <si>
    <t>01.03</t>
  </si>
  <si>
    <t>DESMOBILIZACAO DE PESSOAL E EQUIPAMENTOS II</t>
  </si>
  <si>
    <t xml:space="preserve">01.02                 </t>
  </si>
  <si>
    <t>MOBILIZACAO DE PESSOAL E EQUIPAMENTOS II</t>
  </si>
  <si>
    <t xml:space="preserve">01.01                 </t>
  </si>
  <si>
    <t xml:space="preserve">SERVIÇOS PRELIMINARES </t>
  </si>
  <si>
    <t>A</t>
  </si>
  <si>
    <t>OBJETO:</t>
  </si>
  <si>
    <t>UNIDADE</t>
  </si>
  <si>
    <t>TOTAL</t>
  </si>
  <si>
    <t>HIDRÁULICOS</t>
  </si>
  <si>
    <t>ELÉTRICOS</t>
  </si>
  <si>
    <t>SERVIÇOS (R$)</t>
  </si>
  <si>
    <t>MATERIAIS (R$)</t>
  </si>
  <si>
    <t>TOTAL DA OBRA (R$)</t>
  </si>
  <si>
    <t>TOTAL GERAL DA OBRA (R$)</t>
  </si>
  <si>
    <t>3.1</t>
  </si>
  <si>
    <t>3.2</t>
  </si>
  <si>
    <t>3.3</t>
  </si>
  <si>
    <t>COMPLEMENTAÇÃO E RECUPERAÇÃO DO SISTEMA DE ESGOTAMENTO SANITÁRIO DE SENTO SÉ – BA, NO ESTADO DA BAHIA.</t>
  </si>
  <si>
    <t>EXECUÇÃO DOS SERVIÇOS DE RECUPERAÇÃO DO SISTEMA DE ESGOTAMENTO SANITÁRIO DO MUNICÍPIO DE SENTO SÉ, NO ESTADO DA BAHIA.</t>
  </si>
  <si>
    <t>VALOR (R$)</t>
  </si>
  <si>
    <t>UNITÁRIO</t>
  </si>
  <si>
    <t>PLANILHA DE SERVIÇOS</t>
  </si>
  <si>
    <t>03.00</t>
  </si>
  <si>
    <t>03.01</t>
  </si>
  <si>
    <t>03.02</t>
  </si>
  <si>
    <t>03.03</t>
  </si>
  <si>
    <t>04.00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</si>
  <si>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</si>
  <si>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</si>
  <si>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</si>
  <si>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</si>
  <si>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</si>
  <si>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</si>
  <si>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</si>
  <si>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</si>
  <si>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</si>
  <si>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</si>
  <si>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</si>
  <si>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</si>
  <si>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</si>
  <si>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</si>
  <si>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</si>
  <si>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</si>
  <si>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</si>
  <si>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</si>
  <si>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</si>
  <si>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</si>
  <si>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</si>
  <si>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03.01.12</t>
  </si>
  <si>
    <t>03.01.13</t>
  </si>
  <si>
    <t>03.01.14</t>
  </si>
  <si>
    <t>03.01.15</t>
  </si>
  <si>
    <t>03.01.16</t>
  </si>
  <si>
    <t>03.01.17</t>
  </si>
  <si>
    <t>03.01.18</t>
  </si>
  <si>
    <t>03.01.19</t>
  </si>
  <si>
    <t>03.01.20</t>
  </si>
  <si>
    <t>03.01.21</t>
  </si>
  <si>
    <t>03.01.22</t>
  </si>
  <si>
    <t>03.01.23</t>
  </si>
  <si>
    <t>03.01.24</t>
  </si>
  <si>
    <t>03.01.25</t>
  </si>
  <si>
    <t>03.01.26</t>
  </si>
  <si>
    <t>03.01.27</t>
  </si>
  <si>
    <t>03.01.28</t>
  </si>
  <si>
    <t>03.01.29</t>
  </si>
  <si>
    <t>03.01.30</t>
  </si>
  <si>
    <t>03.01.31</t>
  </si>
  <si>
    <t>03.01.32</t>
  </si>
  <si>
    <t>03.01.33</t>
  </si>
  <si>
    <t>03.01.34</t>
  </si>
  <si>
    <t>03.01.35</t>
  </si>
  <si>
    <t>03.01.36</t>
  </si>
  <si>
    <t>03.01.37</t>
  </si>
  <si>
    <t>03.01.38</t>
  </si>
  <si>
    <t>03.01.39</t>
  </si>
  <si>
    <t>03.01.40</t>
  </si>
  <si>
    <t>03.01.41</t>
  </si>
  <si>
    <t>TOTAL DO ITEM 03.01 -  ESTAÇÃO ELEVATÓRIA DE ESGOTO EEE-1</t>
  </si>
  <si>
    <t>03.02.01</t>
  </si>
  <si>
    <t>03.02.02</t>
  </si>
  <si>
    <t>03.02.03</t>
  </si>
  <si>
    <t>03.02.04</t>
  </si>
  <si>
    <t>03.02.05</t>
  </si>
  <si>
    <t>03.02.06</t>
  </si>
  <si>
    <t>03.02.07</t>
  </si>
  <si>
    <t>03.02.08</t>
  </si>
  <si>
    <t>03.02.09</t>
  </si>
  <si>
    <t>03.02.10</t>
  </si>
  <si>
    <t>03.02.11</t>
  </si>
  <si>
    <t>03.02.12</t>
  </si>
  <si>
    <t>03.02.13</t>
  </si>
  <si>
    <t>03.02.14</t>
  </si>
  <si>
    <t>03.02.15</t>
  </si>
  <si>
    <t>03.02.16</t>
  </si>
  <si>
    <t>03.02.17</t>
  </si>
  <si>
    <t>03.02.18</t>
  </si>
  <si>
    <t>03.02.19</t>
  </si>
  <si>
    <t>03.02.20</t>
  </si>
  <si>
    <t>03.02.21</t>
  </si>
  <si>
    <t>03.02.22</t>
  </si>
  <si>
    <t>03.02.23</t>
  </si>
  <si>
    <t>03.02.24</t>
  </si>
  <si>
    <t>03.02.25</t>
  </si>
  <si>
    <t>03.02.26</t>
  </si>
  <si>
    <t>03.02.27</t>
  </si>
  <si>
    <t>03.02.28</t>
  </si>
  <si>
    <t>TOTAL DO ITEM 03.02 -  ESTAÇÃO ELEVATÓRIA DE ESGOTO EEE-2</t>
  </si>
  <si>
    <t>03.03.01</t>
  </si>
  <si>
    <t>03.03.02</t>
  </si>
  <si>
    <t>03.03.03</t>
  </si>
  <si>
    <t>03.03.04</t>
  </si>
  <si>
    <t>03.03.05</t>
  </si>
  <si>
    <t>03.03.06</t>
  </si>
  <si>
    <t>03.03.07</t>
  </si>
  <si>
    <t>03.03.08</t>
  </si>
  <si>
    <t>03.03.09</t>
  </si>
  <si>
    <t>03.03.10</t>
  </si>
  <si>
    <t>03.03.11</t>
  </si>
  <si>
    <t>03.03.12</t>
  </si>
  <si>
    <t>03.03.13</t>
  </si>
  <si>
    <t>03.03.14</t>
  </si>
  <si>
    <t>03.03.15</t>
  </si>
  <si>
    <t>03.03.16</t>
  </si>
  <si>
    <t>03.03.17</t>
  </si>
  <si>
    <t>03.03.18</t>
  </si>
  <si>
    <t>03.03.19</t>
  </si>
  <si>
    <t>03.03.20</t>
  </si>
  <si>
    <t>03.03.21</t>
  </si>
  <si>
    <t>03.03.22</t>
  </si>
  <si>
    <t>03.03.23</t>
  </si>
  <si>
    <t>03.03.24</t>
  </si>
  <si>
    <t>03.03.25</t>
  </si>
  <si>
    <t>03.03.26</t>
  </si>
  <si>
    <t>03.03.27</t>
  </si>
  <si>
    <t>03.03.28</t>
  </si>
  <si>
    <t>03.03.29</t>
  </si>
  <si>
    <t>03.03.30</t>
  </si>
  <si>
    <t>03.03.31</t>
  </si>
  <si>
    <t>03.03.32</t>
  </si>
  <si>
    <t>03.03.33</t>
  </si>
  <si>
    <t>03.03.34</t>
  </si>
  <si>
    <t>03.03.35</t>
  </si>
  <si>
    <t>03.03.36</t>
  </si>
  <si>
    <t>03.03.37</t>
  </si>
  <si>
    <t>03.03.38</t>
  </si>
  <si>
    <t>03.03.39</t>
  </si>
  <si>
    <t>03.03.40</t>
  </si>
  <si>
    <t>03.03.41</t>
  </si>
  <si>
    <t>03.03.42</t>
  </si>
  <si>
    <t>03.03.43</t>
  </si>
  <si>
    <t>03.03.44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</si>
  <si>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</si>
  <si>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</si>
  <si>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</si>
  <si>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</si>
  <si>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</si>
  <si>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</si>
  <si>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</si>
  <si>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</si>
  <si>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</si>
  <si>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</si>
  <si>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</si>
  <si>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</si>
  <si>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</si>
  <si>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</si>
  <si>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</si>
  <si>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</si>
  <si>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</si>
  <si>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</si>
  <si>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04.19</t>
  </si>
  <si>
    <t>04.20</t>
  </si>
  <si>
    <t>04.21</t>
  </si>
  <si>
    <t>04.22</t>
  </si>
  <si>
    <t>04.23</t>
  </si>
  <si>
    <t>04.24</t>
  </si>
  <si>
    <t>04.25</t>
  </si>
  <si>
    <t>04.26</t>
  </si>
  <si>
    <t>04.27</t>
  </si>
  <si>
    <t>TOTAL DO ITEM 04.00 -  ESTAÇÃO TRATAMENTO DE ESGOTO</t>
  </si>
  <si>
    <t>TOTAL DO ITEM 03.03 -  ESTAÇÃO ELEVATÓRIA DE ESGOTO EEE-3</t>
  </si>
  <si>
    <t>TOTAL DO ITEM 03.00 -  ESTAÇÕES ELEVATÓRIAS DE ESGOTO</t>
  </si>
  <si>
    <t>FORNECIMENTO E MONTAGEM DE POSTES DE ILUMINAÇÃO 9,0M EM AÇO GALVANIZADO PARA LAMAPADA VAPOR DE SODIO 250W-220V,COM AS RESPECTIVAS FIXAÇÕES, EXECUÇÃO DE BASES COM CHUMBADORES, INTERLIGAÇÕES E TESTES</t>
  </si>
  <si>
    <t>FEV/2018</t>
  </si>
  <si>
    <t>ESCAVACAO MANUAL EM SOLO-PROF. ATE 1,50 M</t>
  </si>
  <si>
    <t>FORNECIMENTO E MONTAGEM DE ELETRODUTOS DE AÇO GALVANIZADO INSTALAÇÃO APARENTE COM OS RESPECTIVOS ACESSORIOS E FIXAÇÕES Ø1 1/2"</t>
  </si>
  <si>
    <t>EXECUÇÃO DE MALHA DE ATERRAMENTO COM FINCAMENTO DE HASTES DE ATERRAMENTO,EXECUÇÃO DE POÇO DE INSPEÇÃO,CONEXÕES COM SOLDAS EXOTERMICAS EM CABOS #35MM2 E TERMINAÇÕES COM TERMINAIS ADEQUADOS,INCLUINDO ESCAVAÇÕES E REATERROS.</t>
  </si>
  <si>
    <t>EXECUÇÃO DE MALHA DE ATERRAMENTO COM FINCAMENTO DE HASTES DE ATERRAMENTO, EXECUÇÃO DE POÇO DE INSPEÇÃO,CONEXÕES COM SOLDAS EXOTERMICAS EM CABOS #16MM2 E TERMINAÇÕES COM TERMINAIS ADEQUADOS,INCLUINDO ESCAVAÇÕES E REATERROS.</t>
  </si>
  <si>
    <t>CONVERSORES DE FREQÜÊNCIA PARA MOTORES 75CV 3Æ-380V, FORNECIDOS COMPLETAMENTE MONTADOS EM PAINEL CONFORME DIAGRAMA UNIFILARA GERAL</t>
  </si>
  <si>
    <t>TUBO COLETOR ESGOTO, PVC, PB JE, DN 150</t>
  </si>
  <si>
    <t>ANB PARA TUBOS E CONEXÕES RPVC JE DN 100</t>
  </si>
  <si>
    <t>SELIM 90° ELASTICO ES PVS JE DN 150x100</t>
  </si>
  <si>
    <t>CURVA 45° ES PVC PB JE DN 100</t>
  </si>
  <si>
    <t>MATERIAIS ELÉTRICOS</t>
  </si>
  <si>
    <t xml:space="preserve">EEE- 1 </t>
  </si>
  <si>
    <t>02.01.27</t>
  </si>
  <si>
    <t>02.01.28</t>
  </si>
  <si>
    <t>02.01.29</t>
  </si>
  <si>
    <t>02.01.30</t>
  </si>
  <si>
    <t>02.01.31</t>
  </si>
  <si>
    <t>02.01.32</t>
  </si>
  <si>
    <t>02.01.33</t>
  </si>
  <si>
    <t>02.01.34</t>
  </si>
  <si>
    <t>02.01.35</t>
  </si>
  <si>
    <t>02.01.36</t>
  </si>
  <si>
    <t>02.01.37</t>
  </si>
  <si>
    <t>02.01.38</t>
  </si>
  <si>
    <t>02.01.39</t>
  </si>
  <si>
    <t>02.01.40</t>
  </si>
  <si>
    <t>02.01.41</t>
  </si>
  <si>
    <t>02.01.42</t>
  </si>
  <si>
    <t>02.01.43</t>
  </si>
  <si>
    <t>02.01.44</t>
  </si>
  <si>
    <t>02.01.45</t>
  </si>
  <si>
    <t>02.01.46</t>
  </si>
  <si>
    <t>02.01.47</t>
  </si>
  <si>
    <t>02.01.48</t>
  </si>
  <si>
    <t>02.01.49</t>
  </si>
  <si>
    <t>02.01.50</t>
  </si>
  <si>
    <t>02.01.51</t>
  </si>
  <si>
    <t>02.01.52</t>
  </si>
  <si>
    <t>02.01.53</t>
  </si>
  <si>
    <t>02.01.54</t>
  </si>
  <si>
    <t>02.02.04</t>
  </si>
  <si>
    <t>02.02.05</t>
  </si>
  <si>
    <t>02.02.06</t>
  </si>
  <si>
    <t>02.02.07</t>
  </si>
  <si>
    <t>02.02.08</t>
  </si>
  <si>
    <t>02.02.09</t>
  </si>
  <si>
    <t>02.02.10</t>
  </si>
  <si>
    <t>02.02.11</t>
  </si>
  <si>
    <t>02.02.12</t>
  </si>
  <si>
    <t>02.02.13</t>
  </si>
  <si>
    <t>02.02.14</t>
  </si>
  <si>
    <t>02.02.15</t>
  </si>
  <si>
    <t>02.02.16</t>
  </si>
  <si>
    <t>02.02.17</t>
  </si>
  <si>
    <t>02.02.18</t>
  </si>
  <si>
    <t>02.02.19</t>
  </si>
  <si>
    <t>02.02.20</t>
  </si>
  <si>
    <t>02.02.21</t>
  </si>
  <si>
    <t>02.03.28</t>
  </si>
  <si>
    <t>02.03.29</t>
  </si>
  <si>
    <t>02.03.30</t>
  </si>
  <si>
    <t>02.03.31</t>
  </si>
  <si>
    <t>02.03.32</t>
  </si>
  <si>
    <t>02.03.33</t>
  </si>
  <si>
    <t>02.03.34</t>
  </si>
  <si>
    <t>02.03.35</t>
  </si>
  <si>
    <t>02.03.36</t>
  </si>
  <si>
    <t>02.03.37</t>
  </si>
  <si>
    <t>02.03.38</t>
  </si>
  <si>
    <t>02.03.39</t>
  </si>
  <si>
    <t>02.03.40</t>
  </si>
  <si>
    <t>02.03.41</t>
  </si>
  <si>
    <t>02.03.42</t>
  </si>
  <si>
    <t>02.03.43</t>
  </si>
  <si>
    <t>02.03.44</t>
  </si>
  <si>
    <t>02.03.45</t>
  </si>
  <si>
    <t>02.03.46</t>
  </si>
  <si>
    <t>02.03.47</t>
  </si>
  <si>
    <t>02.03.48</t>
  </si>
  <si>
    <t>02.03.49</t>
  </si>
  <si>
    <t>02.03.50</t>
  </si>
  <si>
    <t>02.03.51</t>
  </si>
  <si>
    <t>02.03.52</t>
  </si>
  <si>
    <t>TOTAL DE MATERIAIS GERAIS</t>
  </si>
  <si>
    <t>TOTAL DE MATERIAIS ELÉTRICOS - EE1</t>
  </si>
  <si>
    <t>TOTAL DE MATERIAIS ELÉTRICOS - EE2</t>
  </si>
  <si>
    <t>TOTAL DE MATERIAIS ELÉTRICOS - EE3</t>
  </si>
  <si>
    <t xml:space="preserve">TOTAL DE MATERIAIS ELÉTRICOS </t>
  </si>
  <si>
    <t>PLANILHA RESUMO</t>
  </si>
  <si>
    <t>PLANILHA DE MATERIAIS HIDRÁULICOS E ELÉTRICOS</t>
  </si>
  <si>
    <t xml:space="preserve">MONTAGEM E INST. DE CONJUNTO MOTO-BOMBA SUBMERSÍVEL (EIXO VERTICAL) EM POÇOS TUBULARES, POTENCIA DE 15 A 20 CV </t>
  </si>
  <si>
    <t>CONVERSORES DE FREQÜÊNCIA PARA MOTORES 3Æ-380V,  FORNECIDOS COMPLETAMENTE MONTADOS EM PAINEL CONFORME DIAGRAMA UNIFILARA GERAL</t>
  </si>
  <si>
    <t>SINAPI/SERVIÇO 73665</t>
  </si>
  <si>
    <t>LÂMPADA TUBLED COM TENSÃO DE ENTRADA DE 127 A TÉ 220VCA, POTÊNCIA 20W, TEM. DE COR 5.700K, VIDA ÚTIL &gt;50.000 HORAS, DA LEDSTAR-UNICOBA OU SIMILAR</t>
  </si>
  <si>
    <t>LÂMPADA TUBLED COM TENSÃO DE ENTRADA DE 127 ATÉ 220VCA, POTÊNCIA 20W, TEM. DE COR 5.700K, VIDA ÚTIL &gt;50.000 HORAS, DA LEDSTAR-UNICOBA OU SIMILAR</t>
  </si>
  <si>
    <t xml:space="preserve">RECOMPOSICAO DE GUIA OU MEIO-FIO C/ APROVEITAMENTO DO MAT. LEVANTADO  </t>
  </si>
  <si>
    <t>PINTURA EXTERNA C/ TINTA LATEX ACRILICA C/ MASSA, INCL. O LIQUIDO SELADOR E LIXAMENTO, EM DUAS DEMAOS</t>
  </si>
  <si>
    <t xml:space="preserve"> </t>
  </si>
  <si>
    <t>FORNEC. E MONTAGEM DE GRADE DE PROTEÇÃO EM CHAPA DE AÇO No.7, PERFURADA C/ ORIFÍCIOS DE 1" DE DIÂMETRO, e=3/16"", C/ ACESSÓRIOS P/ FIXAÇÃO, INCL. ASSENT. E PINTURA</t>
  </si>
  <si>
    <t>CONCRETO FCK=30MPA  USINADO E BOMBEÁVEL COM CIMENTO RESISTENTE A SULFATOS (RS)</t>
  </si>
  <si>
    <t>SINAPI/SERVIÇO 73932/001</t>
  </si>
  <si>
    <t>TOTAL  -  SERVIÇOS DO SES SENTO 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</si>
</sst>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\,##0\.00_-;\-* #\,##0\.00_-;_-* &quot;-&quot;??_-;_-@_-"/>
    <numFmt numFmtId="165" formatCode="&quot;TOTAL DO ITEM &quot;#,###&quot;.00 (R$)&quot;"/>
    <numFmt numFmtId="166" formatCode="#,##0.000000"/>
    <numFmt numFmtId="167" formatCode="_-&quot;R$&quot;\ * #\,##0\.00_-;\-&quot;R$&quot;\ * #\,##0\.00_-;_-&quot;R$&quot;\ * &quot;-&quot;??_-;_-@_-"/>
    <numFmt numFmtId="168" formatCode="_(* #,##0.00_);_(* \(#,##0.00\);_(* &quot;-&quot;??_);_(@_)"/>
  </numFmts>
  <fonts count="17">
    <font>
      <sz val="12"/>
      <color theme="1"/>
      <name val="Spranq eco san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24"/>
      <name val="Arial"/>
      <family val="2"/>
    </font>
    <font>
      <sz val="10"/>
      <color indexed="8"/>
      <name val="Arial"/>
      <family val="2"/>
    </font>
    <font>
      <sz val="12"/>
      <color theme="1"/>
      <name val="Spranq eco sans"/>
      <family val="2"/>
    </font>
    <font>
      <sz val="10"/>
      <color rgb="FF0070C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16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2" fillId="0" borderId="0"/>
    <xf numFmtId="0" fontId="14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04">
    <xf numFmtId="0" fontId="0" fillId="0" borderId="0" xfId="0"/>
    <xf numFmtId="0" fontId="3" fillId="0" borderId="0" xfId="1" applyFont="1" applyAlignment="1">
      <alignment horizontal="left" wrapText="1"/>
    </xf>
    <xf numFmtId="0" fontId="2" fillId="0" borderId="0" xfId="1"/>
    <xf numFmtId="0" fontId="2" fillId="0" borderId="0" xfId="1" applyAlignment="1">
      <alignment horizontal="center"/>
    </xf>
    <xf numFmtId="0" fontId="5" fillId="0" borderId="0" xfId="2" applyFont="1" applyFill="1" applyBorder="1" applyAlignment="1"/>
    <xf numFmtId="0" fontId="2" fillId="0" borderId="1" xfId="2" applyFill="1" applyBorder="1" applyAlignment="1">
      <alignment horizontal="left" vertical="top" wrapText="1"/>
    </xf>
    <xf numFmtId="0" fontId="2" fillId="0" borderId="0" xfId="1" applyFont="1" applyFill="1" applyBorder="1"/>
    <xf numFmtId="0" fontId="4" fillId="0" borderId="0" xfId="2" applyFont="1" applyFill="1" applyBorder="1" applyAlignment="1"/>
    <xf numFmtId="0" fontId="4" fillId="0" borderId="2" xfId="2" applyFont="1" applyFill="1" applyBorder="1" applyAlignment="1"/>
    <xf numFmtId="0" fontId="2" fillId="2" borderId="0" xfId="1" applyFill="1"/>
    <xf numFmtId="0" fontId="2" fillId="0" borderId="0" xfId="1" applyBorder="1"/>
    <xf numFmtId="0" fontId="2" fillId="0" borderId="0" xfId="1" applyFont="1"/>
    <xf numFmtId="0" fontId="2" fillId="0" borderId="0" xfId="1" applyFont="1" applyBorder="1"/>
    <xf numFmtId="0" fontId="2" fillId="2" borderId="0" xfId="1" applyFont="1" applyFill="1"/>
    <xf numFmtId="0" fontId="2" fillId="0" borderId="0" xfId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2" fillId="0" borderId="0" xfId="1" applyBorder="1" applyAlignment="1">
      <alignment horizontal="center"/>
    </xf>
    <xf numFmtId="0" fontId="2" fillId="2" borderId="0" xfId="1" applyFont="1" applyFill="1" applyBorder="1"/>
    <xf numFmtId="0" fontId="2" fillId="0" borderId="0" xfId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17" xfId="1" applyFont="1" applyBorder="1"/>
    <xf numFmtId="0" fontId="4" fillId="0" borderId="17" xfId="1" applyFont="1" applyBorder="1" applyAlignment="1">
      <alignment horizontal="left" vertical="center" indent="1"/>
    </xf>
    <xf numFmtId="0" fontId="2" fillId="2" borderId="16" xfId="4" applyNumberFormat="1" applyFont="1" applyFill="1" applyBorder="1" applyAlignment="1">
      <alignment horizontal="left" vertical="center" wrapText="1"/>
    </xf>
    <xf numFmtId="49" fontId="9" fillId="0" borderId="17" xfId="1" applyNumberFormat="1" applyFont="1" applyFill="1" applyBorder="1" applyAlignment="1">
      <alignment horizontal="left" vertical="center" indent="1"/>
    </xf>
    <xf numFmtId="0" fontId="2" fillId="2" borderId="17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 wrapText="1"/>
    </xf>
    <xf numFmtId="4" fontId="2" fillId="2" borderId="17" xfId="5" applyNumberFormat="1" applyFont="1" applyFill="1" applyBorder="1" applyAlignment="1">
      <alignment horizontal="center" vertical="center"/>
    </xf>
    <xf numFmtId="4" fontId="2" fillId="2" borderId="18" xfId="5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left" wrapText="1"/>
    </xf>
    <xf numFmtId="0" fontId="2" fillId="2" borderId="17" xfId="1" applyFont="1" applyFill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justify" vertical="top" wrapText="1"/>
    </xf>
    <xf numFmtId="165" fontId="4" fillId="0" borderId="19" xfId="5" applyNumberFormat="1" applyFont="1" applyFill="1" applyBorder="1" applyAlignment="1">
      <alignment horizontal="left"/>
    </xf>
    <xf numFmtId="165" fontId="4" fillId="0" borderId="20" xfId="5" applyNumberFormat="1" applyFont="1" applyFill="1" applyBorder="1" applyAlignment="1"/>
    <xf numFmtId="165" fontId="6" fillId="0" borderId="0" xfId="5" applyNumberFormat="1" applyFont="1" applyFill="1" applyBorder="1" applyAlignment="1">
      <alignment horizontal="right" wrapText="1"/>
    </xf>
    <xf numFmtId="165" fontId="6" fillId="0" borderId="0" xfId="5" applyNumberFormat="1" applyFont="1" applyFill="1" applyBorder="1" applyAlignment="1">
      <alignment horizontal="right"/>
    </xf>
    <xf numFmtId="4" fontId="6" fillId="2" borderId="0" xfId="5" applyNumberFormat="1" applyFont="1" applyFill="1" applyBorder="1" applyAlignment="1">
      <alignment horizontal="right"/>
    </xf>
    <xf numFmtId="4" fontId="6" fillId="0" borderId="0" xfId="5" applyNumberFormat="1" applyFont="1" applyBorder="1"/>
    <xf numFmtId="0" fontId="2" fillId="0" borderId="0" xfId="1" applyFill="1"/>
    <xf numFmtId="4" fontId="2" fillId="2" borderId="0" xfId="1" applyNumberFormat="1" applyFont="1" applyFill="1"/>
    <xf numFmtId="0" fontId="2" fillId="0" borderId="0" xfId="1" applyAlignment="1">
      <alignment vertical="center"/>
    </xf>
    <xf numFmtId="0" fontId="2" fillId="0" borderId="0" xfId="1" applyBorder="1" applyAlignment="1">
      <alignment vertical="center"/>
    </xf>
    <xf numFmtId="4" fontId="4" fillId="0" borderId="18" xfId="5" applyNumberFormat="1" applyFont="1" applyBorder="1" applyAlignment="1">
      <alignment horizontal="center" vertical="center"/>
    </xf>
    <xf numFmtId="165" fontId="4" fillId="2" borderId="17" xfId="5" applyNumberFormat="1" applyFont="1" applyFill="1" applyBorder="1" applyAlignment="1">
      <alignment horizontal="center" vertical="center"/>
    </xf>
    <xf numFmtId="165" fontId="4" fillId="0" borderId="17" xfId="5" applyNumberFormat="1" applyFont="1" applyFill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165" fontId="4" fillId="0" borderId="17" xfId="5" applyNumberFormat="1" applyFont="1" applyFill="1" applyBorder="1" applyAlignment="1">
      <alignment horizontal="left" vertical="center" indent="1"/>
    </xf>
    <xf numFmtId="165" fontId="4" fillId="0" borderId="17" xfId="5" applyNumberFormat="1" applyFont="1" applyFill="1" applyBorder="1" applyAlignment="1">
      <alignment horizontal="left" vertical="center"/>
    </xf>
    <xf numFmtId="4" fontId="2" fillId="0" borderId="18" xfId="5" applyNumberFormat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horizontal="left" vertical="center" indent="1"/>
    </xf>
    <xf numFmtId="0" fontId="2" fillId="0" borderId="16" xfId="1" applyFont="1" applyBorder="1" applyAlignment="1">
      <alignment horizontal="left" vertical="center"/>
    </xf>
    <xf numFmtId="0" fontId="2" fillId="2" borderId="17" xfId="1" applyFont="1" applyFill="1" applyBorder="1" applyAlignment="1">
      <alignment horizontal="justify" vertical="center" wrapText="1"/>
    </xf>
    <xf numFmtId="49" fontId="9" fillId="2" borderId="17" xfId="1" applyNumberFormat="1" applyFont="1" applyFill="1" applyBorder="1" applyAlignment="1">
      <alignment horizontal="left" vertical="center" indent="1"/>
    </xf>
    <xf numFmtId="0" fontId="2" fillId="2" borderId="16" xfId="1" applyFont="1" applyFill="1" applyBorder="1" applyAlignment="1">
      <alignment horizontal="left" vertical="center" wrapText="1"/>
    </xf>
    <xf numFmtId="0" fontId="2" fillId="2" borderId="17" xfId="2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justify" vertical="center" wrapText="1"/>
    </xf>
    <xf numFmtId="4" fontId="2" fillId="2" borderId="17" xfId="7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left" vertical="center" wrapText="1"/>
    </xf>
    <xf numFmtId="165" fontId="4" fillId="2" borderId="17" xfId="5" applyNumberFormat="1" applyFont="1" applyFill="1" applyBorder="1" applyAlignment="1">
      <alignment horizontal="left" vertical="center" indent="1"/>
    </xf>
    <xf numFmtId="165" fontId="4" fillId="0" borderId="17" xfId="5" applyNumberFormat="1" applyFont="1" applyFill="1" applyBorder="1" applyAlignment="1">
      <alignment horizontal="center" vertical="center" wrapText="1"/>
    </xf>
    <xf numFmtId="165" fontId="2" fillId="2" borderId="17" xfId="5" applyNumberFormat="1" applyFont="1" applyFill="1" applyBorder="1" applyAlignment="1">
      <alignment horizontal="left" vertical="center" indent="1"/>
    </xf>
    <xf numFmtId="165" fontId="2" fillId="2" borderId="17" xfId="5" applyNumberFormat="1" applyFont="1" applyFill="1" applyBorder="1" applyAlignment="1">
      <alignment horizontal="center" vertical="center"/>
    </xf>
    <xf numFmtId="165" fontId="4" fillId="2" borderId="16" xfId="5" applyNumberFormat="1" applyFont="1" applyFill="1" applyBorder="1" applyAlignment="1">
      <alignment horizontal="left" vertical="center" wrapText="1"/>
    </xf>
    <xf numFmtId="49" fontId="9" fillId="2" borderId="17" xfId="1" applyNumberFormat="1" applyFont="1" applyFill="1" applyBorder="1" applyAlignment="1">
      <alignment horizontal="center" vertical="center"/>
    </xf>
    <xf numFmtId="0" fontId="13" fillId="0" borderId="0" xfId="1" applyFont="1" applyBorder="1" applyAlignment="1">
      <alignment vertical="center"/>
    </xf>
    <xf numFmtId="0" fontId="9" fillId="0" borderId="17" xfId="1" applyFont="1" applyFill="1" applyBorder="1" applyAlignment="1">
      <alignment horizontal="center" vertical="center"/>
    </xf>
    <xf numFmtId="165" fontId="4" fillId="0" borderId="17" xfId="5" applyNumberFormat="1" applyFont="1" applyFill="1" applyBorder="1" applyAlignment="1">
      <alignment horizontal="right" vertical="center"/>
    </xf>
    <xf numFmtId="165" fontId="4" fillId="0" borderId="16" xfId="5" applyNumberFormat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justify" vertical="center" wrapText="1"/>
    </xf>
    <xf numFmtId="0" fontId="9" fillId="2" borderId="17" xfId="1" applyFont="1" applyFill="1" applyBorder="1" applyAlignment="1">
      <alignment horizontal="justify" vertical="center" wrapText="1"/>
    </xf>
    <xf numFmtId="0" fontId="2" fillId="0" borderId="17" xfId="1" applyFont="1" applyBorder="1" applyAlignment="1">
      <alignment horizontal="justify" vertical="center" wrapText="1"/>
    </xf>
    <xf numFmtId="0" fontId="2" fillId="0" borderId="17" xfId="1" applyFont="1" applyFill="1" applyBorder="1" applyAlignment="1">
      <alignment horizontal="justify" vertical="center" wrapText="1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17" xfId="2" applyFont="1" applyBorder="1" applyAlignment="1">
      <alignment horizontal="center" vertical="center"/>
    </xf>
    <xf numFmtId="0" fontId="2" fillId="0" borderId="17" xfId="2" applyFont="1" applyFill="1" applyBorder="1" applyAlignment="1">
      <alignment horizontal="justify" vertical="center" wrapText="1"/>
    </xf>
    <xf numFmtId="0" fontId="2" fillId="2" borderId="16" xfId="1" applyFont="1" applyFill="1" applyBorder="1" applyAlignment="1">
      <alignment horizontal="left" vertical="center"/>
    </xf>
    <xf numFmtId="4" fontId="2" fillId="0" borderId="0" xfId="1" applyNumberFormat="1" applyAlignment="1">
      <alignment vertical="center"/>
    </xf>
    <xf numFmtId="0" fontId="9" fillId="2" borderId="17" xfId="1" applyFont="1" applyFill="1" applyBorder="1" applyAlignment="1">
      <alignment horizontal="center" vertical="center"/>
    </xf>
    <xf numFmtId="4" fontId="2" fillId="3" borderId="17" xfId="1" applyNumberFormat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indent="12"/>
    </xf>
    <xf numFmtId="0" fontId="6" fillId="0" borderId="27" xfId="2" applyFont="1" applyFill="1" applyBorder="1" applyAlignment="1">
      <alignment horizontal="left" vertical="top" wrapText="1"/>
    </xf>
    <xf numFmtId="0" fontId="2" fillId="0" borderId="0" xfId="1" applyFont="1" applyFill="1"/>
    <xf numFmtId="0" fontId="7" fillId="0" borderId="0" xfId="1" applyFont="1" applyFill="1" applyBorder="1" applyAlignment="1">
      <alignment horizontal="left" vertical="center" wrapText="1"/>
    </xf>
    <xf numFmtId="0" fontId="2" fillId="0" borderId="0" xfId="1" applyFill="1" applyBorder="1" applyAlignment="1">
      <alignment vertical="center"/>
    </xf>
    <xf numFmtId="17" fontId="7" fillId="0" borderId="0" xfId="1" quotePrefix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4" fontId="4" fillId="0" borderId="0" xfId="1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4" fontId="4" fillId="0" borderId="28" xfId="1" applyNumberFormat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/>
    </xf>
    <xf numFmtId="4" fontId="2" fillId="0" borderId="18" xfId="1" applyNumberFormat="1" applyFont="1" applyBorder="1" applyAlignment="1">
      <alignment horizontal="center" vertical="center"/>
    </xf>
    <xf numFmtId="4" fontId="4" fillId="0" borderId="17" xfId="5" applyNumberFormat="1" applyFont="1" applyFill="1" applyBorder="1" applyAlignment="1">
      <alignment horizontal="center" vertical="center"/>
    </xf>
    <xf numFmtId="4" fontId="4" fillId="2" borderId="17" xfId="5" applyNumberFormat="1" applyFont="1" applyFill="1" applyBorder="1" applyAlignment="1">
      <alignment horizontal="center" vertical="center"/>
    </xf>
    <xf numFmtId="4" fontId="2" fillId="2" borderId="17" xfId="6" applyNumberFormat="1" applyFont="1" applyFill="1" applyBorder="1" applyAlignment="1">
      <alignment horizontal="center" vertical="center"/>
    </xf>
    <xf numFmtId="4" fontId="2" fillId="2" borderId="18" xfId="6" applyNumberFormat="1" applyFont="1" applyFill="1" applyBorder="1" applyAlignment="1">
      <alignment horizontal="center" vertical="center"/>
    </xf>
    <xf numFmtId="4" fontId="4" fillId="0" borderId="18" xfId="6" applyNumberFormat="1" applyFont="1" applyBorder="1" applyAlignment="1">
      <alignment horizontal="center" vertical="center"/>
    </xf>
    <xf numFmtId="4" fontId="2" fillId="0" borderId="18" xfId="6" applyNumberFormat="1" applyFont="1" applyBorder="1" applyAlignment="1">
      <alignment horizontal="center" vertical="center"/>
    </xf>
    <xf numFmtId="4" fontId="2" fillId="2" borderId="20" xfId="1" applyNumberFormat="1" applyFont="1" applyFill="1" applyBorder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2" fillId="0" borderId="14" xfId="1" applyNumberFormat="1" applyFont="1" applyBorder="1" applyAlignment="1">
      <alignment horizontal="center" vertical="center"/>
    </xf>
    <xf numFmtId="4" fontId="2" fillId="2" borderId="14" xfId="1" applyNumberFormat="1" applyFont="1" applyFill="1" applyBorder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49" fontId="2" fillId="2" borderId="17" xfId="1" applyNumberFormat="1" applyFont="1" applyFill="1" applyBorder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4" fillId="0" borderId="17" xfId="1" applyFont="1" applyBorder="1" applyAlignment="1">
      <alignment horizontal="center" vertical="center"/>
    </xf>
    <xf numFmtId="0" fontId="7" fillId="0" borderId="37" xfId="2" applyFont="1" applyFill="1" applyBorder="1" applyAlignment="1">
      <alignment vertical="center"/>
    </xf>
    <xf numFmtId="0" fontId="4" fillId="0" borderId="5" xfId="1" applyFont="1" applyBorder="1" applyAlignment="1">
      <alignment horizontal="left" vertical="center" wrapText="1"/>
    </xf>
    <xf numFmtId="0" fontId="2" fillId="2" borderId="17" xfId="1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/>
    </xf>
    <xf numFmtId="0" fontId="2" fillId="0" borderId="0" xfId="1" applyAlignment="1">
      <alignment horizontal="left" vertical="center"/>
    </xf>
    <xf numFmtId="0" fontId="7" fillId="0" borderId="41" xfId="2" applyFont="1" applyFill="1" applyBorder="1" applyAlignment="1">
      <alignment horizontal="left" vertical="center"/>
    </xf>
    <xf numFmtId="0" fontId="2" fillId="0" borderId="37" xfId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4" fontId="4" fillId="2" borderId="10" xfId="1" applyNumberFormat="1" applyFont="1" applyFill="1" applyBorder="1" applyAlignment="1">
      <alignment horizontal="left" vertical="center"/>
    </xf>
    <xf numFmtId="0" fontId="3" fillId="0" borderId="29" xfId="1" applyFont="1" applyBorder="1" applyAlignment="1">
      <alignment horizontal="left" vertical="center" wrapText="1"/>
    </xf>
    <xf numFmtId="0" fontId="2" fillId="0" borderId="29" xfId="1" applyBorder="1" applyAlignment="1">
      <alignment vertical="center"/>
    </xf>
    <xf numFmtId="0" fontId="2" fillId="0" borderId="29" xfId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4" fillId="0" borderId="17" xfId="1" applyFont="1" applyBorder="1" applyAlignment="1">
      <alignment horizontal="justify" vertical="center" wrapText="1"/>
    </xf>
    <xf numFmtId="165" fontId="4" fillId="2" borderId="17" xfId="5" applyNumberFormat="1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justify" vertical="center" wrapText="1"/>
    </xf>
    <xf numFmtId="0" fontId="3" fillId="0" borderId="0" xfId="1" applyFont="1" applyAlignment="1">
      <alignment horizontal="left" vertical="center" wrapText="1"/>
    </xf>
    <xf numFmtId="0" fontId="2" fillId="2" borderId="0" xfId="1" applyFill="1" applyAlignment="1">
      <alignment vertical="center"/>
    </xf>
    <xf numFmtId="0" fontId="2" fillId="0" borderId="14" xfId="1" applyFont="1" applyBorder="1" applyAlignment="1">
      <alignment horizontal="left" vertical="center" indent="1"/>
    </xf>
    <xf numFmtId="0" fontId="4" fillId="0" borderId="17" xfId="1" applyFont="1" applyBorder="1" applyAlignment="1">
      <alignment horizontal="left" vertical="center" wrapText="1"/>
    </xf>
    <xf numFmtId="0" fontId="4" fillId="0" borderId="17" xfId="1" applyFont="1" applyBorder="1" applyAlignment="1">
      <alignment vertical="center"/>
    </xf>
    <xf numFmtId="4" fontId="4" fillId="0" borderId="18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left" vertical="center" wrapText="1"/>
    </xf>
    <xf numFmtId="0" fontId="2" fillId="2" borderId="20" xfId="1" applyFont="1" applyFill="1" applyBorder="1" applyAlignment="1">
      <alignment horizontal="left" vertical="center" indent="1"/>
    </xf>
    <xf numFmtId="0" fontId="2" fillId="0" borderId="20" xfId="1" applyFont="1" applyBorder="1" applyAlignment="1">
      <alignment vertical="center"/>
    </xf>
    <xf numFmtId="0" fontId="2" fillId="0" borderId="20" xfId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center" vertical="center"/>
    </xf>
    <xf numFmtId="4" fontId="2" fillId="0" borderId="21" xfId="1" applyNumberFormat="1" applyFont="1" applyBorder="1" applyAlignment="1">
      <alignment horizontal="center" vertical="center"/>
    </xf>
    <xf numFmtId="4" fontId="2" fillId="2" borderId="0" xfId="5" applyNumberFormat="1" applyFont="1" applyFill="1" applyBorder="1"/>
    <xf numFmtId="165" fontId="4" fillId="0" borderId="20" xfId="5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166" fontId="2" fillId="2" borderId="17" xfId="5" applyNumberFormat="1" applyFont="1" applyFill="1" applyBorder="1" applyAlignment="1">
      <alignment horizontal="center" vertical="center"/>
    </xf>
    <xf numFmtId="165" fontId="4" fillId="0" borderId="20" xfId="5" applyNumberFormat="1" applyFont="1" applyFill="1" applyBorder="1" applyAlignment="1">
      <alignment horizontal="center" vertical="center"/>
    </xf>
    <xf numFmtId="165" fontId="4" fillId="2" borderId="20" xfId="5" applyNumberFormat="1" applyFont="1" applyFill="1" applyBorder="1" applyAlignment="1">
      <alignment horizontal="center" vertical="center"/>
    </xf>
    <xf numFmtId="4" fontId="4" fillId="0" borderId="21" xfId="5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justify" vertical="center" wrapText="1"/>
    </xf>
    <xf numFmtId="49" fontId="9" fillId="0" borderId="17" xfId="1" applyNumberFormat="1" applyFont="1" applyFill="1" applyBorder="1" applyAlignment="1">
      <alignment horizontal="center" vertical="center"/>
    </xf>
    <xf numFmtId="49" fontId="12" fillId="0" borderId="17" xfId="1" applyNumberFormat="1" applyFont="1" applyFill="1" applyBorder="1" applyAlignment="1">
      <alignment horizontal="center" vertical="center"/>
    </xf>
    <xf numFmtId="49" fontId="9" fillId="2" borderId="17" xfId="1" applyNumberFormat="1" applyFont="1" applyFill="1" applyBorder="1" applyAlignment="1">
      <alignment horizontal="center" vertical="top"/>
    </xf>
    <xf numFmtId="165" fontId="6" fillId="0" borderId="0" xfId="5" applyNumberFormat="1" applyFont="1" applyFill="1" applyBorder="1" applyAlignment="1">
      <alignment horizontal="center"/>
    </xf>
    <xf numFmtId="0" fontId="4" fillId="0" borderId="17" xfId="0" applyFont="1" applyBorder="1" applyAlignment="1">
      <alignment horizontal="justify" vertical="center" wrapText="1"/>
    </xf>
    <xf numFmtId="2" fontId="2" fillId="0" borderId="0" xfId="1" applyNumberFormat="1" applyFont="1" applyBorder="1"/>
    <xf numFmtId="0" fontId="4" fillId="0" borderId="0" xfId="1" applyFont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4" fontId="4" fillId="2" borderId="18" xfId="5" applyNumberFormat="1" applyFont="1" applyFill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/>
    </xf>
    <xf numFmtId="10" fontId="4" fillId="0" borderId="44" xfId="19" applyNumberFormat="1" applyFont="1" applyBorder="1" applyAlignment="1">
      <alignment horizontal="left" vertical="center"/>
    </xf>
    <xf numFmtId="10" fontId="4" fillId="0" borderId="12" xfId="19" applyNumberFormat="1" applyFont="1" applyBorder="1" applyAlignment="1">
      <alignment horizontal="left" vertical="center"/>
    </xf>
    <xf numFmtId="10" fontId="2" fillId="0" borderId="0" xfId="19" applyNumberFormat="1" applyFont="1"/>
    <xf numFmtId="0" fontId="2" fillId="2" borderId="0" xfId="1" applyFill="1" applyBorder="1" applyAlignment="1">
      <alignment vertical="center"/>
    </xf>
    <xf numFmtId="4" fontId="2" fillId="2" borderId="0" xfId="1" applyNumberFormat="1" applyFill="1" applyAlignment="1">
      <alignment vertical="center"/>
    </xf>
    <xf numFmtId="0" fontId="2" fillId="0" borderId="52" xfId="1" applyFont="1" applyBorder="1" applyAlignment="1">
      <alignment horizontal="left" vertical="center" wrapText="1"/>
    </xf>
    <xf numFmtId="49" fontId="9" fillId="2" borderId="53" xfId="1" applyNumberFormat="1" applyFont="1" applyFill="1" applyBorder="1" applyAlignment="1">
      <alignment horizontal="left" vertical="center" indent="1"/>
    </xf>
    <xf numFmtId="0" fontId="2" fillId="0" borderId="53" xfId="2" applyFont="1" applyFill="1" applyBorder="1" applyAlignment="1">
      <alignment horizontal="justify" vertical="center" wrapText="1"/>
    </xf>
    <xf numFmtId="0" fontId="2" fillId="0" borderId="53" xfId="2" applyFont="1" applyBorder="1" applyAlignment="1">
      <alignment horizontal="center" vertical="center"/>
    </xf>
    <xf numFmtId="4" fontId="2" fillId="2" borderId="53" xfId="5" applyNumberFormat="1" applyFont="1" applyFill="1" applyBorder="1" applyAlignment="1">
      <alignment horizontal="center" vertical="center"/>
    </xf>
    <xf numFmtId="4" fontId="2" fillId="2" borderId="53" xfId="1" applyNumberFormat="1" applyFont="1" applyFill="1" applyBorder="1" applyAlignment="1">
      <alignment horizontal="center" vertical="center"/>
    </xf>
    <xf numFmtId="4" fontId="2" fillId="2" borderId="54" xfId="5" applyNumberFormat="1" applyFont="1" applyFill="1" applyBorder="1" applyAlignment="1">
      <alignment horizontal="center" vertical="center"/>
    </xf>
    <xf numFmtId="49" fontId="9" fillId="2" borderId="56" xfId="1" applyNumberFormat="1" applyFont="1" applyFill="1" applyBorder="1" applyAlignment="1">
      <alignment horizontal="left" vertical="center" indent="1"/>
    </xf>
    <xf numFmtId="4" fontId="2" fillId="2" borderId="56" xfId="5" applyNumberFormat="1" applyFont="1" applyFill="1" applyBorder="1" applyAlignment="1">
      <alignment horizontal="center" vertical="center"/>
    </xf>
    <xf numFmtId="4" fontId="2" fillId="2" borderId="56" xfId="1" applyNumberFormat="1" applyFont="1" applyFill="1" applyBorder="1" applyAlignment="1">
      <alignment horizontal="center" vertical="center"/>
    </xf>
    <xf numFmtId="4" fontId="2" fillId="2" borderId="57" xfId="5" applyNumberFormat="1" applyFont="1" applyFill="1" applyBorder="1" applyAlignment="1">
      <alignment horizontal="center" vertical="center"/>
    </xf>
    <xf numFmtId="0" fontId="2" fillId="2" borderId="52" xfId="1" applyFont="1" applyFill="1" applyBorder="1" applyAlignment="1">
      <alignment horizontal="left" vertical="center" wrapText="1"/>
    </xf>
    <xf numFmtId="0" fontId="2" fillId="0" borderId="53" xfId="1" applyFont="1" applyBorder="1" applyAlignment="1">
      <alignment horizontal="justify" vertical="center" wrapText="1"/>
    </xf>
    <xf numFmtId="0" fontId="2" fillId="0" borderId="53" xfId="1" applyFont="1" applyBorder="1" applyAlignment="1">
      <alignment horizontal="center" vertical="center"/>
    </xf>
    <xf numFmtId="49" fontId="9" fillId="2" borderId="53" xfId="1" applyNumberFormat="1" applyFont="1" applyFill="1" applyBorder="1" applyAlignment="1">
      <alignment horizontal="center" vertical="center"/>
    </xf>
    <xf numFmtId="0" fontId="2" fillId="2" borderId="53" xfId="1" applyFont="1" applyFill="1" applyBorder="1" applyAlignment="1">
      <alignment horizontal="justify" vertical="center" wrapText="1"/>
    </xf>
    <xf numFmtId="0" fontId="2" fillId="2" borderId="53" xfId="1" applyFont="1" applyFill="1" applyBorder="1" applyAlignment="1">
      <alignment horizontal="center" vertical="center"/>
    </xf>
    <xf numFmtId="0" fontId="2" fillId="2" borderId="55" xfId="1" applyFont="1" applyFill="1" applyBorder="1" applyAlignment="1">
      <alignment horizontal="left" vertical="center" wrapText="1"/>
    </xf>
    <xf numFmtId="0" fontId="2" fillId="2" borderId="56" xfId="1" applyFont="1" applyFill="1" applyBorder="1" applyAlignment="1">
      <alignment horizontal="justify" vertical="center" wrapText="1"/>
    </xf>
    <xf numFmtId="0" fontId="2" fillId="2" borderId="56" xfId="1" applyFont="1" applyFill="1" applyBorder="1" applyAlignment="1">
      <alignment horizontal="center" vertical="center"/>
    </xf>
    <xf numFmtId="165" fontId="2" fillId="2" borderId="53" xfId="5" applyNumberFormat="1" applyFont="1" applyFill="1" applyBorder="1" applyAlignment="1">
      <alignment horizontal="center" vertical="center"/>
    </xf>
    <xf numFmtId="4" fontId="2" fillId="2" borderId="53" xfId="6" applyNumberFormat="1" applyFont="1" applyFill="1" applyBorder="1" applyAlignment="1">
      <alignment horizontal="center" vertical="center"/>
    </xf>
    <xf numFmtId="4" fontId="2" fillId="2" borderId="54" xfId="6" applyNumberFormat="1" applyFont="1" applyFill="1" applyBorder="1" applyAlignment="1">
      <alignment horizontal="center" vertical="center"/>
    </xf>
    <xf numFmtId="165" fontId="2" fillId="2" borderId="56" xfId="5" applyNumberFormat="1" applyFont="1" applyFill="1" applyBorder="1" applyAlignment="1">
      <alignment horizontal="center" vertical="center"/>
    </xf>
    <xf numFmtId="4" fontId="2" fillId="2" borderId="56" xfId="6" applyNumberFormat="1" applyFont="1" applyFill="1" applyBorder="1" applyAlignment="1">
      <alignment horizontal="center" vertical="center"/>
    </xf>
    <xf numFmtId="4" fontId="2" fillId="2" borderId="57" xfId="6" applyNumberFormat="1" applyFont="1" applyFill="1" applyBorder="1" applyAlignment="1">
      <alignment horizontal="center" vertical="center"/>
    </xf>
    <xf numFmtId="0" fontId="2" fillId="0" borderId="53" xfId="0" applyFont="1" applyBorder="1" applyAlignment="1">
      <alignment horizontal="justify" vertical="center" wrapText="1"/>
    </xf>
    <xf numFmtId="0" fontId="2" fillId="2" borderId="56" xfId="0" applyFont="1" applyFill="1" applyBorder="1" applyAlignment="1">
      <alignment horizontal="justify" vertical="center" wrapText="1"/>
    </xf>
    <xf numFmtId="4" fontId="2" fillId="2" borderId="53" xfId="7" applyNumberFormat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left" vertical="center" wrapText="1"/>
    </xf>
    <xf numFmtId="49" fontId="9" fillId="2" borderId="20" xfId="1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justify" vertical="center" wrapText="1"/>
    </xf>
    <xf numFmtId="0" fontId="2" fillId="2" borderId="20" xfId="1" applyFont="1" applyFill="1" applyBorder="1" applyAlignment="1">
      <alignment horizontal="center" vertical="center"/>
    </xf>
    <xf numFmtId="4" fontId="2" fillId="2" borderId="20" xfId="5" applyNumberFormat="1" applyFont="1" applyFill="1" applyBorder="1" applyAlignment="1">
      <alignment horizontal="center" vertical="center"/>
    </xf>
    <xf numFmtId="4" fontId="2" fillId="2" borderId="21" xfId="5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justify" vertical="center" wrapText="1"/>
    </xf>
    <xf numFmtId="49" fontId="9" fillId="2" borderId="20" xfId="1" applyNumberFormat="1" applyFont="1" applyFill="1" applyBorder="1" applyAlignment="1">
      <alignment horizontal="left" vertical="center" indent="1"/>
    </xf>
    <xf numFmtId="0" fontId="2" fillId="0" borderId="20" xfId="1" applyFont="1" applyBorder="1" applyAlignment="1">
      <alignment horizontal="justify" vertical="center" wrapText="1"/>
    </xf>
    <xf numFmtId="165" fontId="2" fillId="2" borderId="20" xfId="5" applyNumberFormat="1" applyFont="1" applyFill="1" applyBorder="1" applyAlignment="1">
      <alignment horizontal="center" vertical="center"/>
    </xf>
    <xf numFmtId="4" fontId="2" fillId="2" borderId="20" xfId="6" applyNumberFormat="1" applyFont="1" applyFill="1" applyBorder="1" applyAlignment="1">
      <alignment horizontal="center" vertical="center"/>
    </xf>
    <xf numFmtId="4" fontId="2" fillId="2" borderId="21" xfId="6" applyNumberFormat="1" applyFont="1" applyFill="1" applyBorder="1" applyAlignment="1">
      <alignment horizontal="center" vertical="center"/>
    </xf>
    <xf numFmtId="0" fontId="2" fillId="2" borderId="52" xfId="4" applyNumberFormat="1" applyFont="1" applyFill="1" applyBorder="1" applyAlignment="1">
      <alignment horizontal="left" vertical="center" wrapText="1"/>
    </xf>
    <xf numFmtId="49" fontId="9" fillId="0" borderId="53" xfId="1" applyNumberFormat="1" applyFont="1" applyFill="1" applyBorder="1" applyAlignment="1">
      <alignment horizontal="center" vertical="center"/>
    </xf>
    <xf numFmtId="0" fontId="2" fillId="0" borderId="53" xfId="1" applyFont="1" applyFill="1" applyBorder="1" applyAlignment="1">
      <alignment horizontal="center" vertical="center" wrapText="1"/>
    </xf>
    <xf numFmtId="0" fontId="2" fillId="2" borderId="19" xfId="4" applyNumberFormat="1" applyFont="1" applyFill="1" applyBorder="1" applyAlignment="1">
      <alignment horizontal="left" vertical="center" wrapText="1"/>
    </xf>
    <xf numFmtId="49" fontId="9" fillId="0" borderId="20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justify" vertical="center" wrapText="1"/>
    </xf>
    <xf numFmtId="0" fontId="2" fillId="2" borderId="20" xfId="0" applyFont="1" applyFill="1" applyBorder="1" applyAlignment="1">
      <alignment horizontal="justify" vertical="center" wrapText="1"/>
    </xf>
    <xf numFmtId="0" fontId="2" fillId="2" borderId="53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15" fillId="4" borderId="37" xfId="2" applyFont="1" applyFill="1" applyBorder="1" applyAlignment="1">
      <alignment vertical="center" wrapText="1"/>
    </xf>
    <xf numFmtId="0" fontId="15" fillId="4" borderId="46" xfId="2" applyFont="1" applyFill="1" applyBorder="1" applyAlignment="1">
      <alignment vertical="center" wrapText="1"/>
    </xf>
    <xf numFmtId="0" fontId="15" fillId="4" borderId="41" xfId="2" applyFont="1" applyFill="1" applyBorder="1" applyAlignment="1">
      <alignment horizontal="center"/>
    </xf>
    <xf numFmtId="0" fontId="15" fillId="4" borderId="48" xfId="1" applyFont="1" applyFill="1" applyBorder="1" applyAlignment="1">
      <alignment horizontal="left" vertical="center" indent="1"/>
    </xf>
    <xf numFmtId="10" fontId="15" fillId="4" borderId="35" xfId="3" applyNumberFormat="1" applyFont="1" applyFill="1" applyBorder="1" applyAlignment="1">
      <alignment horizontal="left" vertical="center" wrapText="1"/>
    </xf>
    <xf numFmtId="0" fontId="15" fillId="4" borderId="26" xfId="1" applyFont="1" applyFill="1" applyBorder="1" applyAlignment="1">
      <alignment horizontal="left" vertical="center" indent="1"/>
    </xf>
    <xf numFmtId="10" fontId="15" fillId="4" borderId="44" xfId="3" applyNumberFormat="1" applyFont="1" applyFill="1" applyBorder="1" applyAlignment="1">
      <alignment horizontal="left" vertical="center" wrapText="1"/>
    </xf>
    <xf numFmtId="0" fontId="15" fillId="4" borderId="49" xfId="1" applyFont="1" applyFill="1" applyBorder="1" applyAlignment="1">
      <alignment horizontal="left" vertical="center" wrapText="1" indent="1"/>
    </xf>
    <xf numFmtId="49" fontId="15" fillId="4" borderId="51" xfId="1" quotePrefix="1" applyNumberFormat="1" applyFont="1" applyFill="1" applyBorder="1" applyAlignment="1">
      <alignment horizontal="left" vertical="center"/>
    </xf>
    <xf numFmtId="0" fontId="15" fillId="4" borderId="11" xfId="1" applyFont="1" applyFill="1" applyBorder="1" applyAlignment="1">
      <alignment horizontal="center" vertical="center" wrapText="1"/>
    </xf>
    <xf numFmtId="0" fontId="15" fillId="4" borderId="28" xfId="1" applyFont="1" applyFill="1" applyBorder="1" applyAlignment="1">
      <alignment horizontal="center" vertical="center" wrapText="1"/>
    </xf>
    <xf numFmtId="0" fontId="16" fillId="0" borderId="29" xfId="1" applyFont="1" applyBorder="1"/>
    <xf numFmtId="0" fontId="15" fillId="0" borderId="30" xfId="1" applyFont="1" applyBorder="1" applyAlignment="1">
      <alignment horizontal="center" vertical="center"/>
    </xf>
    <xf numFmtId="0" fontId="15" fillId="0" borderId="31" xfId="1" applyFont="1" applyBorder="1" applyAlignment="1">
      <alignment vertical="center" wrapText="1"/>
    </xf>
    <xf numFmtId="4" fontId="15" fillId="0" borderId="5" xfId="1" applyNumberFormat="1" applyFont="1" applyBorder="1" applyAlignment="1">
      <alignment horizontal="center" vertical="center"/>
    </xf>
    <xf numFmtId="0" fontId="15" fillId="0" borderId="32" xfId="1" applyFont="1" applyBorder="1" applyAlignment="1">
      <alignment horizontal="center" vertical="center"/>
    </xf>
    <xf numFmtId="0" fontId="15" fillId="0" borderId="22" xfId="1" applyFont="1" applyBorder="1" applyAlignment="1">
      <alignment vertical="center"/>
    </xf>
    <xf numFmtId="4" fontId="15" fillId="0" borderId="22" xfId="1" applyNumberFormat="1" applyFont="1" applyBorder="1" applyAlignment="1">
      <alignment horizontal="center" vertical="center"/>
    </xf>
    <xf numFmtId="0" fontId="16" fillId="0" borderId="36" xfId="1" applyFont="1" applyBorder="1" applyAlignment="1">
      <alignment horizontal="center" vertical="center"/>
    </xf>
    <xf numFmtId="0" fontId="16" fillId="0" borderId="24" xfId="1" applyFont="1" applyBorder="1" applyAlignment="1">
      <alignment vertical="center"/>
    </xf>
    <xf numFmtId="4" fontId="16" fillId="0" borderId="24" xfId="1" applyNumberFormat="1" applyFont="1" applyBorder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0" fontId="15" fillId="0" borderId="24" xfId="1" applyFont="1" applyBorder="1" applyAlignment="1">
      <alignment vertical="center"/>
    </xf>
    <xf numFmtId="4" fontId="15" fillId="0" borderId="24" xfId="1" applyNumberFormat="1" applyFont="1" applyBorder="1" applyAlignment="1">
      <alignment horizontal="center" vertical="center"/>
    </xf>
    <xf numFmtId="4" fontId="16" fillId="0" borderId="29" xfId="1" applyNumberFormat="1" applyFont="1" applyBorder="1" applyAlignment="1">
      <alignment horizontal="center" vertical="center"/>
    </xf>
    <xf numFmtId="0" fontId="15" fillId="0" borderId="33" xfId="1" applyFont="1" applyBorder="1" applyAlignment="1">
      <alignment vertical="center"/>
    </xf>
    <xf numFmtId="0" fontId="15" fillId="0" borderId="34" xfId="1" applyFont="1" applyBorder="1" applyAlignment="1">
      <alignment vertical="center"/>
    </xf>
    <xf numFmtId="4" fontId="15" fillId="0" borderId="34" xfId="1" applyNumberFormat="1" applyFont="1" applyBorder="1" applyAlignment="1">
      <alignment horizontal="center" vertical="center"/>
    </xf>
    <xf numFmtId="0" fontId="15" fillId="4" borderId="33" xfId="1" applyFont="1" applyFill="1" applyBorder="1" applyAlignment="1">
      <alignment vertical="center"/>
    </xf>
    <xf numFmtId="0" fontId="15" fillId="4" borderId="34" xfId="1" applyFont="1" applyFill="1" applyBorder="1" applyAlignment="1">
      <alignment vertical="center"/>
    </xf>
    <xf numFmtId="0" fontId="5" fillId="0" borderId="0" xfId="1" applyFont="1" applyBorder="1" applyAlignment="1">
      <alignment horizontal="center" vertical="center" wrapText="1"/>
    </xf>
    <xf numFmtId="4" fontId="15" fillId="0" borderId="39" xfId="1" applyNumberFormat="1" applyFont="1" applyBorder="1" applyAlignment="1">
      <alignment horizontal="center" vertical="center"/>
    </xf>
    <xf numFmtId="4" fontId="15" fillId="0" borderId="40" xfId="1" applyNumberFormat="1" applyFont="1" applyBorder="1" applyAlignment="1">
      <alignment horizontal="center" vertical="center"/>
    </xf>
    <xf numFmtId="4" fontId="15" fillId="4" borderId="39" xfId="1" applyNumberFormat="1" applyFont="1" applyFill="1" applyBorder="1" applyAlignment="1">
      <alignment horizontal="center" vertical="center"/>
    </xf>
    <xf numFmtId="4" fontId="15" fillId="4" borderId="29" xfId="1" applyNumberFormat="1" applyFont="1" applyFill="1" applyBorder="1" applyAlignment="1">
      <alignment horizontal="center" vertical="center"/>
    </xf>
    <xf numFmtId="4" fontId="15" fillId="4" borderId="40" xfId="1" applyNumberFormat="1" applyFont="1" applyFill="1" applyBorder="1" applyAlignment="1">
      <alignment horizontal="center" vertical="center"/>
    </xf>
    <xf numFmtId="0" fontId="15" fillId="4" borderId="5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4" fontId="15" fillId="0" borderId="4" xfId="1" applyNumberFormat="1" applyFont="1" applyBorder="1" applyAlignment="1">
      <alignment horizontal="center" vertical="center"/>
    </xf>
    <xf numFmtId="4" fontId="15" fillId="0" borderId="25" xfId="1" applyNumberFormat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center" vertical="center" wrapText="1"/>
    </xf>
    <xf numFmtId="4" fontId="15" fillId="0" borderId="25" xfId="1" applyNumberFormat="1" applyFont="1" applyBorder="1" applyAlignment="1">
      <alignment horizontal="center" vertical="center" wrapText="1"/>
    </xf>
    <xf numFmtId="4" fontId="15" fillId="0" borderId="9" xfId="1" applyNumberFormat="1" applyFont="1" applyBorder="1" applyAlignment="1">
      <alignment horizontal="center" vertical="center" wrapText="1"/>
    </xf>
    <xf numFmtId="0" fontId="15" fillId="4" borderId="3" xfId="1" applyFont="1" applyFill="1" applyBorder="1" applyAlignment="1">
      <alignment horizontal="center" vertical="center"/>
    </xf>
    <xf numFmtId="0" fontId="15" fillId="4" borderId="8" xfId="1" applyFont="1" applyFill="1" applyBorder="1" applyAlignment="1">
      <alignment horizontal="center" vertical="center"/>
    </xf>
    <xf numFmtId="0" fontId="15" fillId="4" borderId="4" xfId="1" applyFont="1" applyFill="1" applyBorder="1" applyAlignment="1">
      <alignment horizontal="center" vertical="center"/>
    </xf>
    <xf numFmtId="0" fontId="15" fillId="4" borderId="9" xfId="1" applyFont="1" applyFill="1" applyBorder="1" applyAlignment="1">
      <alignment horizontal="center" vertical="center"/>
    </xf>
    <xf numFmtId="0" fontId="15" fillId="4" borderId="50" xfId="2" applyFont="1" applyFill="1" applyBorder="1" applyAlignment="1">
      <alignment horizontal="left" vertical="center" wrapText="1" indent="2"/>
    </xf>
    <xf numFmtId="0" fontId="15" fillId="4" borderId="0" xfId="2" applyFont="1" applyFill="1" applyBorder="1" applyAlignment="1">
      <alignment horizontal="left" vertical="center" wrapText="1" indent="2"/>
    </xf>
    <xf numFmtId="0" fontId="15" fillId="4" borderId="2" xfId="2" applyFont="1" applyFill="1" applyBorder="1" applyAlignment="1">
      <alignment horizontal="left" vertical="center" wrapText="1" indent="2"/>
    </xf>
    <xf numFmtId="0" fontId="15" fillId="4" borderId="42" xfId="2" applyFont="1" applyFill="1" applyBorder="1" applyAlignment="1">
      <alignment horizontal="left" vertical="center" wrapText="1" indent="2"/>
    </xf>
    <xf numFmtId="0" fontId="15" fillId="4" borderId="38" xfId="2" applyFont="1" applyFill="1" applyBorder="1" applyAlignment="1">
      <alignment horizontal="left" vertical="center" wrapText="1" indent="2"/>
    </xf>
    <xf numFmtId="0" fontId="15" fillId="4" borderId="47" xfId="2" applyFont="1" applyFill="1" applyBorder="1" applyAlignment="1">
      <alignment horizontal="left" vertical="center" wrapText="1" indent="2"/>
    </xf>
    <xf numFmtId="0" fontId="7" fillId="0" borderId="5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42" xfId="2" applyFont="1" applyFill="1" applyBorder="1" applyAlignment="1">
      <alignment horizontal="left" vertical="center" wrapText="1"/>
    </xf>
    <xf numFmtId="0" fontId="7" fillId="0" borderId="38" xfId="2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23" xfId="1" applyNumberFormat="1" applyFont="1" applyBorder="1" applyAlignment="1">
      <alignment horizontal="center" vertical="center" wrapText="1"/>
    </xf>
    <xf numFmtId="4" fontId="4" fillId="0" borderId="44" xfId="1" applyNumberFormat="1" applyFont="1" applyBorder="1" applyAlignment="1">
      <alignment horizontal="center" vertical="center" wrapText="1"/>
    </xf>
    <xf numFmtId="4" fontId="4" fillId="0" borderId="24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wrapText="1"/>
    </xf>
    <xf numFmtId="0" fontId="4" fillId="0" borderId="0" xfId="2" applyFont="1" applyFill="1" applyBorder="1" applyAlignment="1">
      <alignment horizontal="left" indent="5"/>
    </xf>
    <xf numFmtId="0" fontId="4" fillId="0" borderId="0" xfId="2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27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center" wrapText="1"/>
    </xf>
  </cellXfs>
  <cellStyles count="20">
    <cellStyle name="Excel Built-in Normal" xfId="4"/>
    <cellStyle name="Normal" xfId="0" builtinId="0"/>
    <cellStyle name="Normal 11" xfId="8"/>
    <cellStyle name="Normal 12" xfId="9"/>
    <cellStyle name="Normal 2" xfId="1"/>
    <cellStyle name="Normal 2 2 2" xfId="10"/>
    <cellStyle name="Normal 3" xfId="2"/>
    <cellStyle name="Normal 3 2" xfId="11"/>
    <cellStyle name="Normal 3 3" xfId="12"/>
    <cellStyle name="Normal 6" xfId="13"/>
    <cellStyle name="Normal 7" xfId="14"/>
    <cellStyle name="Normal 8" xfId="15"/>
    <cellStyle name="Porcentagem" xfId="19" builtinId="5"/>
    <cellStyle name="Porcentagem 2" xfId="3"/>
    <cellStyle name="Separador de milhares 2" xfId="5"/>
    <cellStyle name="Separador de milhares 5 2" xfId="16"/>
    <cellStyle name="Separador de milhares_PLANILHA 9º ADITIVO" xfId="7"/>
    <cellStyle name="Vírgula" xfId="6" builtinId="3"/>
    <cellStyle name="Vírgula 2" xfId="17"/>
    <cellStyle name="Vírgula 2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56030</xdr:rowOff>
    </xdr:from>
    <xdr:ext cx="1668807" cy="595171"/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6030"/>
          <a:ext cx="1668807" cy="595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18065</xdr:rowOff>
    </xdr:from>
    <xdr:ext cx="1726561" cy="534385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65"/>
          <a:ext cx="1726561" cy="53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18065</xdr:rowOff>
    </xdr:from>
    <xdr:ext cx="1726561" cy="534385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65"/>
          <a:ext cx="1726561" cy="53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T-BECKBAH/Desktop/CODEVASF_Setor%20de%20Projetos/Beck%20de%20Souza/Remanso/Licita&#231;&#227;o_2012/REMANSO-%20FINAL/Planilha_Remanso%20COD_JAN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-beckbah-hp\Users\EXT-BECKBAH\Desktop\CODEVASF_Setor%20de%20Projetos\Beck%20de%20Souza\Remanso\Licita&#231;&#227;o_2012\REMANSO-%20FINAL\Planilha_Remanso%20COD_JAN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OMPUC~1/CONFIG~1/Temp/Rar$DI21.4344/CP-COMPOSI&#199;&#213;ES-CODEVASF-058-09-EX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inhas%20Obras\obra%20Abar&#233;\Engenharia\QG\Composi&#231;&#227;o%20custo%20unit&#225;rio%20abar&#233;\CP-COMPOSI&#199;&#213;ES-CODEVASF-058-09-EX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%20Abar&#233;/Engenharia/QG/Composi&#231;&#227;o%20custo%20unit&#225;rio%20abar&#233;/CP-COMPOSI&#199;&#213;ES-CODEVASF-058-09-EX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ABC"/>
      <sheetName val="INSUMOS"/>
      <sheetName val="S"/>
      <sheetName val="COMPOSIÇÃO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Zeros="0" tabSelected="1" view="pageBreakPreview" zoomScale="85" zoomScaleNormal="100" zoomScaleSheetLayoutView="85" workbookViewId="0">
      <selection activeCell="A5" sqref="A5:E5"/>
    </sheetView>
  </sheetViews>
  <sheetFormatPr defaultColWidth="8.88671875" defaultRowHeight="12.75"/>
  <cols>
    <col min="1" max="1" width="9.77734375" style="1" customWidth="1"/>
    <col min="2" max="2" width="40.5546875" style="2" customWidth="1"/>
    <col min="3" max="3" width="19.88671875" style="2" customWidth="1"/>
    <col min="4" max="5" width="14.6640625" style="3" customWidth="1"/>
    <col min="6" max="6" width="10.44140625" style="2" customWidth="1"/>
    <col min="7" max="10" width="10.44140625" style="3" customWidth="1"/>
    <col min="11" max="11" width="10.44140625" style="39" customWidth="1"/>
    <col min="12" max="12" width="12" style="88" customWidth="1"/>
    <col min="13" max="13" width="13" style="2" customWidth="1"/>
    <col min="14" max="14" width="14.5546875" style="2" customWidth="1"/>
    <col min="15" max="238" width="8.88671875" style="2"/>
    <col min="239" max="239" width="0.5546875" style="2" customWidth="1"/>
    <col min="240" max="240" width="7.5546875" style="2" customWidth="1"/>
    <col min="241" max="241" width="30.33203125" style="2" customWidth="1"/>
    <col min="242" max="242" width="3.6640625" style="2" customWidth="1"/>
    <col min="243" max="243" width="7.44140625" style="2" customWidth="1"/>
    <col min="244" max="244" width="8.88671875" style="2" customWidth="1"/>
    <col min="245" max="245" width="11" style="2" customWidth="1"/>
    <col min="246" max="246" width="7.109375" style="2" customWidth="1"/>
    <col min="247" max="247" width="7.44140625" style="2" customWidth="1"/>
    <col min="248" max="248" width="7.5546875" style="2" customWidth="1"/>
    <col min="249" max="249" width="7.6640625" style="2" customWidth="1"/>
    <col min="250" max="251" width="8.6640625" style="2" customWidth="1"/>
    <col min="252" max="252" width="4.6640625" style="2" customWidth="1"/>
    <col min="253" max="253" width="4.77734375" style="2" customWidth="1"/>
    <col min="254" max="254" width="6" style="2" customWidth="1"/>
    <col min="255" max="255" width="0.5546875" style="2" customWidth="1"/>
    <col min="256" max="494" width="8.88671875" style="2"/>
    <col min="495" max="495" width="0.5546875" style="2" customWidth="1"/>
    <col min="496" max="496" width="7.5546875" style="2" customWidth="1"/>
    <col min="497" max="497" width="30.33203125" style="2" customWidth="1"/>
    <col min="498" max="498" width="3.6640625" style="2" customWidth="1"/>
    <col min="499" max="499" width="7.44140625" style="2" customWidth="1"/>
    <col min="500" max="500" width="8.88671875" style="2" customWidth="1"/>
    <col min="501" max="501" width="11" style="2" customWidth="1"/>
    <col min="502" max="502" width="7.109375" style="2" customWidth="1"/>
    <col min="503" max="503" width="7.44140625" style="2" customWidth="1"/>
    <col min="504" max="504" width="7.5546875" style="2" customWidth="1"/>
    <col min="505" max="505" width="7.6640625" style="2" customWidth="1"/>
    <col min="506" max="507" width="8.6640625" style="2" customWidth="1"/>
    <col min="508" max="508" width="4.6640625" style="2" customWidth="1"/>
    <col min="509" max="509" width="4.77734375" style="2" customWidth="1"/>
    <col min="510" max="510" width="6" style="2" customWidth="1"/>
    <col min="511" max="511" width="0.5546875" style="2" customWidth="1"/>
    <col min="512" max="750" width="8.88671875" style="2"/>
    <col min="751" max="751" width="0.5546875" style="2" customWidth="1"/>
    <col min="752" max="752" width="7.5546875" style="2" customWidth="1"/>
    <col min="753" max="753" width="30.33203125" style="2" customWidth="1"/>
    <col min="754" max="754" width="3.6640625" style="2" customWidth="1"/>
    <col min="755" max="755" width="7.44140625" style="2" customWidth="1"/>
    <col min="756" max="756" width="8.88671875" style="2" customWidth="1"/>
    <col min="757" max="757" width="11" style="2" customWidth="1"/>
    <col min="758" max="758" width="7.109375" style="2" customWidth="1"/>
    <col min="759" max="759" width="7.44140625" style="2" customWidth="1"/>
    <col min="760" max="760" width="7.5546875" style="2" customWidth="1"/>
    <col min="761" max="761" width="7.6640625" style="2" customWidth="1"/>
    <col min="762" max="763" width="8.6640625" style="2" customWidth="1"/>
    <col min="764" max="764" width="4.6640625" style="2" customWidth="1"/>
    <col min="765" max="765" width="4.77734375" style="2" customWidth="1"/>
    <col min="766" max="766" width="6" style="2" customWidth="1"/>
    <col min="767" max="767" width="0.5546875" style="2" customWidth="1"/>
    <col min="768" max="1006" width="8.88671875" style="2"/>
    <col min="1007" max="1007" width="0.5546875" style="2" customWidth="1"/>
    <col min="1008" max="1008" width="7.5546875" style="2" customWidth="1"/>
    <col min="1009" max="1009" width="30.33203125" style="2" customWidth="1"/>
    <col min="1010" max="1010" width="3.6640625" style="2" customWidth="1"/>
    <col min="1011" max="1011" width="7.44140625" style="2" customWidth="1"/>
    <col min="1012" max="1012" width="8.88671875" style="2" customWidth="1"/>
    <col min="1013" max="1013" width="11" style="2" customWidth="1"/>
    <col min="1014" max="1014" width="7.109375" style="2" customWidth="1"/>
    <col min="1015" max="1015" width="7.44140625" style="2" customWidth="1"/>
    <col min="1016" max="1016" width="7.5546875" style="2" customWidth="1"/>
    <col min="1017" max="1017" width="7.6640625" style="2" customWidth="1"/>
    <col min="1018" max="1019" width="8.6640625" style="2" customWidth="1"/>
    <col min="1020" max="1020" width="4.6640625" style="2" customWidth="1"/>
    <col min="1021" max="1021" width="4.77734375" style="2" customWidth="1"/>
    <col min="1022" max="1022" width="6" style="2" customWidth="1"/>
    <col min="1023" max="1023" width="0.5546875" style="2" customWidth="1"/>
    <col min="1024" max="1262" width="8.88671875" style="2"/>
    <col min="1263" max="1263" width="0.5546875" style="2" customWidth="1"/>
    <col min="1264" max="1264" width="7.5546875" style="2" customWidth="1"/>
    <col min="1265" max="1265" width="30.33203125" style="2" customWidth="1"/>
    <col min="1266" max="1266" width="3.6640625" style="2" customWidth="1"/>
    <col min="1267" max="1267" width="7.44140625" style="2" customWidth="1"/>
    <col min="1268" max="1268" width="8.88671875" style="2" customWidth="1"/>
    <col min="1269" max="1269" width="11" style="2" customWidth="1"/>
    <col min="1270" max="1270" width="7.109375" style="2" customWidth="1"/>
    <col min="1271" max="1271" width="7.44140625" style="2" customWidth="1"/>
    <col min="1272" max="1272" width="7.5546875" style="2" customWidth="1"/>
    <col min="1273" max="1273" width="7.6640625" style="2" customWidth="1"/>
    <col min="1274" max="1275" width="8.6640625" style="2" customWidth="1"/>
    <col min="1276" max="1276" width="4.6640625" style="2" customWidth="1"/>
    <col min="1277" max="1277" width="4.77734375" style="2" customWidth="1"/>
    <col min="1278" max="1278" width="6" style="2" customWidth="1"/>
    <col min="1279" max="1279" width="0.5546875" style="2" customWidth="1"/>
    <col min="1280" max="1518" width="8.88671875" style="2"/>
    <col min="1519" max="1519" width="0.5546875" style="2" customWidth="1"/>
    <col min="1520" max="1520" width="7.5546875" style="2" customWidth="1"/>
    <col min="1521" max="1521" width="30.33203125" style="2" customWidth="1"/>
    <col min="1522" max="1522" width="3.6640625" style="2" customWidth="1"/>
    <col min="1523" max="1523" width="7.44140625" style="2" customWidth="1"/>
    <col min="1524" max="1524" width="8.88671875" style="2" customWidth="1"/>
    <col min="1525" max="1525" width="11" style="2" customWidth="1"/>
    <col min="1526" max="1526" width="7.109375" style="2" customWidth="1"/>
    <col min="1527" max="1527" width="7.44140625" style="2" customWidth="1"/>
    <col min="1528" max="1528" width="7.5546875" style="2" customWidth="1"/>
    <col min="1529" max="1529" width="7.6640625" style="2" customWidth="1"/>
    <col min="1530" max="1531" width="8.6640625" style="2" customWidth="1"/>
    <col min="1532" max="1532" width="4.6640625" style="2" customWidth="1"/>
    <col min="1533" max="1533" width="4.77734375" style="2" customWidth="1"/>
    <col min="1534" max="1534" width="6" style="2" customWidth="1"/>
    <col min="1535" max="1535" width="0.5546875" style="2" customWidth="1"/>
    <col min="1536" max="1774" width="8.88671875" style="2"/>
    <col min="1775" max="1775" width="0.5546875" style="2" customWidth="1"/>
    <col min="1776" max="1776" width="7.5546875" style="2" customWidth="1"/>
    <col min="1777" max="1777" width="30.33203125" style="2" customWidth="1"/>
    <col min="1778" max="1778" width="3.6640625" style="2" customWidth="1"/>
    <col min="1779" max="1779" width="7.44140625" style="2" customWidth="1"/>
    <col min="1780" max="1780" width="8.88671875" style="2" customWidth="1"/>
    <col min="1781" max="1781" width="11" style="2" customWidth="1"/>
    <col min="1782" max="1782" width="7.109375" style="2" customWidth="1"/>
    <col min="1783" max="1783" width="7.44140625" style="2" customWidth="1"/>
    <col min="1784" max="1784" width="7.5546875" style="2" customWidth="1"/>
    <col min="1785" max="1785" width="7.6640625" style="2" customWidth="1"/>
    <col min="1786" max="1787" width="8.6640625" style="2" customWidth="1"/>
    <col min="1788" max="1788" width="4.6640625" style="2" customWidth="1"/>
    <col min="1789" max="1789" width="4.77734375" style="2" customWidth="1"/>
    <col min="1790" max="1790" width="6" style="2" customWidth="1"/>
    <col min="1791" max="1791" width="0.5546875" style="2" customWidth="1"/>
    <col min="1792" max="2030" width="8.88671875" style="2"/>
    <col min="2031" max="2031" width="0.5546875" style="2" customWidth="1"/>
    <col min="2032" max="2032" width="7.5546875" style="2" customWidth="1"/>
    <col min="2033" max="2033" width="30.33203125" style="2" customWidth="1"/>
    <col min="2034" max="2034" width="3.6640625" style="2" customWidth="1"/>
    <col min="2035" max="2035" width="7.44140625" style="2" customWidth="1"/>
    <col min="2036" max="2036" width="8.88671875" style="2" customWidth="1"/>
    <col min="2037" max="2037" width="11" style="2" customWidth="1"/>
    <col min="2038" max="2038" width="7.109375" style="2" customWidth="1"/>
    <col min="2039" max="2039" width="7.44140625" style="2" customWidth="1"/>
    <col min="2040" max="2040" width="7.5546875" style="2" customWidth="1"/>
    <col min="2041" max="2041" width="7.6640625" style="2" customWidth="1"/>
    <col min="2042" max="2043" width="8.6640625" style="2" customWidth="1"/>
    <col min="2044" max="2044" width="4.6640625" style="2" customWidth="1"/>
    <col min="2045" max="2045" width="4.77734375" style="2" customWidth="1"/>
    <col min="2046" max="2046" width="6" style="2" customWidth="1"/>
    <col min="2047" max="2047" width="0.5546875" style="2" customWidth="1"/>
    <col min="2048" max="2286" width="8.88671875" style="2"/>
    <col min="2287" max="2287" width="0.5546875" style="2" customWidth="1"/>
    <col min="2288" max="2288" width="7.5546875" style="2" customWidth="1"/>
    <col min="2289" max="2289" width="30.33203125" style="2" customWidth="1"/>
    <col min="2290" max="2290" width="3.6640625" style="2" customWidth="1"/>
    <col min="2291" max="2291" width="7.44140625" style="2" customWidth="1"/>
    <col min="2292" max="2292" width="8.88671875" style="2" customWidth="1"/>
    <col min="2293" max="2293" width="11" style="2" customWidth="1"/>
    <col min="2294" max="2294" width="7.109375" style="2" customWidth="1"/>
    <col min="2295" max="2295" width="7.44140625" style="2" customWidth="1"/>
    <col min="2296" max="2296" width="7.5546875" style="2" customWidth="1"/>
    <col min="2297" max="2297" width="7.6640625" style="2" customWidth="1"/>
    <col min="2298" max="2299" width="8.6640625" style="2" customWidth="1"/>
    <col min="2300" max="2300" width="4.6640625" style="2" customWidth="1"/>
    <col min="2301" max="2301" width="4.77734375" style="2" customWidth="1"/>
    <col min="2302" max="2302" width="6" style="2" customWidth="1"/>
    <col min="2303" max="2303" width="0.5546875" style="2" customWidth="1"/>
    <col min="2304" max="2542" width="8.88671875" style="2"/>
    <col min="2543" max="2543" width="0.5546875" style="2" customWidth="1"/>
    <col min="2544" max="2544" width="7.5546875" style="2" customWidth="1"/>
    <col min="2545" max="2545" width="30.33203125" style="2" customWidth="1"/>
    <col min="2546" max="2546" width="3.6640625" style="2" customWidth="1"/>
    <col min="2547" max="2547" width="7.44140625" style="2" customWidth="1"/>
    <col min="2548" max="2548" width="8.88671875" style="2" customWidth="1"/>
    <col min="2549" max="2549" width="11" style="2" customWidth="1"/>
    <col min="2550" max="2550" width="7.109375" style="2" customWidth="1"/>
    <col min="2551" max="2551" width="7.44140625" style="2" customWidth="1"/>
    <col min="2552" max="2552" width="7.5546875" style="2" customWidth="1"/>
    <col min="2553" max="2553" width="7.6640625" style="2" customWidth="1"/>
    <col min="2554" max="2555" width="8.6640625" style="2" customWidth="1"/>
    <col min="2556" max="2556" width="4.6640625" style="2" customWidth="1"/>
    <col min="2557" max="2557" width="4.77734375" style="2" customWidth="1"/>
    <col min="2558" max="2558" width="6" style="2" customWidth="1"/>
    <col min="2559" max="2559" width="0.5546875" style="2" customWidth="1"/>
    <col min="2560" max="2798" width="8.88671875" style="2"/>
    <col min="2799" max="2799" width="0.5546875" style="2" customWidth="1"/>
    <col min="2800" max="2800" width="7.5546875" style="2" customWidth="1"/>
    <col min="2801" max="2801" width="30.33203125" style="2" customWidth="1"/>
    <col min="2802" max="2802" width="3.6640625" style="2" customWidth="1"/>
    <col min="2803" max="2803" width="7.44140625" style="2" customWidth="1"/>
    <col min="2804" max="2804" width="8.88671875" style="2" customWidth="1"/>
    <col min="2805" max="2805" width="11" style="2" customWidth="1"/>
    <col min="2806" max="2806" width="7.109375" style="2" customWidth="1"/>
    <col min="2807" max="2807" width="7.44140625" style="2" customWidth="1"/>
    <col min="2808" max="2808" width="7.5546875" style="2" customWidth="1"/>
    <col min="2809" max="2809" width="7.6640625" style="2" customWidth="1"/>
    <col min="2810" max="2811" width="8.6640625" style="2" customWidth="1"/>
    <col min="2812" max="2812" width="4.6640625" style="2" customWidth="1"/>
    <col min="2813" max="2813" width="4.77734375" style="2" customWidth="1"/>
    <col min="2814" max="2814" width="6" style="2" customWidth="1"/>
    <col min="2815" max="2815" width="0.5546875" style="2" customWidth="1"/>
    <col min="2816" max="3054" width="8.88671875" style="2"/>
    <col min="3055" max="3055" width="0.5546875" style="2" customWidth="1"/>
    <col min="3056" max="3056" width="7.5546875" style="2" customWidth="1"/>
    <col min="3057" max="3057" width="30.33203125" style="2" customWidth="1"/>
    <col min="3058" max="3058" width="3.6640625" style="2" customWidth="1"/>
    <col min="3059" max="3059" width="7.44140625" style="2" customWidth="1"/>
    <col min="3060" max="3060" width="8.88671875" style="2" customWidth="1"/>
    <col min="3061" max="3061" width="11" style="2" customWidth="1"/>
    <col min="3062" max="3062" width="7.109375" style="2" customWidth="1"/>
    <col min="3063" max="3063" width="7.44140625" style="2" customWidth="1"/>
    <col min="3064" max="3064" width="7.5546875" style="2" customWidth="1"/>
    <col min="3065" max="3065" width="7.6640625" style="2" customWidth="1"/>
    <col min="3066" max="3067" width="8.6640625" style="2" customWidth="1"/>
    <col min="3068" max="3068" width="4.6640625" style="2" customWidth="1"/>
    <col min="3069" max="3069" width="4.77734375" style="2" customWidth="1"/>
    <col min="3070" max="3070" width="6" style="2" customWidth="1"/>
    <col min="3071" max="3071" width="0.5546875" style="2" customWidth="1"/>
    <col min="3072" max="3310" width="8.88671875" style="2"/>
    <col min="3311" max="3311" width="0.5546875" style="2" customWidth="1"/>
    <col min="3312" max="3312" width="7.5546875" style="2" customWidth="1"/>
    <col min="3313" max="3313" width="30.33203125" style="2" customWidth="1"/>
    <col min="3314" max="3314" width="3.6640625" style="2" customWidth="1"/>
    <col min="3315" max="3315" width="7.44140625" style="2" customWidth="1"/>
    <col min="3316" max="3316" width="8.88671875" style="2" customWidth="1"/>
    <col min="3317" max="3317" width="11" style="2" customWidth="1"/>
    <col min="3318" max="3318" width="7.109375" style="2" customWidth="1"/>
    <col min="3319" max="3319" width="7.44140625" style="2" customWidth="1"/>
    <col min="3320" max="3320" width="7.5546875" style="2" customWidth="1"/>
    <col min="3321" max="3321" width="7.6640625" style="2" customWidth="1"/>
    <col min="3322" max="3323" width="8.6640625" style="2" customWidth="1"/>
    <col min="3324" max="3324" width="4.6640625" style="2" customWidth="1"/>
    <col min="3325" max="3325" width="4.77734375" style="2" customWidth="1"/>
    <col min="3326" max="3326" width="6" style="2" customWidth="1"/>
    <col min="3327" max="3327" width="0.5546875" style="2" customWidth="1"/>
    <col min="3328" max="3566" width="8.88671875" style="2"/>
    <col min="3567" max="3567" width="0.5546875" style="2" customWidth="1"/>
    <col min="3568" max="3568" width="7.5546875" style="2" customWidth="1"/>
    <col min="3569" max="3569" width="30.33203125" style="2" customWidth="1"/>
    <col min="3570" max="3570" width="3.6640625" style="2" customWidth="1"/>
    <col min="3571" max="3571" width="7.44140625" style="2" customWidth="1"/>
    <col min="3572" max="3572" width="8.88671875" style="2" customWidth="1"/>
    <col min="3573" max="3573" width="11" style="2" customWidth="1"/>
    <col min="3574" max="3574" width="7.109375" style="2" customWidth="1"/>
    <col min="3575" max="3575" width="7.44140625" style="2" customWidth="1"/>
    <col min="3576" max="3576" width="7.5546875" style="2" customWidth="1"/>
    <col min="3577" max="3577" width="7.6640625" style="2" customWidth="1"/>
    <col min="3578" max="3579" width="8.6640625" style="2" customWidth="1"/>
    <col min="3580" max="3580" width="4.6640625" style="2" customWidth="1"/>
    <col min="3581" max="3581" width="4.77734375" style="2" customWidth="1"/>
    <col min="3582" max="3582" width="6" style="2" customWidth="1"/>
    <col min="3583" max="3583" width="0.5546875" style="2" customWidth="1"/>
    <col min="3584" max="3822" width="8.88671875" style="2"/>
    <col min="3823" max="3823" width="0.5546875" style="2" customWidth="1"/>
    <col min="3824" max="3824" width="7.5546875" style="2" customWidth="1"/>
    <col min="3825" max="3825" width="30.33203125" style="2" customWidth="1"/>
    <col min="3826" max="3826" width="3.6640625" style="2" customWidth="1"/>
    <col min="3827" max="3827" width="7.44140625" style="2" customWidth="1"/>
    <col min="3828" max="3828" width="8.88671875" style="2" customWidth="1"/>
    <col min="3829" max="3829" width="11" style="2" customWidth="1"/>
    <col min="3830" max="3830" width="7.109375" style="2" customWidth="1"/>
    <col min="3831" max="3831" width="7.44140625" style="2" customWidth="1"/>
    <col min="3832" max="3832" width="7.5546875" style="2" customWidth="1"/>
    <col min="3833" max="3833" width="7.6640625" style="2" customWidth="1"/>
    <col min="3834" max="3835" width="8.6640625" style="2" customWidth="1"/>
    <col min="3836" max="3836" width="4.6640625" style="2" customWidth="1"/>
    <col min="3837" max="3837" width="4.77734375" style="2" customWidth="1"/>
    <col min="3838" max="3838" width="6" style="2" customWidth="1"/>
    <col min="3839" max="3839" width="0.5546875" style="2" customWidth="1"/>
    <col min="3840" max="4078" width="8.88671875" style="2"/>
    <col min="4079" max="4079" width="0.5546875" style="2" customWidth="1"/>
    <col min="4080" max="4080" width="7.5546875" style="2" customWidth="1"/>
    <col min="4081" max="4081" width="30.33203125" style="2" customWidth="1"/>
    <col min="4082" max="4082" width="3.6640625" style="2" customWidth="1"/>
    <col min="4083" max="4083" width="7.44140625" style="2" customWidth="1"/>
    <col min="4084" max="4084" width="8.88671875" style="2" customWidth="1"/>
    <col min="4085" max="4085" width="11" style="2" customWidth="1"/>
    <col min="4086" max="4086" width="7.109375" style="2" customWidth="1"/>
    <col min="4087" max="4087" width="7.44140625" style="2" customWidth="1"/>
    <col min="4088" max="4088" width="7.5546875" style="2" customWidth="1"/>
    <col min="4089" max="4089" width="7.6640625" style="2" customWidth="1"/>
    <col min="4090" max="4091" width="8.6640625" style="2" customWidth="1"/>
    <col min="4092" max="4092" width="4.6640625" style="2" customWidth="1"/>
    <col min="4093" max="4093" width="4.77734375" style="2" customWidth="1"/>
    <col min="4094" max="4094" width="6" style="2" customWidth="1"/>
    <col min="4095" max="4095" width="0.5546875" style="2" customWidth="1"/>
    <col min="4096" max="4334" width="8.88671875" style="2"/>
    <col min="4335" max="4335" width="0.5546875" style="2" customWidth="1"/>
    <col min="4336" max="4336" width="7.5546875" style="2" customWidth="1"/>
    <col min="4337" max="4337" width="30.33203125" style="2" customWidth="1"/>
    <col min="4338" max="4338" width="3.6640625" style="2" customWidth="1"/>
    <col min="4339" max="4339" width="7.44140625" style="2" customWidth="1"/>
    <col min="4340" max="4340" width="8.88671875" style="2" customWidth="1"/>
    <col min="4341" max="4341" width="11" style="2" customWidth="1"/>
    <col min="4342" max="4342" width="7.109375" style="2" customWidth="1"/>
    <col min="4343" max="4343" width="7.44140625" style="2" customWidth="1"/>
    <col min="4344" max="4344" width="7.5546875" style="2" customWidth="1"/>
    <col min="4345" max="4345" width="7.6640625" style="2" customWidth="1"/>
    <col min="4346" max="4347" width="8.6640625" style="2" customWidth="1"/>
    <col min="4348" max="4348" width="4.6640625" style="2" customWidth="1"/>
    <col min="4349" max="4349" width="4.77734375" style="2" customWidth="1"/>
    <col min="4350" max="4350" width="6" style="2" customWidth="1"/>
    <col min="4351" max="4351" width="0.5546875" style="2" customWidth="1"/>
    <col min="4352" max="4590" width="8.88671875" style="2"/>
    <col min="4591" max="4591" width="0.5546875" style="2" customWidth="1"/>
    <col min="4592" max="4592" width="7.5546875" style="2" customWidth="1"/>
    <col min="4593" max="4593" width="30.33203125" style="2" customWidth="1"/>
    <col min="4594" max="4594" width="3.6640625" style="2" customWidth="1"/>
    <col min="4595" max="4595" width="7.44140625" style="2" customWidth="1"/>
    <col min="4596" max="4596" width="8.88671875" style="2" customWidth="1"/>
    <col min="4597" max="4597" width="11" style="2" customWidth="1"/>
    <col min="4598" max="4598" width="7.109375" style="2" customWidth="1"/>
    <col min="4599" max="4599" width="7.44140625" style="2" customWidth="1"/>
    <col min="4600" max="4600" width="7.5546875" style="2" customWidth="1"/>
    <col min="4601" max="4601" width="7.6640625" style="2" customWidth="1"/>
    <col min="4602" max="4603" width="8.6640625" style="2" customWidth="1"/>
    <col min="4604" max="4604" width="4.6640625" style="2" customWidth="1"/>
    <col min="4605" max="4605" width="4.77734375" style="2" customWidth="1"/>
    <col min="4606" max="4606" width="6" style="2" customWidth="1"/>
    <col min="4607" max="4607" width="0.5546875" style="2" customWidth="1"/>
    <col min="4608" max="4846" width="8.88671875" style="2"/>
    <col min="4847" max="4847" width="0.5546875" style="2" customWidth="1"/>
    <col min="4848" max="4848" width="7.5546875" style="2" customWidth="1"/>
    <col min="4849" max="4849" width="30.33203125" style="2" customWidth="1"/>
    <col min="4850" max="4850" width="3.6640625" style="2" customWidth="1"/>
    <col min="4851" max="4851" width="7.44140625" style="2" customWidth="1"/>
    <col min="4852" max="4852" width="8.88671875" style="2" customWidth="1"/>
    <col min="4853" max="4853" width="11" style="2" customWidth="1"/>
    <col min="4854" max="4854" width="7.109375" style="2" customWidth="1"/>
    <col min="4855" max="4855" width="7.44140625" style="2" customWidth="1"/>
    <col min="4856" max="4856" width="7.5546875" style="2" customWidth="1"/>
    <col min="4857" max="4857" width="7.6640625" style="2" customWidth="1"/>
    <col min="4858" max="4859" width="8.6640625" style="2" customWidth="1"/>
    <col min="4860" max="4860" width="4.6640625" style="2" customWidth="1"/>
    <col min="4861" max="4861" width="4.77734375" style="2" customWidth="1"/>
    <col min="4862" max="4862" width="6" style="2" customWidth="1"/>
    <col min="4863" max="4863" width="0.5546875" style="2" customWidth="1"/>
    <col min="4864" max="5102" width="8.88671875" style="2"/>
    <col min="5103" max="5103" width="0.5546875" style="2" customWidth="1"/>
    <col min="5104" max="5104" width="7.5546875" style="2" customWidth="1"/>
    <col min="5105" max="5105" width="30.33203125" style="2" customWidth="1"/>
    <col min="5106" max="5106" width="3.6640625" style="2" customWidth="1"/>
    <col min="5107" max="5107" width="7.44140625" style="2" customWidth="1"/>
    <col min="5108" max="5108" width="8.88671875" style="2" customWidth="1"/>
    <col min="5109" max="5109" width="11" style="2" customWidth="1"/>
    <col min="5110" max="5110" width="7.109375" style="2" customWidth="1"/>
    <col min="5111" max="5111" width="7.44140625" style="2" customWidth="1"/>
    <col min="5112" max="5112" width="7.5546875" style="2" customWidth="1"/>
    <col min="5113" max="5113" width="7.6640625" style="2" customWidth="1"/>
    <col min="5114" max="5115" width="8.6640625" style="2" customWidth="1"/>
    <col min="5116" max="5116" width="4.6640625" style="2" customWidth="1"/>
    <col min="5117" max="5117" width="4.77734375" style="2" customWidth="1"/>
    <col min="5118" max="5118" width="6" style="2" customWidth="1"/>
    <col min="5119" max="5119" width="0.5546875" style="2" customWidth="1"/>
    <col min="5120" max="5358" width="8.88671875" style="2"/>
    <col min="5359" max="5359" width="0.5546875" style="2" customWidth="1"/>
    <col min="5360" max="5360" width="7.5546875" style="2" customWidth="1"/>
    <col min="5361" max="5361" width="30.33203125" style="2" customWidth="1"/>
    <col min="5362" max="5362" width="3.6640625" style="2" customWidth="1"/>
    <col min="5363" max="5363" width="7.44140625" style="2" customWidth="1"/>
    <col min="5364" max="5364" width="8.88671875" style="2" customWidth="1"/>
    <col min="5365" max="5365" width="11" style="2" customWidth="1"/>
    <col min="5366" max="5366" width="7.109375" style="2" customWidth="1"/>
    <col min="5367" max="5367" width="7.44140625" style="2" customWidth="1"/>
    <col min="5368" max="5368" width="7.5546875" style="2" customWidth="1"/>
    <col min="5369" max="5369" width="7.6640625" style="2" customWidth="1"/>
    <col min="5370" max="5371" width="8.6640625" style="2" customWidth="1"/>
    <col min="5372" max="5372" width="4.6640625" style="2" customWidth="1"/>
    <col min="5373" max="5373" width="4.77734375" style="2" customWidth="1"/>
    <col min="5374" max="5374" width="6" style="2" customWidth="1"/>
    <col min="5375" max="5375" width="0.5546875" style="2" customWidth="1"/>
    <col min="5376" max="5614" width="8.88671875" style="2"/>
    <col min="5615" max="5615" width="0.5546875" style="2" customWidth="1"/>
    <col min="5616" max="5616" width="7.5546875" style="2" customWidth="1"/>
    <col min="5617" max="5617" width="30.33203125" style="2" customWidth="1"/>
    <col min="5618" max="5618" width="3.6640625" style="2" customWidth="1"/>
    <col min="5619" max="5619" width="7.44140625" style="2" customWidth="1"/>
    <col min="5620" max="5620" width="8.88671875" style="2" customWidth="1"/>
    <col min="5621" max="5621" width="11" style="2" customWidth="1"/>
    <col min="5622" max="5622" width="7.109375" style="2" customWidth="1"/>
    <col min="5623" max="5623" width="7.44140625" style="2" customWidth="1"/>
    <col min="5624" max="5624" width="7.5546875" style="2" customWidth="1"/>
    <col min="5625" max="5625" width="7.6640625" style="2" customWidth="1"/>
    <col min="5626" max="5627" width="8.6640625" style="2" customWidth="1"/>
    <col min="5628" max="5628" width="4.6640625" style="2" customWidth="1"/>
    <col min="5629" max="5629" width="4.77734375" style="2" customWidth="1"/>
    <col min="5630" max="5630" width="6" style="2" customWidth="1"/>
    <col min="5631" max="5631" width="0.5546875" style="2" customWidth="1"/>
    <col min="5632" max="5870" width="8.88671875" style="2"/>
    <col min="5871" max="5871" width="0.5546875" style="2" customWidth="1"/>
    <col min="5872" max="5872" width="7.5546875" style="2" customWidth="1"/>
    <col min="5873" max="5873" width="30.33203125" style="2" customWidth="1"/>
    <col min="5874" max="5874" width="3.6640625" style="2" customWidth="1"/>
    <col min="5875" max="5875" width="7.44140625" style="2" customWidth="1"/>
    <col min="5876" max="5876" width="8.88671875" style="2" customWidth="1"/>
    <col min="5877" max="5877" width="11" style="2" customWidth="1"/>
    <col min="5878" max="5878" width="7.109375" style="2" customWidth="1"/>
    <col min="5879" max="5879" width="7.44140625" style="2" customWidth="1"/>
    <col min="5880" max="5880" width="7.5546875" style="2" customWidth="1"/>
    <col min="5881" max="5881" width="7.6640625" style="2" customWidth="1"/>
    <col min="5882" max="5883" width="8.6640625" style="2" customWidth="1"/>
    <col min="5884" max="5884" width="4.6640625" style="2" customWidth="1"/>
    <col min="5885" max="5885" width="4.77734375" style="2" customWidth="1"/>
    <col min="5886" max="5886" width="6" style="2" customWidth="1"/>
    <col min="5887" max="5887" width="0.5546875" style="2" customWidth="1"/>
    <col min="5888" max="6126" width="8.88671875" style="2"/>
    <col min="6127" max="6127" width="0.5546875" style="2" customWidth="1"/>
    <col min="6128" max="6128" width="7.5546875" style="2" customWidth="1"/>
    <col min="6129" max="6129" width="30.33203125" style="2" customWidth="1"/>
    <col min="6130" max="6130" width="3.6640625" style="2" customWidth="1"/>
    <col min="6131" max="6131" width="7.44140625" style="2" customWidth="1"/>
    <col min="6132" max="6132" width="8.88671875" style="2" customWidth="1"/>
    <col min="6133" max="6133" width="11" style="2" customWidth="1"/>
    <col min="6134" max="6134" width="7.109375" style="2" customWidth="1"/>
    <col min="6135" max="6135" width="7.44140625" style="2" customWidth="1"/>
    <col min="6136" max="6136" width="7.5546875" style="2" customWidth="1"/>
    <col min="6137" max="6137" width="7.6640625" style="2" customWidth="1"/>
    <col min="6138" max="6139" width="8.6640625" style="2" customWidth="1"/>
    <col min="6140" max="6140" width="4.6640625" style="2" customWidth="1"/>
    <col min="6141" max="6141" width="4.77734375" style="2" customWidth="1"/>
    <col min="6142" max="6142" width="6" style="2" customWidth="1"/>
    <col min="6143" max="6143" width="0.5546875" style="2" customWidth="1"/>
    <col min="6144" max="6382" width="8.88671875" style="2"/>
    <col min="6383" max="6383" width="0.5546875" style="2" customWidth="1"/>
    <col min="6384" max="6384" width="7.5546875" style="2" customWidth="1"/>
    <col min="6385" max="6385" width="30.33203125" style="2" customWidth="1"/>
    <col min="6386" max="6386" width="3.6640625" style="2" customWidth="1"/>
    <col min="6387" max="6387" width="7.44140625" style="2" customWidth="1"/>
    <col min="6388" max="6388" width="8.88671875" style="2" customWidth="1"/>
    <col min="6389" max="6389" width="11" style="2" customWidth="1"/>
    <col min="6390" max="6390" width="7.109375" style="2" customWidth="1"/>
    <col min="6391" max="6391" width="7.44140625" style="2" customWidth="1"/>
    <col min="6392" max="6392" width="7.5546875" style="2" customWidth="1"/>
    <col min="6393" max="6393" width="7.6640625" style="2" customWidth="1"/>
    <col min="6394" max="6395" width="8.6640625" style="2" customWidth="1"/>
    <col min="6396" max="6396" width="4.6640625" style="2" customWidth="1"/>
    <col min="6397" max="6397" width="4.77734375" style="2" customWidth="1"/>
    <col min="6398" max="6398" width="6" style="2" customWidth="1"/>
    <col min="6399" max="6399" width="0.5546875" style="2" customWidth="1"/>
    <col min="6400" max="6638" width="8.88671875" style="2"/>
    <col min="6639" max="6639" width="0.5546875" style="2" customWidth="1"/>
    <col min="6640" max="6640" width="7.5546875" style="2" customWidth="1"/>
    <col min="6641" max="6641" width="30.33203125" style="2" customWidth="1"/>
    <col min="6642" max="6642" width="3.6640625" style="2" customWidth="1"/>
    <col min="6643" max="6643" width="7.44140625" style="2" customWidth="1"/>
    <col min="6644" max="6644" width="8.88671875" style="2" customWidth="1"/>
    <col min="6645" max="6645" width="11" style="2" customWidth="1"/>
    <col min="6646" max="6646" width="7.109375" style="2" customWidth="1"/>
    <col min="6647" max="6647" width="7.44140625" style="2" customWidth="1"/>
    <col min="6648" max="6648" width="7.5546875" style="2" customWidth="1"/>
    <col min="6649" max="6649" width="7.6640625" style="2" customWidth="1"/>
    <col min="6650" max="6651" width="8.6640625" style="2" customWidth="1"/>
    <col min="6652" max="6652" width="4.6640625" style="2" customWidth="1"/>
    <col min="6653" max="6653" width="4.77734375" style="2" customWidth="1"/>
    <col min="6654" max="6654" width="6" style="2" customWidth="1"/>
    <col min="6655" max="6655" width="0.5546875" style="2" customWidth="1"/>
    <col min="6656" max="6894" width="8.88671875" style="2"/>
    <col min="6895" max="6895" width="0.5546875" style="2" customWidth="1"/>
    <col min="6896" max="6896" width="7.5546875" style="2" customWidth="1"/>
    <col min="6897" max="6897" width="30.33203125" style="2" customWidth="1"/>
    <col min="6898" max="6898" width="3.6640625" style="2" customWidth="1"/>
    <col min="6899" max="6899" width="7.44140625" style="2" customWidth="1"/>
    <col min="6900" max="6900" width="8.88671875" style="2" customWidth="1"/>
    <col min="6901" max="6901" width="11" style="2" customWidth="1"/>
    <col min="6902" max="6902" width="7.109375" style="2" customWidth="1"/>
    <col min="6903" max="6903" width="7.44140625" style="2" customWidth="1"/>
    <col min="6904" max="6904" width="7.5546875" style="2" customWidth="1"/>
    <col min="6905" max="6905" width="7.6640625" style="2" customWidth="1"/>
    <col min="6906" max="6907" width="8.6640625" style="2" customWidth="1"/>
    <col min="6908" max="6908" width="4.6640625" style="2" customWidth="1"/>
    <col min="6909" max="6909" width="4.77734375" style="2" customWidth="1"/>
    <col min="6910" max="6910" width="6" style="2" customWidth="1"/>
    <col min="6911" max="6911" width="0.5546875" style="2" customWidth="1"/>
    <col min="6912" max="7150" width="8.88671875" style="2"/>
    <col min="7151" max="7151" width="0.5546875" style="2" customWidth="1"/>
    <col min="7152" max="7152" width="7.5546875" style="2" customWidth="1"/>
    <col min="7153" max="7153" width="30.33203125" style="2" customWidth="1"/>
    <col min="7154" max="7154" width="3.6640625" style="2" customWidth="1"/>
    <col min="7155" max="7155" width="7.44140625" style="2" customWidth="1"/>
    <col min="7156" max="7156" width="8.88671875" style="2" customWidth="1"/>
    <col min="7157" max="7157" width="11" style="2" customWidth="1"/>
    <col min="7158" max="7158" width="7.109375" style="2" customWidth="1"/>
    <col min="7159" max="7159" width="7.44140625" style="2" customWidth="1"/>
    <col min="7160" max="7160" width="7.5546875" style="2" customWidth="1"/>
    <col min="7161" max="7161" width="7.6640625" style="2" customWidth="1"/>
    <col min="7162" max="7163" width="8.6640625" style="2" customWidth="1"/>
    <col min="7164" max="7164" width="4.6640625" style="2" customWidth="1"/>
    <col min="7165" max="7165" width="4.77734375" style="2" customWidth="1"/>
    <col min="7166" max="7166" width="6" style="2" customWidth="1"/>
    <col min="7167" max="7167" width="0.5546875" style="2" customWidth="1"/>
    <col min="7168" max="7406" width="8.88671875" style="2"/>
    <col min="7407" max="7407" width="0.5546875" style="2" customWidth="1"/>
    <col min="7408" max="7408" width="7.5546875" style="2" customWidth="1"/>
    <col min="7409" max="7409" width="30.33203125" style="2" customWidth="1"/>
    <col min="7410" max="7410" width="3.6640625" style="2" customWidth="1"/>
    <col min="7411" max="7411" width="7.44140625" style="2" customWidth="1"/>
    <col min="7412" max="7412" width="8.88671875" style="2" customWidth="1"/>
    <col min="7413" max="7413" width="11" style="2" customWidth="1"/>
    <col min="7414" max="7414" width="7.109375" style="2" customWidth="1"/>
    <col min="7415" max="7415" width="7.44140625" style="2" customWidth="1"/>
    <col min="7416" max="7416" width="7.5546875" style="2" customWidth="1"/>
    <col min="7417" max="7417" width="7.6640625" style="2" customWidth="1"/>
    <col min="7418" max="7419" width="8.6640625" style="2" customWidth="1"/>
    <col min="7420" max="7420" width="4.6640625" style="2" customWidth="1"/>
    <col min="7421" max="7421" width="4.77734375" style="2" customWidth="1"/>
    <col min="7422" max="7422" width="6" style="2" customWidth="1"/>
    <col min="7423" max="7423" width="0.5546875" style="2" customWidth="1"/>
    <col min="7424" max="7662" width="8.88671875" style="2"/>
    <col min="7663" max="7663" width="0.5546875" style="2" customWidth="1"/>
    <col min="7664" max="7664" width="7.5546875" style="2" customWidth="1"/>
    <col min="7665" max="7665" width="30.33203125" style="2" customWidth="1"/>
    <col min="7666" max="7666" width="3.6640625" style="2" customWidth="1"/>
    <col min="7667" max="7667" width="7.44140625" style="2" customWidth="1"/>
    <col min="7668" max="7668" width="8.88671875" style="2" customWidth="1"/>
    <col min="7669" max="7669" width="11" style="2" customWidth="1"/>
    <col min="7670" max="7670" width="7.109375" style="2" customWidth="1"/>
    <col min="7671" max="7671" width="7.44140625" style="2" customWidth="1"/>
    <col min="7672" max="7672" width="7.5546875" style="2" customWidth="1"/>
    <col min="7673" max="7673" width="7.6640625" style="2" customWidth="1"/>
    <col min="7674" max="7675" width="8.6640625" style="2" customWidth="1"/>
    <col min="7676" max="7676" width="4.6640625" style="2" customWidth="1"/>
    <col min="7677" max="7677" width="4.77734375" style="2" customWidth="1"/>
    <col min="7678" max="7678" width="6" style="2" customWidth="1"/>
    <col min="7679" max="7679" width="0.5546875" style="2" customWidth="1"/>
    <col min="7680" max="7918" width="8.88671875" style="2"/>
    <col min="7919" max="7919" width="0.5546875" style="2" customWidth="1"/>
    <col min="7920" max="7920" width="7.5546875" style="2" customWidth="1"/>
    <col min="7921" max="7921" width="30.33203125" style="2" customWidth="1"/>
    <col min="7922" max="7922" width="3.6640625" style="2" customWidth="1"/>
    <col min="7923" max="7923" width="7.44140625" style="2" customWidth="1"/>
    <col min="7924" max="7924" width="8.88671875" style="2" customWidth="1"/>
    <col min="7925" max="7925" width="11" style="2" customWidth="1"/>
    <col min="7926" max="7926" width="7.109375" style="2" customWidth="1"/>
    <col min="7927" max="7927" width="7.44140625" style="2" customWidth="1"/>
    <col min="7928" max="7928" width="7.5546875" style="2" customWidth="1"/>
    <col min="7929" max="7929" width="7.6640625" style="2" customWidth="1"/>
    <col min="7930" max="7931" width="8.6640625" style="2" customWidth="1"/>
    <col min="7932" max="7932" width="4.6640625" style="2" customWidth="1"/>
    <col min="7933" max="7933" width="4.77734375" style="2" customWidth="1"/>
    <col min="7934" max="7934" width="6" style="2" customWidth="1"/>
    <col min="7935" max="7935" width="0.5546875" style="2" customWidth="1"/>
    <col min="7936" max="8174" width="8.88671875" style="2"/>
    <col min="8175" max="8175" width="0.5546875" style="2" customWidth="1"/>
    <col min="8176" max="8176" width="7.5546875" style="2" customWidth="1"/>
    <col min="8177" max="8177" width="30.33203125" style="2" customWidth="1"/>
    <col min="8178" max="8178" width="3.6640625" style="2" customWidth="1"/>
    <col min="8179" max="8179" width="7.44140625" style="2" customWidth="1"/>
    <col min="8180" max="8180" width="8.88671875" style="2" customWidth="1"/>
    <col min="8181" max="8181" width="11" style="2" customWidth="1"/>
    <col min="8182" max="8182" width="7.109375" style="2" customWidth="1"/>
    <col min="8183" max="8183" width="7.44140625" style="2" customWidth="1"/>
    <col min="8184" max="8184" width="7.5546875" style="2" customWidth="1"/>
    <col min="8185" max="8185" width="7.6640625" style="2" customWidth="1"/>
    <col min="8186" max="8187" width="8.6640625" style="2" customWidth="1"/>
    <col min="8188" max="8188" width="4.6640625" style="2" customWidth="1"/>
    <col min="8189" max="8189" width="4.77734375" style="2" customWidth="1"/>
    <col min="8190" max="8190" width="6" style="2" customWidth="1"/>
    <col min="8191" max="8191" width="0.5546875" style="2" customWidth="1"/>
    <col min="8192" max="8430" width="8.88671875" style="2"/>
    <col min="8431" max="8431" width="0.5546875" style="2" customWidth="1"/>
    <col min="8432" max="8432" width="7.5546875" style="2" customWidth="1"/>
    <col min="8433" max="8433" width="30.33203125" style="2" customWidth="1"/>
    <col min="8434" max="8434" width="3.6640625" style="2" customWidth="1"/>
    <col min="8435" max="8435" width="7.44140625" style="2" customWidth="1"/>
    <col min="8436" max="8436" width="8.88671875" style="2" customWidth="1"/>
    <col min="8437" max="8437" width="11" style="2" customWidth="1"/>
    <col min="8438" max="8438" width="7.109375" style="2" customWidth="1"/>
    <col min="8439" max="8439" width="7.44140625" style="2" customWidth="1"/>
    <col min="8440" max="8440" width="7.5546875" style="2" customWidth="1"/>
    <col min="8441" max="8441" width="7.6640625" style="2" customWidth="1"/>
    <col min="8442" max="8443" width="8.6640625" style="2" customWidth="1"/>
    <col min="8444" max="8444" width="4.6640625" style="2" customWidth="1"/>
    <col min="8445" max="8445" width="4.77734375" style="2" customWidth="1"/>
    <col min="8446" max="8446" width="6" style="2" customWidth="1"/>
    <col min="8447" max="8447" width="0.5546875" style="2" customWidth="1"/>
    <col min="8448" max="8686" width="8.88671875" style="2"/>
    <col min="8687" max="8687" width="0.5546875" style="2" customWidth="1"/>
    <col min="8688" max="8688" width="7.5546875" style="2" customWidth="1"/>
    <col min="8689" max="8689" width="30.33203125" style="2" customWidth="1"/>
    <col min="8690" max="8690" width="3.6640625" style="2" customWidth="1"/>
    <col min="8691" max="8691" width="7.44140625" style="2" customWidth="1"/>
    <col min="8692" max="8692" width="8.88671875" style="2" customWidth="1"/>
    <col min="8693" max="8693" width="11" style="2" customWidth="1"/>
    <col min="8694" max="8694" width="7.109375" style="2" customWidth="1"/>
    <col min="8695" max="8695" width="7.44140625" style="2" customWidth="1"/>
    <col min="8696" max="8696" width="7.5546875" style="2" customWidth="1"/>
    <col min="8697" max="8697" width="7.6640625" style="2" customWidth="1"/>
    <col min="8698" max="8699" width="8.6640625" style="2" customWidth="1"/>
    <col min="8700" max="8700" width="4.6640625" style="2" customWidth="1"/>
    <col min="8701" max="8701" width="4.77734375" style="2" customWidth="1"/>
    <col min="8702" max="8702" width="6" style="2" customWidth="1"/>
    <col min="8703" max="8703" width="0.5546875" style="2" customWidth="1"/>
    <col min="8704" max="8942" width="8.88671875" style="2"/>
    <col min="8943" max="8943" width="0.5546875" style="2" customWidth="1"/>
    <col min="8944" max="8944" width="7.5546875" style="2" customWidth="1"/>
    <col min="8945" max="8945" width="30.33203125" style="2" customWidth="1"/>
    <col min="8946" max="8946" width="3.6640625" style="2" customWidth="1"/>
    <col min="8947" max="8947" width="7.44140625" style="2" customWidth="1"/>
    <col min="8948" max="8948" width="8.88671875" style="2" customWidth="1"/>
    <col min="8949" max="8949" width="11" style="2" customWidth="1"/>
    <col min="8950" max="8950" width="7.109375" style="2" customWidth="1"/>
    <col min="8951" max="8951" width="7.44140625" style="2" customWidth="1"/>
    <col min="8952" max="8952" width="7.5546875" style="2" customWidth="1"/>
    <col min="8953" max="8953" width="7.6640625" style="2" customWidth="1"/>
    <col min="8954" max="8955" width="8.6640625" style="2" customWidth="1"/>
    <col min="8956" max="8956" width="4.6640625" style="2" customWidth="1"/>
    <col min="8957" max="8957" width="4.77734375" style="2" customWidth="1"/>
    <col min="8958" max="8958" width="6" style="2" customWidth="1"/>
    <col min="8959" max="8959" width="0.5546875" style="2" customWidth="1"/>
    <col min="8960" max="9198" width="8.88671875" style="2"/>
    <col min="9199" max="9199" width="0.5546875" style="2" customWidth="1"/>
    <col min="9200" max="9200" width="7.5546875" style="2" customWidth="1"/>
    <col min="9201" max="9201" width="30.33203125" style="2" customWidth="1"/>
    <col min="9202" max="9202" width="3.6640625" style="2" customWidth="1"/>
    <col min="9203" max="9203" width="7.44140625" style="2" customWidth="1"/>
    <col min="9204" max="9204" width="8.88671875" style="2" customWidth="1"/>
    <col min="9205" max="9205" width="11" style="2" customWidth="1"/>
    <col min="9206" max="9206" width="7.109375" style="2" customWidth="1"/>
    <col min="9207" max="9207" width="7.44140625" style="2" customWidth="1"/>
    <col min="9208" max="9208" width="7.5546875" style="2" customWidth="1"/>
    <col min="9209" max="9209" width="7.6640625" style="2" customWidth="1"/>
    <col min="9210" max="9211" width="8.6640625" style="2" customWidth="1"/>
    <col min="9212" max="9212" width="4.6640625" style="2" customWidth="1"/>
    <col min="9213" max="9213" width="4.77734375" style="2" customWidth="1"/>
    <col min="9214" max="9214" width="6" style="2" customWidth="1"/>
    <col min="9215" max="9215" width="0.5546875" style="2" customWidth="1"/>
    <col min="9216" max="9454" width="8.88671875" style="2"/>
    <col min="9455" max="9455" width="0.5546875" style="2" customWidth="1"/>
    <col min="9456" max="9456" width="7.5546875" style="2" customWidth="1"/>
    <col min="9457" max="9457" width="30.33203125" style="2" customWidth="1"/>
    <col min="9458" max="9458" width="3.6640625" style="2" customWidth="1"/>
    <col min="9459" max="9459" width="7.44140625" style="2" customWidth="1"/>
    <col min="9460" max="9460" width="8.88671875" style="2" customWidth="1"/>
    <col min="9461" max="9461" width="11" style="2" customWidth="1"/>
    <col min="9462" max="9462" width="7.109375" style="2" customWidth="1"/>
    <col min="9463" max="9463" width="7.44140625" style="2" customWidth="1"/>
    <col min="9464" max="9464" width="7.5546875" style="2" customWidth="1"/>
    <col min="9465" max="9465" width="7.6640625" style="2" customWidth="1"/>
    <col min="9466" max="9467" width="8.6640625" style="2" customWidth="1"/>
    <col min="9468" max="9468" width="4.6640625" style="2" customWidth="1"/>
    <col min="9469" max="9469" width="4.77734375" style="2" customWidth="1"/>
    <col min="9470" max="9470" width="6" style="2" customWidth="1"/>
    <col min="9471" max="9471" width="0.5546875" style="2" customWidth="1"/>
    <col min="9472" max="9710" width="8.88671875" style="2"/>
    <col min="9711" max="9711" width="0.5546875" style="2" customWidth="1"/>
    <col min="9712" max="9712" width="7.5546875" style="2" customWidth="1"/>
    <col min="9713" max="9713" width="30.33203125" style="2" customWidth="1"/>
    <col min="9714" max="9714" width="3.6640625" style="2" customWidth="1"/>
    <col min="9715" max="9715" width="7.44140625" style="2" customWidth="1"/>
    <col min="9716" max="9716" width="8.88671875" style="2" customWidth="1"/>
    <col min="9717" max="9717" width="11" style="2" customWidth="1"/>
    <col min="9718" max="9718" width="7.109375" style="2" customWidth="1"/>
    <col min="9719" max="9719" width="7.44140625" style="2" customWidth="1"/>
    <col min="9720" max="9720" width="7.5546875" style="2" customWidth="1"/>
    <col min="9721" max="9721" width="7.6640625" style="2" customWidth="1"/>
    <col min="9722" max="9723" width="8.6640625" style="2" customWidth="1"/>
    <col min="9724" max="9724" width="4.6640625" style="2" customWidth="1"/>
    <col min="9725" max="9725" width="4.77734375" style="2" customWidth="1"/>
    <col min="9726" max="9726" width="6" style="2" customWidth="1"/>
    <col min="9727" max="9727" width="0.5546875" style="2" customWidth="1"/>
    <col min="9728" max="9966" width="8.88671875" style="2"/>
    <col min="9967" max="9967" width="0.5546875" style="2" customWidth="1"/>
    <col min="9968" max="9968" width="7.5546875" style="2" customWidth="1"/>
    <col min="9969" max="9969" width="30.33203125" style="2" customWidth="1"/>
    <col min="9970" max="9970" width="3.6640625" style="2" customWidth="1"/>
    <col min="9971" max="9971" width="7.44140625" style="2" customWidth="1"/>
    <col min="9972" max="9972" width="8.88671875" style="2" customWidth="1"/>
    <col min="9973" max="9973" width="11" style="2" customWidth="1"/>
    <col min="9974" max="9974" width="7.109375" style="2" customWidth="1"/>
    <col min="9975" max="9975" width="7.44140625" style="2" customWidth="1"/>
    <col min="9976" max="9976" width="7.5546875" style="2" customWidth="1"/>
    <col min="9977" max="9977" width="7.6640625" style="2" customWidth="1"/>
    <col min="9978" max="9979" width="8.6640625" style="2" customWidth="1"/>
    <col min="9980" max="9980" width="4.6640625" style="2" customWidth="1"/>
    <col min="9981" max="9981" width="4.77734375" style="2" customWidth="1"/>
    <col min="9982" max="9982" width="6" style="2" customWidth="1"/>
    <col min="9983" max="9983" width="0.5546875" style="2" customWidth="1"/>
    <col min="9984" max="10222" width="8.88671875" style="2"/>
    <col min="10223" max="10223" width="0.5546875" style="2" customWidth="1"/>
    <col min="10224" max="10224" width="7.5546875" style="2" customWidth="1"/>
    <col min="10225" max="10225" width="30.33203125" style="2" customWidth="1"/>
    <col min="10226" max="10226" width="3.6640625" style="2" customWidth="1"/>
    <col min="10227" max="10227" width="7.44140625" style="2" customWidth="1"/>
    <col min="10228" max="10228" width="8.88671875" style="2" customWidth="1"/>
    <col min="10229" max="10229" width="11" style="2" customWidth="1"/>
    <col min="10230" max="10230" width="7.109375" style="2" customWidth="1"/>
    <col min="10231" max="10231" width="7.44140625" style="2" customWidth="1"/>
    <col min="10232" max="10232" width="7.5546875" style="2" customWidth="1"/>
    <col min="10233" max="10233" width="7.6640625" style="2" customWidth="1"/>
    <col min="10234" max="10235" width="8.6640625" style="2" customWidth="1"/>
    <col min="10236" max="10236" width="4.6640625" style="2" customWidth="1"/>
    <col min="10237" max="10237" width="4.77734375" style="2" customWidth="1"/>
    <col min="10238" max="10238" width="6" style="2" customWidth="1"/>
    <col min="10239" max="10239" width="0.5546875" style="2" customWidth="1"/>
    <col min="10240" max="10478" width="8.88671875" style="2"/>
    <col min="10479" max="10479" width="0.5546875" style="2" customWidth="1"/>
    <col min="10480" max="10480" width="7.5546875" style="2" customWidth="1"/>
    <col min="10481" max="10481" width="30.33203125" style="2" customWidth="1"/>
    <col min="10482" max="10482" width="3.6640625" style="2" customWidth="1"/>
    <col min="10483" max="10483" width="7.44140625" style="2" customWidth="1"/>
    <col min="10484" max="10484" width="8.88671875" style="2" customWidth="1"/>
    <col min="10485" max="10485" width="11" style="2" customWidth="1"/>
    <col min="10486" max="10486" width="7.109375" style="2" customWidth="1"/>
    <col min="10487" max="10487" width="7.44140625" style="2" customWidth="1"/>
    <col min="10488" max="10488" width="7.5546875" style="2" customWidth="1"/>
    <col min="10489" max="10489" width="7.6640625" style="2" customWidth="1"/>
    <col min="10490" max="10491" width="8.6640625" style="2" customWidth="1"/>
    <col min="10492" max="10492" width="4.6640625" style="2" customWidth="1"/>
    <col min="10493" max="10493" width="4.77734375" style="2" customWidth="1"/>
    <col min="10494" max="10494" width="6" style="2" customWidth="1"/>
    <col min="10495" max="10495" width="0.5546875" style="2" customWidth="1"/>
    <col min="10496" max="10734" width="8.88671875" style="2"/>
    <col min="10735" max="10735" width="0.5546875" style="2" customWidth="1"/>
    <col min="10736" max="10736" width="7.5546875" style="2" customWidth="1"/>
    <col min="10737" max="10737" width="30.33203125" style="2" customWidth="1"/>
    <col min="10738" max="10738" width="3.6640625" style="2" customWidth="1"/>
    <col min="10739" max="10739" width="7.44140625" style="2" customWidth="1"/>
    <col min="10740" max="10740" width="8.88671875" style="2" customWidth="1"/>
    <col min="10741" max="10741" width="11" style="2" customWidth="1"/>
    <col min="10742" max="10742" width="7.109375" style="2" customWidth="1"/>
    <col min="10743" max="10743" width="7.44140625" style="2" customWidth="1"/>
    <col min="10744" max="10744" width="7.5546875" style="2" customWidth="1"/>
    <col min="10745" max="10745" width="7.6640625" style="2" customWidth="1"/>
    <col min="10746" max="10747" width="8.6640625" style="2" customWidth="1"/>
    <col min="10748" max="10748" width="4.6640625" style="2" customWidth="1"/>
    <col min="10749" max="10749" width="4.77734375" style="2" customWidth="1"/>
    <col min="10750" max="10750" width="6" style="2" customWidth="1"/>
    <col min="10751" max="10751" width="0.5546875" style="2" customWidth="1"/>
    <col min="10752" max="10990" width="8.88671875" style="2"/>
    <col min="10991" max="10991" width="0.5546875" style="2" customWidth="1"/>
    <col min="10992" max="10992" width="7.5546875" style="2" customWidth="1"/>
    <col min="10993" max="10993" width="30.33203125" style="2" customWidth="1"/>
    <col min="10994" max="10994" width="3.6640625" style="2" customWidth="1"/>
    <col min="10995" max="10995" width="7.44140625" style="2" customWidth="1"/>
    <col min="10996" max="10996" width="8.88671875" style="2" customWidth="1"/>
    <col min="10997" max="10997" width="11" style="2" customWidth="1"/>
    <col min="10998" max="10998" width="7.109375" style="2" customWidth="1"/>
    <col min="10999" max="10999" width="7.44140625" style="2" customWidth="1"/>
    <col min="11000" max="11000" width="7.5546875" style="2" customWidth="1"/>
    <col min="11001" max="11001" width="7.6640625" style="2" customWidth="1"/>
    <col min="11002" max="11003" width="8.6640625" style="2" customWidth="1"/>
    <col min="11004" max="11004" width="4.6640625" style="2" customWidth="1"/>
    <col min="11005" max="11005" width="4.77734375" style="2" customWidth="1"/>
    <col min="11006" max="11006" width="6" style="2" customWidth="1"/>
    <col min="11007" max="11007" width="0.5546875" style="2" customWidth="1"/>
    <col min="11008" max="11246" width="8.88671875" style="2"/>
    <col min="11247" max="11247" width="0.5546875" style="2" customWidth="1"/>
    <col min="11248" max="11248" width="7.5546875" style="2" customWidth="1"/>
    <col min="11249" max="11249" width="30.33203125" style="2" customWidth="1"/>
    <col min="11250" max="11250" width="3.6640625" style="2" customWidth="1"/>
    <col min="11251" max="11251" width="7.44140625" style="2" customWidth="1"/>
    <col min="11252" max="11252" width="8.88671875" style="2" customWidth="1"/>
    <col min="11253" max="11253" width="11" style="2" customWidth="1"/>
    <col min="11254" max="11254" width="7.109375" style="2" customWidth="1"/>
    <col min="11255" max="11255" width="7.44140625" style="2" customWidth="1"/>
    <col min="11256" max="11256" width="7.5546875" style="2" customWidth="1"/>
    <col min="11257" max="11257" width="7.6640625" style="2" customWidth="1"/>
    <col min="11258" max="11259" width="8.6640625" style="2" customWidth="1"/>
    <col min="11260" max="11260" width="4.6640625" style="2" customWidth="1"/>
    <col min="11261" max="11261" width="4.77734375" style="2" customWidth="1"/>
    <col min="11262" max="11262" width="6" style="2" customWidth="1"/>
    <col min="11263" max="11263" width="0.5546875" style="2" customWidth="1"/>
    <col min="11264" max="11502" width="8.88671875" style="2"/>
    <col min="11503" max="11503" width="0.5546875" style="2" customWidth="1"/>
    <col min="11504" max="11504" width="7.5546875" style="2" customWidth="1"/>
    <col min="11505" max="11505" width="30.33203125" style="2" customWidth="1"/>
    <col min="11506" max="11506" width="3.6640625" style="2" customWidth="1"/>
    <col min="11507" max="11507" width="7.44140625" style="2" customWidth="1"/>
    <col min="11508" max="11508" width="8.88671875" style="2" customWidth="1"/>
    <col min="11509" max="11509" width="11" style="2" customWidth="1"/>
    <col min="11510" max="11510" width="7.109375" style="2" customWidth="1"/>
    <col min="11511" max="11511" width="7.44140625" style="2" customWidth="1"/>
    <col min="11512" max="11512" width="7.5546875" style="2" customWidth="1"/>
    <col min="11513" max="11513" width="7.6640625" style="2" customWidth="1"/>
    <col min="11514" max="11515" width="8.6640625" style="2" customWidth="1"/>
    <col min="11516" max="11516" width="4.6640625" style="2" customWidth="1"/>
    <col min="11517" max="11517" width="4.77734375" style="2" customWidth="1"/>
    <col min="11518" max="11518" width="6" style="2" customWidth="1"/>
    <col min="11519" max="11519" width="0.5546875" style="2" customWidth="1"/>
    <col min="11520" max="11758" width="8.88671875" style="2"/>
    <col min="11759" max="11759" width="0.5546875" style="2" customWidth="1"/>
    <col min="11760" max="11760" width="7.5546875" style="2" customWidth="1"/>
    <col min="11761" max="11761" width="30.33203125" style="2" customWidth="1"/>
    <col min="11762" max="11762" width="3.6640625" style="2" customWidth="1"/>
    <col min="11763" max="11763" width="7.44140625" style="2" customWidth="1"/>
    <col min="11764" max="11764" width="8.88671875" style="2" customWidth="1"/>
    <col min="11765" max="11765" width="11" style="2" customWidth="1"/>
    <col min="11766" max="11766" width="7.109375" style="2" customWidth="1"/>
    <col min="11767" max="11767" width="7.44140625" style="2" customWidth="1"/>
    <col min="11768" max="11768" width="7.5546875" style="2" customWidth="1"/>
    <col min="11769" max="11769" width="7.6640625" style="2" customWidth="1"/>
    <col min="11770" max="11771" width="8.6640625" style="2" customWidth="1"/>
    <col min="11772" max="11772" width="4.6640625" style="2" customWidth="1"/>
    <col min="11773" max="11773" width="4.77734375" style="2" customWidth="1"/>
    <col min="11774" max="11774" width="6" style="2" customWidth="1"/>
    <col min="11775" max="11775" width="0.5546875" style="2" customWidth="1"/>
    <col min="11776" max="12014" width="8.88671875" style="2"/>
    <col min="12015" max="12015" width="0.5546875" style="2" customWidth="1"/>
    <col min="12016" max="12016" width="7.5546875" style="2" customWidth="1"/>
    <col min="12017" max="12017" width="30.33203125" style="2" customWidth="1"/>
    <col min="12018" max="12018" width="3.6640625" style="2" customWidth="1"/>
    <col min="12019" max="12019" width="7.44140625" style="2" customWidth="1"/>
    <col min="12020" max="12020" width="8.88671875" style="2" customWidth="1"/>
    <col min="12021" max="12021" width="11" style="2" customWidth="1"/>
    <col min="12022" max="12022" width="7.109375" style="2" customWidth="1"/>
    <col min="12023" max="12023" width="7.44140625" style="2" customWidth="1"/>
    <col min="12024" max="12024" width="7.5546875" style="2" customWidth="1"/>
    <col min="12025" max="12025" width="7.6640625" style="2" customWidth="1"/>
    <col min="12026" max="12027" width="8.6640625" style="2" customWidth="1"/>
    <col min="12028" max="12028" width="4.6640625" style="2" customWidth="1"/>
    <col min="12029" max="12029" width="4.77734375" style="2" customWidth="1"/>
    <col min="12030" max="12030" width="6" style="2" customWidth="1"/>
    <col min="12031" max="12031" width="0.5546875" style="2" customWidth="1"/>
    <col min="12032" max="12270" width="8.88671875" style="2"/>
    <col min="12271" max="12271" width="0.5546875" style="2" customWidth="1"/>
    <col min="12272" max="12272" width="7.5546875" style="2" customWidth="1"/>
    <col min="12273" max="12273" width="30.33203125" style="2" customWidth="1"/>
    <col min="12274" max="12274" width="3.6640625" style="2" customWidth="1"/>
    <col min="12275" max="12275" width="7.44140625" style="2" customWidth="1"/>
    <col min="12276" max="12276" width="8.88671875" style="2" customWidth="1"/>
    <col min="12277" max="12277" width="11" style="2" customWidth="1"/>
    <col min="12278" max="12278" width="7.109375" style="2" customWidth="1"/>
    <col min="12279" max="12279" width="7.44140625" style="2" customWidth="1"/>
    <col min="12280" max="12280" width="7.5546875" style="2" customWidth="1"/>
    <col min="12281" max="12281" width="7.6640625" style="2" customWidth="1"/>
    <col min="12282" max="12283" width="8.6640625" style="2" customWidth="1"/>
    <col min="12284" max="12284" width="4.6640625" style="2" customWidth="1"/>
    <col min="12285" max="12285" width="4.77734375" style="2" customWidth="1"/>
    <col min="12286" max="12286" width="6" style="2" customWidth="1"/>
    <col min="12287" max="12287" width="0.5546875" style="2" customWidth="1"/>
    <col min="12288" max="12526" width="8.88671875" style="2"/>
    <col min="12527" max="12527" width="0.5546875" style="2" customWidth="1"/>
    <col min="12528" max="12528" width="7.5546875" style="2" customWidth="1"/>
    <col min="12529" max="12529" width="30.33203125" style="2" customWidth="1"/>
    <col min="12530" max="12530" width="3.6640625" style="2" customWidth="1"/>
    <col min="12531" max="12531" width="7.44140625" style="2" customWidth="1"/>
    <col min="12532" max="12532" width="8.88671875" style="2" customWidth="1"/>
    <col min="12533" max="12533" width="11" style="2" customWidth="1"/>
    <col min="12534" max="12534" width="7.109375" style="2" customWidth="1"/>
    <col min="12535" max="12535" width="7.44140625" style="2" customWidth="1"/>
    <col min="12536" max="12536" width="7.5546875" style="2" customWidth="1"/>
    <col min="12537" max="12537" width="7.6640625" style="2" customWidth="1"/>
    <col min="12538" max="12539" width="8.6640625" style="2" customWidth="1"/>
    <col min="12540" max="12540" width="4.6640625" style="2" customWidth="1"/>
    <col min="12541" max="12541" width="4.77734375" style="2" customWidth="1"/>
    <col min="12542" max="12542" width="6" style="2" customWidth="1"/>
    <col min="12543" max="12543" width="0.5546875" style="2" customWidth="1"/>
    <col min="12544" max="12782" width="8.88671875" style="2"/>
    <col min="12783" max="12783" width="0.5546875" style="2" customWidth="1"/>
    <col min="12784" max="12784" width="7.5546875" style="2" customWidth="1"/>
    <col min="12785" max="12785" width="30.33203125" style="2" customWidth="1"/>
    <col min="12786" max="12786" width="3.6640625" style="2" customWidth="1"/>
    <col min="12787" max="12787" width="7.44140625" style="2" customWidth="1"/>
    <col min="12788" max="12788" width="8.88671875" style="2" customWidth="1"/>
    <col min="12789" max="12789" width="11" style="2" customWidth="1"/>
    <col min="12790" max="12790" width="7.109375" style="2" customWidth="1"/>
    <col min="12791" max="12791" width="7.44140625" style="2" customWidth="1"/>
    <col min="12792" max="12792" width="7.5546875" style="2" customWidth="1"/>
    <col min="12793" max="12793" width="7.6640625" style="2" customWidth="1"/>
    <col min="12794" max="12795" width="8.6640625" style="2" customWidth="1"/>
    <col min="12796" max="12796" width="4.6640625" style="2" customWidth="1"/>
    <col min="12797" max="12797" width="4.77734375" style="2" customWidth="1"/>
    <col min="12798" max="12798" width="6" style="2" customWidth="1"/>
    <col min="12799" max="12799" width="0.5546875" style="2" customWidth="1"/>
    <col min="12800" max="13038" width="8.88671875" style="2"/>
    <col min="13039" max="13039" width="0.5546875" style="2" customWidth="1"/>
    <col min="13040" max="13040" width="7.5546875" style="2" customWidth="1"/>
    <col min="13041" max="13041" width="30.33203125" style="2" customWidth="1"/>
    <col min="13042" max="13042" width="3.6640625" style="2" customWidth="1"/>
    <col min="13043" max="13043" width="7.44140625" style="2" customWidth="1"/>
    <col min="13044" max="13044" width="8.88671875" style="2" customWidth="1"/>
    <col min="13045" max="13045" width="11" style="2" customWidth="1"/>
    <col min="13046" max="13046" width="7.109375" style="2" customWidth="1"/>
    <col min="13047" max="13047" width="7.44140625" style="2" customWidth="1"/>
    <col min="13048" max="13048" width="7.5546875" style="2" customWidth="1"/>
    <col min="13049" max="13049" width="7.6640625" style="2" customWidth="1"/>
    <col min="13050" max="13051" width="8.6640625" style="2" customWidth="1"/>
    <col min="13052" max="13052" width="4.6640625" style="2" customWidth="1"/>
    <col min="13053" max="13053" width="4.77734375" style="2" customWidth="1"/>
    <col min="13054" max="13054" width="6" style="2" customWidth="1"/>
    <col min="13055" max="13055" width="0.5546875" style="2" customWidth="1"/>
    <col min="13056" max="13294" width="8.88671875" style="2"/>
    <col min="13295" max="13295" width="0.5546875" style="2" customWidth="1"/>
    <col min="13296" max="13296" width="7.5546875" style="2" customWidth="1"/>
    <col min="13297" max="13297" width="30.33203125" style="2" customWidth="1"/>
    <col min="13298" max="13298" width="3.6640625" style="2" customWidth="1"/>
    <col min="13299" max="13299" width="7.44140625" style="2" customWidth="1"/>
    <col min="13300" max="13300" width="8.88671875" style="2" customWidth="1"/>
    <col min="13301" max="13301" width="11" style="2" customWidth="1"/>
    <col min="13302" max="13302" width="7.109375" style="2" customWidth="1"/>
    <col min="13303" max="13303" width="7.44140625" style="2" customWidth="1"/>
    <col min="13304" max="13304" width="7.5546875" style="2" customWidth="1"/>
    <col min="13305" max="13305" width="7.6640625" style="2" customWidth="1"/>
    <col min="13306" max="13307" width="8.6640625" style="2" customWidth="1"/>
    <col min="13308" max="13308" width="4.6640625" style="2" customWidth="1"/>
    <col min="13309" max="13309" width="4.77734375" style="2" customWidth="1"/>
    <col min="13310" max="13310" width="6" style="2" customWidth="1"/>
    <col min="13311" max="13311" width="0.5546875" style="2" customWidth="1"/>
    <col min="13312" max="13550" width="8.88671875" style="2"/>
    <col min="13551" max="13551" width="0.5546875" style="2" customWidth="1"/>
    <col min="13552" max="13552" width="7.5546875" style="2" customWidth="1"/>
    <col min="13553" max="13553" width="30.33203125" style="2" customWidth="1"/>
    <col min="13554" max="13554" width="3.6640625" style="2" customWidth="1"/>
    <col min="13555" max="13555" width="7.44140625" style="2" customWidth="1"/>
    <col min="13556" max="13556" width="8.88671875" style="2" customWidth="1"/>
    <col min="13557" max="13557" width="11" style="2" customWidth="1"/>
    <col min="13558" max="13558" width="7.109375" style="2" customWidth="1"/>
    <col min="13559" max="13559" width="7.44140625" style="2" customWidth="1"/>
    <col min="13560" max="13560" width="7.5546875" style="2" customWidth="1"/>
    <col min="13561" max="13561" width="7.6640625" style="2" customWidth="1"/>
    <col min="13562" max="13563" width="8.6640625" style="2" customWidth="1"/>
    <col min="13564" max="13564" width="4.6640625" style="2" customWidth="1"/>
    <col min="13565" max="13565" width="4.77734375" style="2" customWidth="1"/>
    <col min="13566" max="13566" width="6" style="2" customWidth="1"/>
    <col min="13567" max="13567" width="0.5546875" style="2" customWidth="1"/>
    <col min="13568" max="13806" width="8.88671875" style="2"/>
    <col min="13807" max="13807" width="0.5546875" style="2" customWidth="1"/>
    <col min="13808" max="13808" width="7.5546875" style="2" customWidth="1"/>
    <col min="13809" max="13809" width="30.33203125" style="2" customWidth="1"/>
    <col min="13810" max="13810" width="3.6640625" style="2" customWidth="1"/>
    <col min="13811" max="13811" width="7.44140625" style="2" customWidth="1"/>
    <col min="13812" max="13812" width="8.88671875" style="2" customWidth="1"/>
    <col min="13813" max="13813" width="11" style="2" customWidth="1"/>
    <col min="13814" max="13814" width="7.109375" style="2" customWidth="1"/>
    <col min="13815" max="13815" width="7.44140625" style="2" customWidth="1"/>
    <col min="13816" max="13816" width="7.5546875" style="2" customWidth="1"/>
    <col min="13817" max="13817" width="7.6640625" style="2" customWidth="1"/>
    <col min="13818" max="13819" width="8.6640625" style="2" customWidth="1"/>
    <col min="13820" max="13820" width="4.6640625" style="2" customWidth="1"/>
    <col min="13821" max="13821" width="4.77734375" style="2" customWidth="1"/>
    <col min="13822" max="13822" width="6" style="2" customWidth="1"/>
    <col min="13823" max="13823" width="0.5546875" style="2" customWidth="1"/>
    <col min="13824" max="14062" width="8.88671875" style="2"/>
    <col min="14063" max="14063" width="0.5546875" style="2" customWidth="1"/>
    <col min="14064" max="14064" width="7.5546875" style="2" customWidth="1"/>
    <col min="14065" max="14065" width="30.33203125" style="2" customWidth="1"/>
    <col min="14066" max="14066" width="3.6640625" style="2" customWidth="1"/>
    <col min="14067" max="14067" width="7.44140625" style="2" customWidth="1"/>
    <col min="14068" max="14068" width="8.88671875" style="2" customWidth="1"/>
    <col min="14069" max="14069" width="11" style="2" customWidth="1"/>
    <col min="14070" max="14070" width="7.109375" style="2" customWidth="1"/>
    <col min="14071" max="14071" width="7.44140625" style="2" customWidth="1"/>
    <col min="14072" max="14072" width="7.5546875" style="2" customWidth="1"/>
    <col min="14073" max="14073" width="7.6640625" style="2" customWidth="1"/>
    <col min="14074" max="14075" width="8.6640625" style="2" customWidth="1"/>
    <col min="14076" max="14076" width="4.6640625" style="2" customWidth="1"/>
    <col min="14077" max="14077" width="4.77734375" style="2" customWidth="1"/>
    <col min="14078" max="14078" width="6" style="2" customWidth="1"/>
    <col min="14079" max="14079" width="0.5546875" style="2" customWidth="1"/>
    <col min="14080" max="14318" width="8.88671875" style="2"/>
    <col min="14319" max="14319" width="0.5546875" style="2" customWidth="1"/>
    <col min="14320" max="14320" width="7.5546875" style="2" customWidth="1"/>
    <col min="14321" max="14321" width="30.33203125" style="2" customWidth="1"/>
    <col min="14322" max="14322" width="3.6640625" style="2" customWidth="1"/>
    <col min="14323" max="14323" width="7.44140625" style="2" customWidth="1"/>
    <col min="14324" max="14324" width="8.88671875" style="2" customWidth="1"/>
    <col min="14325" max="14325" width="11" style="2" customWidth="1"/>
    <col min="14326" max="14326" width="7.109375" style="2" customWidth="1"/>
    <col min="14327" max="14327" width="7.44140625" style="2" customWidth="1"/>
    <col min="14328" max="14328" width="7.5546875" style="2" customWidth="1"/>
    <col min="14329" max="14329" width="7.6640625" style="2" customWidth="1"/>
    <col min="14330" max="14331" width="8.6640625" style="2" customWidth="1"/>
    <col min="14332" max="14332" width="4.6640625" style="2" customWidth="1"/>
    <col min="14333" max="14333" width="4.77734375" style="2" customWidth="1"/>
    <col min="14334" max="14334" width="6" style="2" customWidth="1"/>
    <col min="14335" max="14335" width="0.5546875" style="2" customWidth="1"/>
    <col min="14336" max="14574" width="8.88671875" style="2"/>
    <col min="14575" max="14575" width="0.5546875" style="2" customWidth="1"/>
    <col min="14576" max="14576" width="7.5546875" style="2" customWidth="1"/>
    <col min="14577" max="14577" width="30.33203125" style="2" customWidth="1"/>
    <col min="14578" max="14578" width="3.6640625" style="2" customWidth="1"/>
    <col min="14579" max="14579" width="7.44140625" style="2" customWidth="1"/>
    <col min="14580" max="14580" width="8.88671875" style="2" customWidth="1"/>
    <col min="14581" max="14581" width="11" style="2" customWidth="1"/>
    <col min="14582" max="14582" width="7.109375" style="2" customWidth="1"/>
    <col min="14583" max="14583" width="7.44140625" style="2" customWidth="1"/>
    <col min="14584" max="14584" width="7.5546875" style="2" customWidth="1"/>
    <col min="14585" max="14585" width="7.6640625" style="2" customWidth="1"/>
    <col min="14586" max="14587" width="8.6640625" style="2" customWidth="1"/>
    <col min="14588" max="14588" width="4.6640625" style="2" customWidth="1"/>
    <col min="14589" max="14589" width="4.77734375" style="2" customWidth="1"/>
    <col min="14590" max="14590" width="6" style="2" customWidth="1"/>
    <col min="14591" max="14591" width="0.5546875" style="2" customWidth="1"/>
    <col min="14592" max="14830" width="8.88671875" style="2"/>
    <col min="14831" max="14831" width="0.5546875" style="2" customWidth="1"/>
    <col min="14832" max="14832" width="7.5546875" style="2" customWidth="1"/>
    <col min="14833" max="14833" width="30.33203125" style="2" customWidth="1"/>
    <col min="14834" max="14834" width="3.6640625" style="2" customWidth="1"/>
    <col min="14835" max="14835" width="7.44140625" style="2" customWidth="1"/>
    <col min="14836" max="14836" width="8.88671875" style="2" customWidth="1"/>
    <col min="14837" max="14837" width="11" style="2" customWidth="1"/>
    <col min="14838" max="14838" width="7.109375" style="2" customWidth="1"/>
    <col min="14839" max="14839" width="7.44140625" style="2" customWidth="1"/>
    <col min="14840" max="14840" width="7.5546875" style="2" customWidth="1"/>
    <col min="14841" max="14841" width="7.6640625" style="2" customWidth="1"/>
    <col min="14842" max="14843" width="8.6640625" style="2" customWidth="1"/>
    <col min="14844" max="14844" width="4.6640625" style="2" customWidth="1"/>
    <col min="14845" max="14845" width="4.77734375" style="2" customWidth="1"/>
    <col min="14846" max="14846" width="6" style="2" customWidth="1"/>
    <col min="14847" max="14847" width="0.5546875" style="2" customWidth="1"/>
    <col min="14848" max="15086" width="8.88671875" style="2"/>
    <col min="15087" max="15087" width="0.5546875" style="2" customWidth="1"/>
    <col min="15088" max="15088" width="7.5546875" style="2" customWidth="1"/>
    <col min="15089" max="15089" width="30.33203125" style="2" customWidth="1"/>
    <col min="15090" max="15090" width="3.6640625" style="2" customWidth="1"/>
    <col min="15091" max="15091" width="7.44140625" style="2" customWidth="1"/>
    <col min="15092" max="15092" width="8.88671875" style="2" customWidth="1"/>
    <col min="15093" max="15093" width="11" style="2" customWidth="1"/>
    <col min="15094" max="15094" width="7.109375" style="2" customWidth="1"/>
    <col min="15095" max="15095" width="7.44140625" style="2" customWidth="1"/>
    <col min="15096" max="15096" width="7.5546875" style="2" customWidth="1"/>
    <col min="15097" max="15097" width="7.6640625" style="2" customWidth="1"/>
    <col min="15098" max="15099" width="8.6640625" style="2" customWidth="1"/>
    <col min="15100" max="15100" width="4.6640625" style="2" customWidth="1"/>
    <col min="15101" max="15101" width="4.77734375" style="2" customWidth="1"/>
    <col min="15102" max="15102" width="6" style="2" customWidth="1"/>
    <col min="15103" max="15103" width="0.5546875" style="2" customWidth="1"/>
    <col min="15104" max="15342" width="8.88671875" style="2"/>
    <col min="15343" max="15343" width="0.5546875" style="2" customWidth="1"/>
    <col min="15344" max="15344" width="7.5546875" style="2" customWidth="1"/>
    <col min="15345" max="15345" width="30.33203125" style="2" customWidth="1"/>
    <col min="15346" max="15346" width="3.6640625" style="2" customWidth="1"/>
    <col min="15347" max="15347" width="7.44140625" style="2" customWidth="1"/>
    <col min="15348" max="15348" width="8.88671875" style="2" customWidth="1"/>
    <col min="15349" max="15349" width="11" style="2" customWidth="1"/>
    <col min="15350" max="15350" width="7.109375" style="2" customWidth="1"/>
    <col min="15351" max="15351" width="7.44140625" style="2" customWidth="1"/>
    <col min="15352" max="15352" width="7.5546875" style="2" customWidth="1"/>
    <col min="15353" max="15353" width="7.6640625" style="2" customWidth="1"/>
    <col min="15354" max="15355" width="8.6640625" style="2" customWidth="1"/>
    <col min="15356" max="15356" width="4.6640625" style="2" customWidth="1"/>
    <col min="15357" max="15357" width="4.77734375" style="2" customWidth="1"/>
    <col min="15358" max="15358" width="6" style="2" customWidth="1"/>
    <col min="15359" max="15359" width="0.5546875" style="2" customWidth="1"/>
    <col min="15360" max="15598" width="8.88671875" style="2"/>
    <col min="15599" max="15599" width="0.5546875" style="2" customWidth="1"/>
    <col min="15600" max="15600" width="7.5546875" style="2" customWidth="1"/>
    <col min="15601" max="15601" width="30.33203125" style="2" customWidth="1"/>
    <col min="15602" max="15602" width="3.6640625" style="2" customWidth="1"/>
    <col min="15603" max="15603" width="7.44140625" style="2" customWidth="1"/>
    <col min="15604" max="15604" width="8.88671875" style="2" customWidth="1"/>
    <col min="15605" max="15605" width="11" style="2" customWidth="1"/>
    <col min="15606" max="15606" width="7.109375" style="2" customWidth="1"/>
    <col min="15607" max="15607" width="7.44140625" style="2" customWidth="1"/>
    <col min="15608" max="15608" width="7.5546875" style="2" customWidth="1"/>
    <col min="15609" max="15609" width="7.6640625" style="2" customWidth="1"/>
    <col min="15610" max="15611" width="8.6640625" style="2" customWidth="1"/>
    <col min="15612" max="15612" width="4.6640625" style="2" customWidth="1"/>
    <col min="15613" max="15613" width="4.77734375" style="2" customWidth="1"/>
    <col min="15614" max="15614" width="6" style="2" customWidth="1"/>
    <col min="15615" max="15615" width="0.5546875" style="2" customWidth="1"/>
    <col min="15616" max="15854" width="8.88671875" style="2"/>
    <col min="15855" max="15855" width="0.5546875" style="2" customWidth="1"/>
    <col min="15856" max="15856" width="7.5546875" style="2" customWidth="1"/>
    <col min="15857" max="15857" width="30.33203125" style="2" customWidth="1"/>
    <col min="15858" max="15858" width="3.6640625" style="2" customWidth="1"/>
    <col min="15859" max="15859" width="7.44140625" style="2" customWidth="1"/>
    <col min="15860" max="15860" width="8.88671875" style="2" customWidth="1"/>
    <col min="15861" max="15861" width="11" style="2" customWidth="1"/>
    <col min="15862" max="15862" width="7.109375" style="2" customWidth="1"/>
    <col min="15863" max="15863" width="7.44140625" style="2" customWidth="1"/>
    <col min="15864" max="15864" width="7.5546875" style="2" customWidth="1"/>
    <col min="15865" max="15865" width="7.6640625" style="2" customWidth="1"/>
    <col min="15866" max="15867" width="8.6640625" style="2" customWidth="1"/>
    <col min="15868" max="15868" width="4.6640625" style="2" customWidth="1"/>
    <col min="15869" max="15869" width="4.77734375" style="2" customWidth="1"/>
    <col min="15870" max="15870" width="6" style="2" customWidth="1"/>
    <col min="15871" max="15871" width="0.5546875" style="2" customWidth="1"/>
    <col min="15872" max="16110" width="8.88671875" style="2"/>
    <col min="16111" max="16111" width="0.5546875" style="2" customWidth="1"/>
    <col min="16112" max="16112" width="7.5546875" style="2" customWidth="1"/>
    <col min="16113" max="16113" width="30.33203125" style="2" customWidth="1"/>
    <col min="16114" max="16114" width="3.6640625" style="2" customWidth="1"/>
    <col min="16115" max="16115" width="7.44140625" style="2" customWidth="1"/>
    <col min="16116" max="16116" width="8.88671875" style="2" customWidth="1"/>
    <col min="16117" max="16117" width="11" style="2" customWidth="1"/>
    <col min="16118" max="16118" width="7.109375" style="2" customWidth="1"/>
    <col min="16119" max="16119" width="7.44140625" style="2" customWidth="1"/>
    <col min="16120" max="16120" width="7.5546875" style="2" customWidth="1"/>
    <col min="16121" max="16121" width="7.6640625" style="2" customWidth="1"/>
    <col min="16122" max="16123" width="8.6640625" style="2" customWidth="1"/>
    <col min="16124" max="16124" width="4.6640625" style="2" customWidth="1"/>
    <col min="16125" max="16125" width="4.77734375" style="2" customWidth="1"/>
    <col min="16126" max="16126" width="6" style="2" customWidth="1"/>
    <col min="16127" max="16127" width="0.5546875" style="2" customWidth="1"/>
    <col min="16128" max="16384" width="8.88671875" style="2"/>
  </cols>
  <sheetData>
    <row r="1" spans="1:14" s="11" customFormat="1" ht="16.5" customHeight="1">
      <c r="A1" s="297"/>
      <c r="B1" s="298" t="s">
        <v>0</v>
      </c>
      <c r="D1" s="299"/>
      <c r="E1" s="299"/>
      <c r="G1" s="299"/>
      <c r="H1" s="300"/>
      <c r="I1" s="300"/>
      <c r="J1" s="300"/>
      <c r="K1" s="88"/>
      <c r="L1" s="7"/>
      <c r="M1" s="301"/>
      <c r="N1" s="302"/>
    </row>
    <row r="2" spans="1:14" s="11" customFormat="1" ht="16.5" customHeight="1">
      <c r="A2" s="297"/>
      <c r="B2" s="298" t="s">
        <v>1</v>
      </c>
      <c r="D2" s="300"/>
      <c r="E2" s="300"/>
      <c r="G2" s="300"/>
      <c r="H2" s="300"/>
      <c r="I2" s="300"/>
      <c r="J2" s="300"/>
      <c r="K2" s="88"/>
      <c r="L2" s="88"/>
      <c r="M2" s="7"/>
      <c r="N2" s="8"/>
    </row>
    <row r="3" spans="1:14" s="11" customFormat="1" ht="16.5" customHeight="1">
      <c r="A3" s="297"/>
      <c r="B3" s="298" t="s">
        <v>2</v>
      </c>
      <c r="H3" s="300"/>
      <c r="I3" s="303"/>
      <c r="J3" s="300"/>
      <c r="K3" s="88"/>
    </row>
    <row r="4" spans="1:14" ht="64.5" customHeight="1">
      <c r="A4" s="15"/>
      <c r="B4" s="86"/>
      <c r="D4" s="2"/>
      <c r="E4" s="2"/>
      <c r="G4" s="2"/>
      <c r="I4" s="89"/>
      <c r="L4" s="2"/>
    </row>
    <row r="5" spans="1:14" ht="43.5" customHeight="1">
      <c r="A5" s="257" t="s">
        <v>713</v>
      </c>
      <c r="B5" s="257"/>
      <c r="C5" s="257"/>
      <c r="D5" s="257"/>
      <c r="E5" s="257"/>
      <c r="G5" s="2"/>
      <c r="I5" s="89"/>
      <c r="L5" s="2"/>
    </row>
    <row r="6" spans="1:14" ht="21" customHeight="1" thickBot="1">
      <c r="A6" s="15"/>
      <c r="B6" s="10"/>
      <c r="D6" s="16"/>
      <c r="E6" s="16"/>
      <c r="G6" s="16"/>
      <c r="I6" s="18"/>
      <c r="J6" s="18"/>
      <c r="K6" s="90"/>
      <c r="L6" s="6"/>
    </row>
    <row r="7" spans="1:14" ht="28.5" customHeight="1">
      <c r="A7" s="229" t="s">
        <v>447</v>
      </c>
      <c r="B7" s="227"/>
      <c r="C7" s="228"/>
      <c r="D7" s="230" t="s">
        <v>5</v>
      </c>
      <c r="E7" s="231">
        <v>0.1666</v>
      </c>
      <c r="F7" s="94"/>
      <c r="G7" s="94"/>
      <c r="H7" s="94"/>
      <c r="I7" s="94"/>
      <c r="J7" s="94"/>
      <c r="K7" s="94"/>
      <c r="L7" s="2"/>
    </row>
    <row r="8" spans="1:14" ht="28.5" customHeight="1">
      <c r="A8" s="274" t="s">
        <v>459</v>
      </c>
      <c r="B8" s="275"/>
      <c r="C8" s="276"/>
      <c r="D8" s="232" t="s">
        <v>6</v>
      </c>
      <c r="E8" s="233">
        <v>0.26269999999999999</v>
      </c>
      <c r="F8" s="94"/>
      <c r="G8" s="94"/>
      <c r="H8" s="94"/>
      <c r="I8" s="94"/>
      <c r="J8" s="94"/>
      <c r="K8" s="94"/>
      <c r="L8" s="2"/>
    </row>
    <row r="9" spans="1:14" ht="28.5" customHeight="1" thickBot="1">
      <c r="A9" s="277"/>
      <c r="B9" s="278"/>
      <c r="C9" s="279"/>
      <c r="D9" s="234" t="s">
        <v>4</v>
      </c>
      <c r="E9" s="235" t="s">
        <v>625</v>
      </c>
      <c r="H9" s="2"/>
      <c r="I9" s="2"/>
      <c r="J9" s="2"/>
      <c r="K9" s="2"/>
      <c r="L9" s="2"/>
    </row>
    <row r="10" spans="1:14" ht="11.25" customHeight="1" thickBot="1">
      <c r="A10" s="2"/>
      <c r="B10" s="89"/>
      <c r="C10" s="91"/>
      <c r="D10" s="2"/>
      <c r="E10" s="2"/>
      <c r="G10" s="2"/>
      <c r="H10" s="2"/>
      <c r="I10" s="2"/>
      <c r="J10" s="2"/>
      <c r="K10" s="2"/>
      <c r="L10" s="2"/>
    </row>
    <row r="11" spans="1:14" ht="30" customHeight="1">
      <c r="A11" s="270" t="s">
        <v>8</v>
      </c>
      <c r="B11" s="272" t="s">
        <v>448</v>
      </c>
      <c r="C11" s="272" t="s">
        <v>452</v>
      </c>
      <c r="D11" s="263" t="s">
        <v>453</v>
      </c>
      <c r="E11" s="264"/>
      <c r="G11" s="2"/>
      <c r="H11" s="2"/>
      <c r="I11" s="2"/>
      <c r="J11" s="2"/>
      <c r="K11" s="2"/>
      <c r="L11" s="2"/>
    </row>
    <row r="12" spans="1:14" ht="30" customHeight="1" thickBot="1">
      <c r="A12" s="271"/>
      <c r="B12" s="273"/>
      <c r="C12" s="273"/>
      <c r="D12" s="236" t="s">
        <v>450</v>
      </c>
      <c r="E12" s="237" t="s">
        <v>451</v>
      </c>
      <c r="G12" s="14"/>
      <c r="H12" s="14"/>
      <c r="I12" s="2"/>
      <c r="J12" s="2" t="s">
        <v>722</v>
      </c>
      <c r="K12" s="2"/>
      <c r="L12" s="2"/>
    </row>
    <row r="13" spans="1:14" ht="6" customHeight="1" thickBot="1">
      <c r="A13" s="238"/>
      <c r="B13" s="238"/>
      <c r="C13" s="238"/>
      <c r="D13" s="238"/>
      <c r="E13" s="238"/>
      <c r="G13" s="2"/>
      <c r="H13" s="2"/>
      <c r="I13" s="2"/>
      <c r="J13" s="2"/>
      <c r="K13" s="2"/>
      <c r="L13" s="2"/>
    </row>
    <row r="14" spans="1:14" ht="30" customHeight="1">
      <c r="A14" s="239">
        <v>1</v>
      </c>
      <c r="B14" s="240" t="str">
        <f>SERVIÇOS!C15</f>
        <v xml:space="preserve">SERVIÇOS PRELIMINARES </v>
      </c>
      <c r="C14" s="241">
        <f>SERVIÇOS!G23</f>
        <v>0</v>
      </c>
      <c r="D14" s="265">
        <f>MATERIAIS!G29</f>
        <v>0</v>
      </c>
      <c r="E14" s="267">
        <f>MATERIAIS!G169</f>
        <v>0</v>
      </c>
      <c r="G14" s="2"/>
      <c r="H14" s="2"/>
      <c r="I14" s="2"/>
      <c r="J14" s="2"/>
      <c r="K14" s="2"/>
      <c r="L14" s="2"/>
    </row>
    <row r="15" spans="1:14" ht="30" customHeight="1">
      <c r="A15" s="242">
        <v>2</v>
      </c>
      <c r="B15" s="243" t="str">
        <f>SERVIÇOS!C25</f>
        <v xml:space="preserve">REDE COLETORA DE ESGOTO </v>
      </c>
      <c r="C15" s="244">
        <f>SERVIÇOS!G52</f>
        <v>0</v>
      </c>
      <c r="D15" s="266"/>
      <c r="E15" s="268"/>
      <c r="G15" s="2"/>
      <c r="H15" s="2"/>
      <c r="I15" s="2"/>
      <c r="J15" s="2"/>
      <c r="K15" s="2"/>
      <c r="L15" s="2"/>
    </row>
    <row r="16" spans="1:14" ht="30" customHeight="1">
      <c r="A16" s="242">
        <v>3</v>
      </c>
      <c r="B16" s="243" t="str">
        <f>SERVIÇOS!C54</f>
        <v xml:space="preserve">ESTAÇÕES ELEVATÓRIAS DE ESGOTO </v>
      </c>
      <c r="C16" s="244">
        <f>SUM(C17:C19)</f>
        <v>0</v>
      </c>
      <c r="D16" s="266"/>
      <c r="E16" s="268"/>
      <c r="G16" s="2"/>
      <c r="H16" s="2"/>
      <c r="I16" s="2"/>
      <c r="J16" s="2"/>
      <c r="K16" s="2"/>
      <c r="L16" s="2"/>
    </row>
    <row r="17" spans="1:12" ht="30" customHeight="1">
      <c r="A17" s="245" t="s">
        <v>456</v>
      </c>
      <c r="B17" s="246" t="str">
        <f>SERVIÇOS!C55</f>
        <v xml:space="preserve">ESTAÇÃO ELEVATÓRIA DE ESGOTOS EEE-1 </v>
      </c>
      <c r="C17" s="247">
        <f>SERVIÇOS!G97</f>
        <v>0</v>
      </c>
      <c r="D17" s="266"/>
      <c r="E17" s="268"/>
      <c r="G17" s="2"/>
      <c r="H17" s="2"/>
      <c r="I17" s="2"/>
      <c r="J17" s="2"/>
      <c r="K17" s="2"/>
      <c r="L17" s="2"/>
    </row>
    <row r="18" spans="1:12" ht="30" customHeight="1">
      <c r="A18" s="245" t="s">
        <v>457</v>
      </c>
      <c r="B18" s="246" t="str">
        <f>SERVIÇOS!C99</f>
        <v xml:space="preserve">ESTAÇÃO ELEVATÓRIA DE ESGOTOS EEE-2 </v>
      </c>
      <c r="C18" s="247">
        <f>SERVIÇOS!G128</f>
        <v>0</v>
      </c>
      <c r="D18" s="266"/>
      <c r="E18" s="268"/>
      <c r="G18" s="2"/>
      <c r="H18" s="2"/>
      <c r="I18" s="2"/>
      <c r="J18" s="2"/>
      <c r="K18" s="2"/>
      <c r="L18" s="2"/>
    </row>
    <row r="19" spans="1:12" ht="30" customHeight="1">
      <c r="A19" s="245" t="s">
        <v>458</v>
      </c>
      <c r="B19" s="246" t="str">
        <f>SERVIÇOS!C130</f>
        <v xml:space="preserve">ESTAÇÃO ELEVATÓRIA DE ESGOTOS EEE-3 </v>
      </c>
      <c r="C19" s="247">
        <f>SERVIÇOS!G175</f>
        <v>0</v>
      </c>
      <c r="D19" s="266"/>
      <c r="E19" s="268"/>
      <c r="G19" s="2"/>
      <c r="H19" s="2"/>
      <c r="I19" s="2"/>
      <c r="J19" s="2"/>
      <c r="K19" s="2"/>
      <c r="L19" s="2"/>
    </row>
    <row r="20" spans="1:12" ht="30" customHeight="1" thickBot="1">
      <c r="A20" s="248">
        <v>4</v>
      </c>
      <c r="B20" s="249" t="str">
        <f>SERVIÇOS!C178</f>
        <v>ESTAÇÃO TRATAMENTO DE ESGOTO</v>
      </c>
      <c r="C20" s="250">
        <f>SERVIÇOS!G207</f>
        <v>0</v>
      </c>
      <c r="D20" s="266"/>
      <c r="E20" s="269"/>
      <c r="G20" s="2"/>
      <c r="H20" s="2"/>
      <c r="I20" s="2"/>
      <c r="J20" s="2"/>
      <c r="K20" s="2"/>
      <c r="L20" s="2"/>
    </row>
    <row r="21" spans="1:12" ht="6" customHeight="1" thickBot="1">
      <c r="A21" s="238"/>
      <c r="B21" s="238"/>
      <c r="C21" s="251"/>
      <c r="D21" s="251"/>
      <c r="E21" s="251"/>
      <c r="G21" s="2"/>
      <c r="H21" s="2"/>
      <c r="I21" s="2"/>
      <c r="J21" s="2"/>
      <c r="K21" s="2"/>
      <c r="L21" s="2"/>
    </row>
    <row r="22" spans="1:12" ht="30" customHeight="1" thickBot="1">
      <c r="A22" s="252" t="s">
        <v>454</v>
      </c>
      <c r="B22" s="253"/>
      <c r="C22" s="254">
        <f>SUM(C14:C16)+C20</f>
        <v>0</v>
      </c>
      <c r="D22" s="258">
        <f>D14+E14</f>
        <v>0</v>
      </c>
      <c r="E22" s="259"/>
      <c r="G22" s="2"/>
      <c r="H22" s="2"/>
      <c r="I22" s="2"/>
      <c r="J22" s="2"/>
      <c r="K22" s="2"/>
      <c r="L22" s="2"/>
    </row>
    <row r="23" spans="1:12" ht="30" customHeight="1" thickBot="1">
      <c r="A23" s="255" t="s">
        <v>455</v>
      </c>
      <c r="B23" s="256"/>
      <c r="C23" s="260">
        <f>C22+D22</f>
        <v>0</v>
      </c>
      <c r="D23" s="261"/>
      <c r="E23" s="262"/>
      <c r="G23" s="2"/>
      <c r="H23" s="2"/>
      <c r="I23" s="2"/>
      <c r="J23" s="2"/>
      <c r="K23" s="2"/>
      <c r="L23" s="2"/>
    </row>
    <row r="24" spans="1:12" ht="28.5" customHeight="1">
      <c r="A24" s="92"/>
      <c r="B24" s="92"/>
      <c r="C24" s="93"/>
      <c r="D24" s="93"/>
      <c r="E24" s="93"/>
      <c r="F24" s="93"/>
      <c r="G24" s="93"/>
      <c r="H24" s="93"/>
      <c r="I24" s="93"/>
      <c r="J24" s="93"/>
      <c r="K24" s="93"/>
      <c r="L24" s="2"/>
    </row>
    <row r="25" spans="1:12" ht="28.5" customHeight="1">
      <c r="B25" s="9"/>
    </row>
    <row r="26" spans="1:12">
      <c r="B26" s="9"/>
    </row>
    <row r="27" spans="1:12">
      <c r="B27" s="9"/>
    </row>
  </sheetData>
  <mergeCells count="10">
    <mergeCell ref="A5:E5"/>
    <mergeCell ref="D22:E22"/>
    <mergeCell ref="C23:E23"/>
    <mergeCell ref="D11:E11"/>
    <mergeCell ref="D14:D20"/>
    <mergeCell ref="E14:E20"/>
    <mergeCell ref="A11:A12"/>
    <mergeCell ref="B11:B12"/>
    <mergeCell ref="C11:C12"/>
    <mergeCell ref="A8:C9"/>
  </mergeCells>
  <printOptions horizontalCentered="1"/>
  <pageMargins left="0.62992125984251968" right="0.51181102362204722" top="0.82677165354330717" bottom="0.59055118110236227" header="0.51181102362204722" footer="0.51181102362204722"/>
  <pageSetup paperSize="9" scale="75" orientation="portrait" r:id="rId1"/>
  <headerFooter alignWithMargins="0">
    <oddFooter>&amp;C&amp;P/16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0"/>
  <sheetViews>
    <sheetView showGridLines="0" view="pageBreakPreview" zoomScaleNormal="100" zoomScaleSheetLayoutView="100" workbookViewId="0"/>
  </sheetViews>
  <sheetFormatPr defaultColWidth="8" defaultRowHeight="12.75"/>
  <cols>
    <col min="1" max="1" width="12.88671875" style="137" customWidth="1"/>
    <col min="2" max="2" width="7.5546875" style="41" customWidth="1"/>
    <col min="3" max="3" width="43.5546875" style="41" customWidth="1"/>
    <col min="4" max="4" width="6.77734375" style="19" customWidth="1"/>
    <col min="5" max="5" width="7.88671875" style="106" customWidth="1"/>
    <col min="6" max="6" width="10.109375" style="108" customWidth="1"/>
    <col min="7" max="7" width="11.109375" style="106" customWidth="1"/>
    <col min="8" max="8" width="5.44140625" style="10" customWidth="1"/>
    <col min="9" max="9" width="8" style="2"/>
    <col min="10" max="10" width="9.109375" style="2" bestFit="1" customWidth="1"/>
    <col min="11" max="11" width="9.88671875" style="2" bestFit="1" customWidth="1"/>
    <col min="12" max="12" width="10.6640625" style="2" bestFit="1" customWidth="1"/>
    <col min="13" max="227" width="8" style="2"/>
    <col min="228" max="228" width="0.44140625" style="2" customWidth="1"/>
    <col min="229" max="229" width="6.77734375" style="2" customWidth="1"/>
    <col min="230" max="230" width="27.33203125" style="2" customWidth="1"/>
    <col min="231" max="231" width="3.33203125" style="2" customWidth="1"/>
    <col min="232" max="232" width="6.6640625" style="2" customWidth="1"/>
    <col min="233" max="233" width="8" style="2" customWidth="1"/>
    <col min="234" max="234" width="9.88671875" style="2" customWidth="1"/>
    <col min="235" max="235" width="6.44140625" style="2" customWidth="1"/>
    <col min="236" max="236" width="6.6640625" style="2" customWidth="1"/>
    <col min="237" max="237" width="6.77734375" style="2" customWidth="1"/>
    <col min="238" max="238" width="6.88671875" style="2" customWidth="1"/>
    <col min="239" max="240" width="7.77734375" style="2" customWidth="1"/>
    <col min="241" max="241" width="4.21875" style="2" customWidth="1"/>
    <col min="242" max="242" width="4.33203125" style="2" customWidth="1"/>
    <col min="243" max="243" width="5.44140625" style="2" customWidth="1"/>
    <col min="244" max="244" width="0.44140625" style="2" customWidth="1"/>
    <col min="245" max="483" width="8" style="2"/>
    <col min="484" max="484" width="0.44140625" style="2" customWidth="1"/>
    <col min="485" max="485" width="6.77734375" style="2" customWidth="1"/>
    <col min="486" max="486" width="27.33203125" style="2" customWidth="1"/>
    <col min="487" max="487" width="3.33203125" style="2" customWidth="1"/>
    <col min="488" max="488" width="6.6640625" style="2" customWidth="1"/>
    <col min="489" max="489" width="8" style="2" customWidth="1"/>
    <col min="490" max="490" width="9.88671875" style="2" customWidth="1"/>
    <col min="491" max="491" width="6.44140625" style="2" customWidth="1"/>
    <col min="492" max="492" width="6.6640625" style="2" customWidth="1"/>
    <col min="493" max="493" width="6.77734375" style="2" customWidth="1"/>
    <col min="494" max="494" width="6.88671875" style="2" customWidth="1"/>
    <col min="495" max="496" width="7.77734375" style="2" customWidth="1"/>
    <col min="497" max="497" width="4.21875" style="2" customWidth="1"/>
    <col min="498" max="498" width="4.33203125" style="2" customWidth="1"/>
    <col min="499" max="499" width="5.44140625" style="2" customWidth="1"/>
    <col min="500" max="500" width="0.44140625" style="2" customWidth="1"/>
    <col min="501" max="739" width="8" style="2"/>
    <col min="740" max="740" width="0.44140625" style="2" customWidth="1"/>
    <col min="741" max="741" width="6.77734375" style="2" customWidth="1"/>
    <col min="742" max="742" width="27.33203125" style="2" customWidth="1"/>
    <col min="743" max="743" width="3.33203125" style="2" customWidth="1"/>
    <col min="744" max="744" width="6.6640625" style="2" customWidth="1"/>
    <col min="745" max="745" width="8" style="2" customWidth="1"/>
    <col min="746" max="746" width="9.88671875" style="2" customWidth="1"/>
    <col min="747" max="747" width="6.44140625" style="2" customWidth="1"/>
    <col min="748" max="748" width="6.6640625" style="2" customWidth="1"/>
    <col min="749" max="749" width="6.77734375" style="2" customWidth="1"/>
    <col min="750" max="750" width="6.88671875" style="2" customWidth="1"/>
    <col min="751" max="752" width="7.77734375" style="2" customWidth="1"/>
    <col min="753" max="753" width="4.21875" style="2" customWidth="1"/>
    <col min="754" max="754" width="4.33203125" style="2" customWidth="1"/>
    <col min="755" max="755" width="5.44140625" style="2" customWidth="1"/>
    <col min="756" max="756" width="0.44140625" style="2" customWidth="1"/>
    <col min="757" max="995" width="8" style="2"/>
    <col min="996" max="996" width="0.44140625" style="2" customWidth="1"/>
    <col min="997" max="997" width="6.77734375" style="2" customWidth="1"/>
    <col min="998" max="998" width="27.33203125" style="2" customWidth="1"/>
    <col min="999" max="999" width="3.33203125" style="2" customWidth="1"/>
    <col min="1000" max="1000" width="6.6640625" style="2" customWidth="1"/>
    <col min="1001" max="1001" width="8" style="2" customWidth="1"/>
    <col min="1002" max="1002" width="9.88671875" style="2" customWidth="1"/>
    <col min="1003" max="1003" width="6.44140625" style="2" customWidth="1"/>
    <col min="1004" max="1004" width="6.6640625" style="2" customWidth="1"/>
    <col min="1005" max="1005" width="6.77734375" style="2" customWidth="1"/>
    <col min="1006" max="1006" width="6.88671875" style="2" customWidth="1"/>
    <col min="1007" max="1008" width="7.77734375" style="2" customWidth="1"/>
    <col min="1009" max="1009" width="4.21875" style="2" customWidth="1"/>
    <col min="1010" max="1010" width="4.33203125" style="2" customWidth="1"/>
    <col min="1011" max="1011" width="5.44140625" style="2" customWidth="1"/>
    <col min="1012" max="1012" width="0.44140625" style="2" customWidth="1"/>
    <col min="1013" max="1251" width="8" style="2"/>
    <col min="1252" max="1252" width="0.44140625" style="2" customWidth="1"/>
    <col min="1253" max="1253" width="6.77734375" style="2" customWidth="1"/>
    <col min="1254" max="1254" width="27.33203125" style="2" customWidth="1"/>
    <col min="1255" max="1255" width="3.33203125" style="2" customWidth="1"/>
    <col min="1256" max="1256" width="6.6640625" style="2" customWidth="1"/>
    <col min="1257" max="1257" width="8" style="2" customWidth="1"/>
    <col min="1258" max="1258" width="9.88671875" style="2" customWidth="1"/>
    <col min="1259" max="1259" width="6.44140625" style="2" customWidth="1"/>
    <col min="1260" max="1260" width="6.6640625" style="2" customWidth="1"/>
    <col min="1261" max="1261" width="6.77734375" style="2" customWidth="1"/>
    <col min="1262" max="1262" width="6.88671875" style="2" customWidth="1"/>
    <col min="1263" max="1264" width="7.77734375" style="2" customWidth="1"/>
    <col min="1265" max="1265" width="4.21875" style="2" customWidth="1"/>
    <col min="1266" max="1266" width="4.33203125" style="2" customWidth="1"/>
    <col min="1267" max="1267" width="5.44140625" style="2" customWidth="1"/>
    <col min="1268" max="1268" width="0.44140625" style="2" customWidth="1"/>
    <col min="1269" max="1507" width="8" style="2"/>
    <col min="1508" max="1508" width="0.44140625" style="2" customWidth="1"/>
    <col min="1509" max="1509" width="6.77734375" style="2" customWidth="1"/>
    <col min="1510" max="1510" width="27.33203125" style="2" customWidth="1"/>
    <col min="1511" max="1511" width="3.33203125" style="2" customWidth="1"/>
    <col min="1512" max="1512" width="6.6640625" style="2" customWidth="1"/>
    <col min="1513" max="1513" width="8" style="2" customWidth="1"/>
    <col min="1514" max="1514" width="9.88671875" style="2" customWidth="1"/>
    <col min="1515" max="1515" width="6.44140625" style="2" customWidth="1"/>
    <col min="1516" max="1516" width="6.6640625" style="2" customWidth="1"/>
    <col min="1517" max="1517" width="6.77734375" style="2" customWidth="1"/>
    <col min="1518" max="1518" width="6.88671875" style="2" customWidth="1"/>
    <col min="1519" max="1520" width="7.77734375" style="2" customWidth="1"/>
    <col min="1521" max="1521" width="4.21875" style="2" customWidth="1"/>
    <col min="1522" max="1522" width="4.33203125" style="2" customWidth="1"/>
    <col min="1523" max="1523" width="5.44140625" style="2" customWidth="1"/>
    <col min="1524" max="1524" width="0.44140625" style="2" customWidth="1"/>
    <col min="1525" max="1763" width="8" style="2"/>
    <col min="1764" max="1764" width="0.44140625" style="2" customWidth="1"/>
    <col min="1765" max="1765" width="6.77734375" style="2" customWidth="1"/>
    <col min="1766" max="1766" width="27.33203125" style="2" customWidth="1"/>
    <col min="1767" max="1767" width="3.33203125" style="2" customWidth="1"/>
    <col min="1768" max="1768" width="6.6640625" style="2" customWidth="1"/>
    <col min="1769" max="1769" width="8" style="2" customWidth="1"/>
    <col min="1770" max="1770" width="9.88671875" style="2" customWidth="1"/>
    <col min="1771" max="1771" width="6.44140625" style="2" customWidth="1"/>
    <col min="1772" max="1772" width="6.6640625" style="2" customWidth="1"/>
    <col min="1773" max="1773" width="6.77734375" style="2" customWidth="1"/>
    <col min="1774" max="1774" width="6.88671875" style="2" customWidth="1"/>
    <col min="1775" max="1776" width="7.77734375" style="2" customWidth="1"/>
    <col min="1777" max="1777" width="4.21875" style="2" customWidth="1"/>
    <col min="1778" max="1778" width="4.33203125" style="2" customWidth="1"/>
    <col min="1779" max="1779" width="5.44140625" style="2" customWidth="1"/>
    <col min="1780" max="1780" width="0.44140625" style="2" customWidth="1"/>
    <col min="1781" max="2019" width="8" style="2"/>
    <col min="2020" max="2020" width="0.44140625" style="2" customWidth="1"/>
    <col min="2021" max="2021" width="6.77734375" style="2" customWidth="1"/>
    <col min="2022" max="2022" width="27.33203125" style="2" customWidth="1"/>
    <col min="2023" max="2023" width="3.33203125" style="2" customWidth="1"/>
    <col min="2024" max="2024" width="6.6640625" style="2" customWidth="1"/>
    <col min="2025" max="2025" width="8" style="2" customWidth="1"/>
    <col min="2026" max="2026" width="9.88671875" style="2" customWidth="1"/>
    <col min="2027" max="2027" width="6.44140625" style="2" customWidth="1"/>
    <col min="2028" max="2028" width="6.6640625" style="2" customWidth="1"/>
    <col min="2029" max="2029" width="6.77734375" style="2" customWidth="1"/>
    <col min="2030" max="2030" width="6.88671875" style="2" customWidth="1"/>
    <col min="2031" max="2032" width="7.77734375" style="2" customWidth="1"/>
    <col min="2033" max="2033" width="4.21875" style="2" customWidth="1"/>
    <col min="2034" max="2034" width="4.33203125" style="2" customWidth="1"/>
    <col min="2035" max="2035" width="5.44140625" style="2" customWidth="1"/>
    <col min="2036" max="2036" width="0.44140625" style="2" customWidth="1"/>
    <col min="2037" max="2275" width="8" style="2"/>
    <col min="2276" max="2276" width="0.44140625" style="2" customWidth="1"/>
    <col min="2277" max="2277" width="6.77734375" style="2" customWidth="1"/>
    <col min="2278" max="2278" width="27.33203125" style="2" customWidth="1"/>
    <col min="2279" max="2279" width="3.33203125" style="2" customWidth="1"/>
    <col min="2280" max="2280" width="6.6640625" style="2" customWidth="1"/>
    <col min="2281" max="2281" width="8" style="2" customWidth="1"/>
    <col min="2282" max="2282" width="9.88671875" style="2" customWidth="1"/>
    <col min="2283" max="2283" width="6.44140625" style="2" customWidth="1"/>
    <col min="2284" max="2284" width="6.6640625" style="2" customWidth="1"/>
    <col min="2285" max="2285" width="6.77734375" style="2" customWidth="1"/>
    <col min="2286" max="2286" width="6.88671875" style="2" customWidth="1"/>
    <col min="2287" max="2288" width="7.77734375" style="2" customWidth="1"/>
    <col min="2289" max="2289" width="4.21875" style="2" customWidth="1"/>
    <col min="2290" max="2290" width="4.33203125" style="2" customWidth="1"/>
    <col min="2291" max="2291" width="5.44140625" style="2" customWidth="1"/>
    <col min="2292" max="2292" width="0.44140625" style="2" customWidth="1"/>
    <col min="2293" max="2531" width="8" style="2"/>
    <col min="2532" max="2532" width="0.44140625" style="2" customWidth="1"/>
    <col min="2533" max="2533" width="6.77734375" style="2" customWidth="1"/>
    <col min="2534" max="2534" width="27.33203125" style="2" customWidth="1"/>
    <col min="2535" max="2535" width="3.33203125" style="2" customWidth="1"/>
    <col min="2536" max="2536" width="6.6640625" style="2" customWidth="1"/>
    <col min="2537" max="2537" width="8" style="2" customWidth="1"/>
    <col min="2538" max="2538" width="9.88671875" style="2" customWidth="1"/>
    <col min="2539" max="2539" width="6.44140625" style="2" customWidth="1"/>
    <col min="2540" max="2540" width="6.6640625" style="2" customWidth="1"/>
    <col min="2541" max="2541" width="6.77734375" style="2" customWidth="1"/>
    <col min="2542" max="2542" width="6.88671875" style="2" customWidth="1"/>
    <col min="2543" max="2544" width="7.77734375" style="2" customWidth="1"/>
    <col min="2545" max="2545" width="4.21875" style="2" customWidth="1"/>
    <col min="2546" max="2546" width="4.33203125" style="2" customWidth="1"/>
    <col min="2547" max="2547" width="5.44140625" style="2" customWidth="1"/>
    <col min="2548" max="2548" width="0.44140625" style="2" customWidth="1"/>
    <col min="2549" max="2787" width="8" style="2"/>
    <col min="2788" max="2788" width="0.44140625" style="2" customWidth="1"/>
    <col min="2789" max="2789" width="6.77734375" style="2" customWidth="1"/>
    <col min="2790" max="2790" width="27.33203125" style="2" customWidth="1"/>
    <col min="2791" max="2791" width="3.33203125" style="2" customWidth="1"/>
    <col min="2792" max="2792" width="6.6640625" style="2" customWidth="1"/>
    <col min="2793" max="2793" width="8" style="2" customWidth="1"/>
    <col min="2794" max="2794" width="9.88671875" style="2" customWidth="1"/>
    <col min="2795" max="2795" width="6.44140625" style="2" customWidth="1"/>
    <col min="2796" max="2796" width="6.6640625" style="2" customWidth="1"/>
    <col min="2797" max="2797" width="6.77734375" style="2" customWidth="1"/>
    <col min="2798" max="2798" width="6.88671875" style="2" customWidth="1"/>
    <col min="2799" max="2800" width="7.77734375" style="2" customWidth="1"/>
    <col min="2801" max="2801" width="4.21875" style="2" customWidth="1"/>
    <col min="2802" max="2802" width="4.33203125" style="2" customWidth="1"/>
    <col min="2803" max="2803" width="5.44140625" style="2" customWidth="1"/>
    <col min="2804" max="2804" width="0.44140625" style="2" customWidth="1"/>
    <col min="2805" max="3043" width="8" style="2"/>
    <col min="3044" max="3044" width="0.44140625" style="2" customWidth="1"/>
    <col min="3045" max="3045" width="6.77734375" style="2" customWidth="1"/>
    <col min="3046" max="3046" width="27.33203125" style="2" customWidth="1"/>
    <col min="3047" max="3047" width="3.33203125" style="2" customWidth="1"/>
    <col min="3048" max="3048" width="6.6640625" style="2" customWidth="1"/>
    <col min="3049" max="3049" width="8" style="2" customWidth="1"/>
    <col min="3050" max="3050" width="9.88671875" style="2" customWidth="1"/>
    <col min="3051" max="3051" width="6.44140625" style="2" customWidth="1"/>
    <col min="3052" max="3052" width="6.6640625" style="2" customWidth="1"/>
    <col min="3053" max="3053" width="6.77734375" style="2" customWidth="1"/>
    <col min="3054" max="3054" width="6.88671875" style="2" customWidth="1"/>
    <col min="3055" max="3056" width="7.77734375" style="2" customWidth="1"/>
    <col min="3057" max="3057" width="4.21875" style="2" customWidth="1"/>
    <col min="3058" max="3058" width="4.33203125" style="2" customWidth="1"/>
    <col min="3059" max="3059" width="5.44140625" style="2" customWidth="1"/>
    <col min="3060" max="3060" width="0.44140625" style="2" customWidth="1"/>
    <col min="3061" max="3299" width="8" style="2"/>
    <col min="3300" max="3300" width="0.44140625" style="2" customWidth="1"/>
    <col min="3301" max="3301" width="6.77734375" style="2" customWidth="1"/>
    <col min="3302" max="3302" width="27.33203125" style="2" customWidth="1"/>
    <col min="3303" max="3303" width="3.33203125" style="2" customWidth="1"/>
    <col min="3304" max="3304" width="6.6640625" style="2" customWidth="1"/>
    <col min="3305" max="3305" width="8" style="2" customWidth="1"/>
    <col min="3306" max="3306" width="9.88671875" style="2" customWidth="1"/>
    <col min="3307" max="3307" width="6.44140625" style="2" customWidth="1"/>
    <col min="3308" max="3308" width="6.6640625" style="2" customWidth="1"/>
    <col min="3309" max="3309" width="6.77734375" style="2" customWidth="1"/>
    <col min="3310" max="3310" width="6.88671875" style="2" customWidth="1"/>
    <col min="3311" max="3312" width="7.77734375" style="2" customWidth="1"/>
    <col min="3313" max="3313" width="4.21875" style="2" customWidth="1"/>
    <col min="3314" max="3314" width="4.33203125" style="2" customWidth="1"/>
    <col min="3315" max="3315" width="5.44140625" style="2" customWidth="1"/>
    <col min="3316" max="3316" width="0.44140625" style="2" customWidth="1"/>
    <col min="3317" max="3555" width="8" style="2"/>
    <col min="3556" max="3556" width="0.44140625" style="2" customWidth="1"/>
    <col min="3557" max="3557" width="6.77734375" style="2" customWidth="1"/>
    <col min="3558" max="3558" width="27.33203125" style="2" customWidth="1"/>
    <col min="3559" max="3559" width="3.33203125" style="2" customWidth="1"/>
    <col min="3560" max="3560" width="6.6640625" style="2" customWidth="1"/>
    <col min="3561" max="3561" width="8" style="2" customWidth="1"/>
    <col min="3562" max="3562" width="9.88671875" style="2" customWidth="1"/>
    <col min="3563" max="3563" width="6.44140625" style="2" customWidth="1"/>
    <col min="3564" max="3564" width="6.6640625" style="2" customWidth="1"/>
    <col min="3565" max="3565" width="6.77734375" style="2" customWidth="1"/>
    <col min="3566" max="3566" width="6.88671875" style="2" customWidth="1"/>
    <col min="3567" max="3568" width="7.77734375" style="2" customWidth="1"/>
    <col min="3569" max="3569" width="4.21875" style="2" customWidth="1"/>
    <col min="3570" max="3570" width="4.33203125" style="2" customWidth="1"/>
    <col min="3571" max="3571" width="5.44140625" style="2" customWidth="1"/>
    <col min="3572" max="3572" width="0.44140625" style="2" customWidth="1"/>
    <col min="3573" max="3811" width="8" style="2"/>
    <col min="3812" max="3812" width="0.44140625" style="2" customWidth="1"/>
    <col min="3813" max="3813" width="6.77734375" style="2" customWidth="1"/>
    <col min="3814" max="3814" width="27.33203125" style="2" customWidth="1"/>
    <col min="3815" max="3815" width="3.33203125" style="2" customWidth="1"/>
    <col min="3816" max="3816" width="6.6640625" style="2" customWidth="1"/>
    <col min="3817" max="3817" width="8" style="2" customWidth="1"/>
    <col min="3818" max="3818" width="9.88671875" style="2" customWidth="1"/>
    <col min="3819" max="3819" width="6.44140625" style="2" customWidth="1"/>
    <col min="3820" max="3820" width="6.6640625" style="2" customWidth="1"/>
    <col min="3821" max="3821" width="6.77734375" style="2" customWidth="1"/>
    <col min="3822" max="3822" width="6.88671875" style="2" customWidth="1"/>
    <col min="3823" max="3824" width="7.77734375" style="2" customWidth="1"/>
    <col min="3825" max="3825" width="4.21875" style="2" customWidth="1"/>
    <col min="3826" max="3826" width="4.33203125" style="2" customWidth="1"/>
    <col min="3827" max="3827" width="5.44140625" style="2" customWidth="1"/>
    <col min="3828" max="3828" width="0.44140625" style="2" customWidth="1"/>
    <col min="3829" max="4067" width="8" style="2"/>
    <col min="4068" max="4068" width="0.44140625" style="2" customWidth="1"/>
    <col min="4069" max="4069" width="6.77734375" style="2" customWidth="1"/>
    <col min="4070" max="4070" width="27.33203125" style="2" customWidth="1"/>
    <col min="4071" max="4071" width="3.33203125" style="2" customWidth="1"/>
    <col min="4072" max="4072" width="6.6640625" style="2" customWidth="1"/>
    <col min="4073" max="4073" width="8" style="2" customWidth="1"/>
    <col min="4074" max="4074" width="9.88671875" style="2" customWidth="1"/>
    <col min="4075" max="4075" width="6.44140625" style="2" customWidth="1"/>
    <col min="4076" max="4076" width="6.6640625" style="2" customWidth="1"/>
    <col min="4077" max="4077" width="6.77734375" style="2" customWidth="1"/>
    <col min="4078" max="4078" width="6.88671875" style="2" customWidth="1"/>
    <col min="4079" max="4080" width="7.77734375" style="2" customWidth="1"/>
    <col min="4081" max="4081" width="4.21875" style="2" customWidth="1"/>
    <col min="4082" max="4082" width="4.33203125" style="2" customWidth="1"/>
    <col min="4083" max="4083" width="5.44140625" style="2" customWidth="1"/>
    <col min="4084" max="4084" width="0.44140625" style="2" customWidth="1"/>
    <col min="4085" max="4323" width="8" style="2"/>
    <col min="4324" max="4324" width="0.44140625" style="2" customWidth="1"/>
    <col min="4325" max="4325" width="6.77734375" style="2" customWidth="1"/>
    <col min="4326" max="4326" width="27.33203125" style="2" customWidth="1"/>
    <col min="4327" max="4327" width="3.33203125" style="2" customWidth="1"/>
    <col min="4328" max="4328" width="6.6640625" style="2" customWidth="1"/>
    <col min="4329" max="4329" width="8" style="2" customWidth="1"/>
    <col min="4330" max="4330" width="9.88671875" style="2" customWidth="1"/>
    <col min="4331" max="4331" width="6.44140625" style="2" customWidth="1"/>
    <col min="4332" max="4332" width="6.6640625" style="2" customWidth="1"/>
    <col min="4333" max="4333" width="6.77734375" style="2" customWidth="1"/>
    <col min="4334" max="4334" width="6.88671875" style="2" customWidth="1"/>
    <col min="4335" max="4336" width="7.77734375" style="2" customWidth="1"/>
    <col min="4337" max="4337" width="4.21875" style="2" customWidth="1"/>
    <col min="4338" max="4338" width="4.33203125" style="2" customWidth="1"/>
    <col min="4339" max="4339" width="5.44140625" style="2" customWidth="1"/>
    <col min="4340" max="4340" width="0.44140625" style="2" customWidth="1"/>
    <col min="4341" max="4579" width="8" style="2"/>
    <col min="4580" max="4580" width="0.44140625" style="2" customWidth="1"/>
    <col min="4581" max="4581" width="6.77734375" style="2" customWidth="1"/>
    <col min="4582" max="4582" width="27.33203125" style="2" customWidth="1"/>
    <col min="4583" max="4583" width="3.33203125" style="2" customWidth="1"/>
    <col min="4584" max="4584" width="6.6640625" style="2" customWidth="1"/>
    <col min="4585" max="4585" width="8" style="2" customWidth="1"/>
    <col min="4586" max="4586" width="9.88671875" style="2" customWidth="1"/>
    <col min="4587" max="4587" width="6.44140625" style="2" customWidth="1"/>
    <col min="4588" max="4588" width="6.6640625" style="2" customWidth="1"/>
    <col min="4589" max="4589" width="6.77734375" style="2" customWidth="1"/>
    <col min="4590" max="4590" width="6.88671875" style="2" customWidth="1"/>
    <col min="4591" max="4592" width="7.77734375" style="2" customWidth="1"/>
    <col min="4593" max="4593" width="4.21875" style="2" customWidth="1"/>
    <col min="4594" max="4594" width="4.33203125" style="2" customWidth="1"/>
    <col min="4595" max="4595" width="5.44140625" style="2" customWidth="1"/>
    <col min="4596" max="4596" width="0.44140625" style="2" customWidth="1"/>
    <col min="4597" max="4835" width="8" style="2"/>
    <col min="4836" max="4836" width="0.44140625" style="2" customWidth="1"/>
    <col min="4837" max="4837" width="6.77734375" style="2" customWidth="1"/>
    <col min="4838" max="4838" width="27.33203125" style="2" customWidth="1"/>
    <col min="4839" max="4839" width="3.33203125" style="2" customWidth="1"/>
    <col min="4840" max="4840" width="6.6640625" style="2" customWidth="1"/>
    <col min="4841" max="4841" width="8" style="2" customWidth="1"/>
    <col min="4842" max="4842" width="9.88671875" style="2" customWidth="1"/>
    <col min="4843" max="4843" width="6.44140625" style="2" customWidth="1"/>
    <col min="4844" max="4844" width="6.6640625" style="2" customWidth="1"/>
    <col min="4845" max="4845" width="6.77734375" style="2" customWidth="1"/>
    <col min="4846" max="4846" width="6.88671875" style="2" customWidth="1"/>
    <col min="4847" max="4848" width="7.77734375" style="2" customWidth="1"/>
    <col min="4849" max="4849" width="4.21875" style="2" customWidth="1"/>
    <col min="4850" max="4850" width="4.33203125" style="2" customWidth="1"/>
    <col min="4851" max="4851" width="5.44140625" style="2" customWidth="1"/>
    <col min="4852" max="4852" width="0.44140625" style="2" customWidth="1"/>
    <col min="4853" max="5091" width="8" style="2"/>
    <col min="5092" max="5092" width="0.44140625" style="2" customWidth="1"/>
    <col min="5093" max="5093" width="6.77734375" style="2" customWidth="1"/>
    <col min="5094" max="5094" width="27.33203125" style="2" customWidth="1"/>
    <col min="5095" max="5095" width="3.33203125" style="2" customWidth="1"/>
    <col min="5096" max="5096" width="6.6640625" style="2" customWidth="1"/>
    <col min="5097" max="5097" width="8" style="2" customWidth="1"/>
    <col min="5098" max="5098" width="9.88671875" style="2" customWidth="1"/>
    <col min="5099" max="5099" width="6.44140625" style="2" customWidth="1"/>
    <col min="5100" max="5100" width="6.6640625" style="2" customWidth="1"/>
    <col min="5101" max="5101" width="6.77734375" style="2" customWidth="1"/>
    <col min="5102" max="5102" width="6.88671875" style="2" customWidth="1"/>
    <col min="5103" max="5104" width="7.77734375" style="2" customWidth="1"/>
    <col min="5105" max="5105" width="4.21875" style="2" customWidth="1"/>
    <col min="5106" max="5106" width="4.33203125" style="2" customWidth="1"/>
    <col min="5107" max="5107" width="5.44140625" style="2" customWidth="1"/>
    <col min="5108" max="5108" width="0.44140625" style="2" customWidth="1"/>
    <col min="5109" max="5347" width="8" style="2"/>
    <col min="5348" max="5348" width="0.44140625" style="2" customWidth="1"/>
    <col min="5349" max="5349" width="6.77734375" style="2" customWidth="1"/>
    <col min="5350" max="5350" width="27.33203125" style="2" customWidth="1"/>
    <col min="5351" max="5351" width="3.33203125" style="2" customWidth="1"/>
    <col min="5352" max="5352" width="6.6640625" style="2" customWidth="1"/>
    <col min="5353" max="5353" width="8" style="2" customWidth="1"/>
    <col min="5354" max="5354" width="9.88671875" style="2" customWidth="1"/>
    <col min="5355" max="5355" width="6.44140625" style="2" customWidth="1"/>
    <col min="5356" max="5356" width="6.6640625" style="2" customWidth="1"/>
    <col min="5357" max="5357" width="6.77734375" style="2" customWidth="1"/>
    <col min="5358" max="5358" width="6.88671875" style="2" customWidth="1"/>
    <col min="5359" max="5360" width="7.77734375" style="2" customWidth="1"/>
    <col min="5361" max="5361" width="4.21875" style="2" customWidth="1"/>
    <col min="5362" max="5362" width="4.33203125" style="2" customWidth="1"/>
    <col min="5363" max="5363" width="5.44140625" style="2" customWidth="1"/>
    <col min="5364" max="5364" width="0.44140625" style="2" customWidth="1"/>
    <col min="5365" max="5603" width="8" style="2"/>
    <col min="5604" max="5604" width="0.44140625" style="2" customWidth="1"/>
    <col min="5605" max="5605" width="6.77734375" style="2" customWidth="1"/>
    <col min="5606" max="5606" width="27.33203125" style="2" customWidth="1"/>
    <col min="5607" max="5607" width="3.33203125" style="2" customWidth="1"/>
    <col min="5608" max="5608" width="6.6640625" style="2" customWidth="1"/>
    <col min="5609" max="5609" width="8" style="2" customWidth="1"/>
    <col min="5610" max="5610" width="9.88671875" style="2" customWidth="1"/>
    <col min="5611" max="5611" width="6.44140625" style="2" customWidth="1"/>
    <col min="5612" max="5612" width="6.6640625" style="2" customWidth="1"/>
    <col min="5613" max="5613" width="6.77734375" style="2" customWidth="1"/>
    <col min="5614" max="5614" width="6.88671875" style="2" customWidth="1"/>
    <col min="5615" max="5616" width="7.77734375" style="2" customWidth="1"/>
    <col min="5617" max="5617" width="4.21875" style="2" customWidth="1"/>
    <col min="5618" max="5618" width="4.33203125" style="2" customWidth="1"/>
    <col min="5619" max="5619" width="5.44140625" style="2" customWidth="1"/>
    <col min="5620" max="5620" width="0.44140625" style="2" customWidth="1"/>
    <col min="5621" max="5859" width="8" style="2"/>
    <col min="5860" max="5860" width="0.44140625" style="2" customWidth="1"/>
    <col min="5861" max="5861" width="6.77734375" style="2" customWidth="1"/>
    <col min="5862" max="5862" width="27.33203125" style="2" customWidth="1"/>
    <col min="5863" max="5863" width="3.33203125" style="2" customWidth="1"/>
    <col min="5864" max="5864" width="6.6640625" style="2" customWidth="1"/>
    <col min="5865" max="5865" width="8" style="2" customWidth="1"/>
    <col min="5866" max="5866" width="9.88671875" style="2" customWidth="1"/>
    <col min="5867" max="5867" width="6.44140625" style="2" customWidth="1"/>
    <col min="5868" max="5868" width="6.6640625" style="2" customWidth="1"/>
    <col min="5869" max="5869" width="6.77734375" style="2" customWidth="1"/>
    <col min="5870" max="5870" width="6.88671875" style="2" customWidth="1"/>
    <col min="5871" max="5872" width="7.77734375" style="2" customWidth="1"/>
    <col min="5873" max="5873" width="4.21875" style="2" customWidth="1"/>
    <col min="5874" max="5874" width="4.33203125" style="2" customWidth="1"/>
    <col min="5875" max="5875" width="5.44140625" style="2" customWidth="1"/>
    <col min="5876" max="5876" width="0.44140625" style="2" customWidth="1"/>
    <col min="5877" max="6115" width="8" style="2"/>
    <col min="6116" max="6116" width="0.44140625" style="2" customWidth="1"/>
    <col min="6117" max="6117" width="6.77734375" style="2" customWidth="1"/>
    <col min="6118" max="6118" width="27.33203125" style="2" customWidth="1"/>
    <col min="6119" max="6119" width="3.33203125" style="2" customWidth="1"/>
    <col min="6120" max="6120" width="6.6640625" style="2" customWidth="1"/>
    <col min="6121" max="6121" width="8" style="2" customWidth="1"/>
    <col min="6122" max="6122" width="9.88671875" style="2" customWidth="1"/>
    <col min="6123" max="6123" width="6.44140625" style="2" customWidth="1"/>
    <col min="6124" max="6124" width="6.6640625" style="2" customWidth="1"/>
    <col min="6125" max="6125" width="6.77734375" style="2" customWidth="1"/>
    <col min="6126" max="6126" width="6.88671875" style="2" customWidth="1"/>
    <col min="6127" max="6128" width="7.77734375" style="2" customWidth="1"/>
    <col min="6129" max="6129" width="4.21875" style="2" customWidth="1"/>
    <col min="6130" max="6130" width="4.33203125" style="2" customWidth="1"/>
    <col min="6131" max="6131" width="5.44140625" style="2" customWidth="1"/>
    <col min="6132" max="6132" width="0.44140625" style="2" customWidth="1"/>
    <col min="6133" max="6371" width="8" style="2"/>
    <col min="6372" max="6372" width="0.44140625" style="2" customWidth="1"/>
    <col min="6373" max="6373" width="6.77734375" style="2" customWidth="1"/>
    <col min="6374" max="6374" width="27.33203125" style="2" customWidth="1"/>
    <col min="6375" max="6375" width="3.33203125" style="2" customWidth="1"/>
    <col min="6376" max="6376" width="6.6640625" style="2" customWidth="1"/>
    <col min="6377" max="6377" width="8" style="2" customWidth="1"/>
    <col min="6378" max="6378" width="9.88671875" style="2" customWidth="1"/>
    <col min="6379" max="6379" width="6.44140625" style="2" customWidth="1"/>
    <col min="6380" max="6380" width="6.6640625" style="2" customWidth="1"/>
    <col min="6381" max="6381" width="6.77734375" style="2" customWidth="1"/>
    <col min="6382" max="6382" width="6.88671875" style="2" customWidth="1"/>
    <col min="6383" max="6384" width="7.77734375" style="2" customWidth="1"/>
    <col min="6385" max="6385" width="4.21875" style="2" customWidth="1"/>
    <col min="6386" max="6386" width="4.33203125" style="2" customWidth="1"/>
    <col min="6387" max="6387" width="5.44140625" style="2" customWidth="1"/>
    <col min="6388" max="6388" width="0.44140625" style="2" customWidth="1"/>
    <col min="6389" max="6627" width="8" style="2"/>
    <col min="6628" max="6628" width="0.44140625" style="2" customWidth="1"/>
    <col min="6629" max="6629" width="6.77734375" style="2" customWidth="1"/>
    <col min="6630" max="6630" width="27.33203125" style="2" customWidth="1"/>
    <col min="6631" max="6631" width="3.33203125" style="2" customWidth="1"/>
    <col min="6632" max="6632" width="6.6640625" style="2" customWidth="1"/>
    <col min="6633" max="6633" width="8" style="2" customWidth="1"/>
    <col min="6634" max="6634" width="9.88671875" style="2" customWidth="1"/>
    <col min="6635" max="6635" width="6.44140625" style="2" customWidth="1"/>
    <col min="6636" max="6636" width="6.6640625" style="2" customWidth="1"/>
    <col min="6637" max="6637" width="6.77734375" style="2" customWidth="1"/>
    <col min="6638" max="6638" width="6.88671875" style="2" customWidth="1"/>
    <col min="6639" max="6640" width="7.77734375" style="2" customWidth="1"/>
    <col min="6641" max="6641" width="4.21875" style="2" customWidth="1"/>
    <col min="6642" max="6642" width="4.33203125" style="2" customWidth="1"/>
    <col min="6643" max="6643" width="5.44140625" style="2" customWidth="1"/>
    <col min="6644" max="6644" width="0.44140625" style="2" customWidth="1"/>
    <col min="6645" max="6883" width="8" style="2"/>
    <col min="6884" max="6884" width="0.44140625" style="2" customWidth="1"/>
    <col min="6885" max="6885" width="6.77734375" style="2" customWidth="1"/>
    <col min="6886" max="6886" width="27.33203125" style="2" customWidth="1"/>
    <col min="6887" max="6887" width="3.33203125" style="2" customWidth="1"/>
    <col min="6888" max="6888" width="6.6640625" style="2" customWidth="1"/>
    <col min="6889" max="6889" width="8" style="2" customWidth="1"/>
    <col min="6890" max="6890" width="9.88671875" style="2" customWidth="1"/>
    <col min="6891" max="6891" width="6.44140625" style="2" customWidth="1"/>
    <col min="6892" max="6892" width="6.6640625" style="2" customWidth="1"/>
    <col min="6893" max="6893" width="6.77734375" style="2" customWidth="1"/>
    <col min="6894" max="6894" width="6.88671875" style="2" customWidth="1"/>
    <col min="6895" max="6896" width="7.77734375" style="2" customWidth="1"/>
    <col min="6897" max="6897" width="4.21875" style="2" customWidth="1"/>
    <col min="6898" max="6898" width="4.33203125" style="2" customWidth="1"/>
    <col min="6899" max="6899" width="5.44140625" style="2" customWidth="1"/>
    <col min="6900" max="6900" width="0.44140625" style="2" customWidth="1"/>
    <col min="6901" max="7139" width="8" style="2"/>
    <col min="7140" max="7140" width="0.44140625" style="2" customWidth="1"/>
    <col min="7141" max="7141" width="6.77734375" style="2" customWidth="1"/>
    <col min="7142" max="7142" width="27.33203125" style="2" customWidth="1"/>
    <col min="7143" max="7143" width="3.33203125" style="2" customWidth="1"/>
    <col min="7144" max="7144" width="6.6640625" style="2" customWidth="1"/>
    <col min="7145" max="7145" width="8" style="2" customWidth="1"/>
    <col min="7146" max="7146" width="9.88671875" style="2" customWidth="1"/>
    <col min="7147" max="7147" width="6.44140625" style="2" customWidth="1"/>
    <col min="7148" max="7148" width="6.6640625" style="2" customWidth="1"/>
    <col min="7149" max="7149" width="6.77734375" style="2" customWidth="1"/>
    <col min="7150" max="7150" width="6.88671875" style="2" customWidth="1"/>
    <col min="7151" max="7152" width="7.77734375" style="2" customWidth="1"/>
    <col min="7153" max="7153" width="4.21875" style="2" customWidth="1"/>
    <col min="7154" max="7154" width="4.33203125" style="2" customWidth="1"/>
    <col min="7155" max="7155" width="5.44140625" style="2" customWidth="1"/>
    <col min="7156" max="7156" width="0.44140625" style="2" customWidth="1"/>
    <col min="7157" max="7395" width="8" style="2"/>
    <col min="7396" max="7396" width="0.44140625" style="2" customWidth="1"/>
    <col min="7397" max="7397" width="6.77734375" style="2" customWidth="1"/>
    <col min="7398" max="7398" width="27.33203125" style="2" customWidth="1"/>
    <col min="7399" max="7399" width="3.33203125" style="2" customWidth="1"/>
    <col min="7400" max="7400" width="6.6640625" style="2" customWidth="1"/>
    <col min="7401" max="7401" width="8" style="2" customWidth="1"/>
    <col min="7402" max="7402" width="9.88671875" style="2" customWidth="1"/>
    <col min="7403" max="7403" width="6.44140625" style="2" customWidth="1"/>
    <col min="7404" max="7404" width="6.6640625" style="2" customWidth="1"/>
    <col min="7405" max="7405" width="6.77734375" style="2" customWidth="1"/>
    <col min="7406" max="7406" width="6.88671875" style="2" customWidth="1"/>
    <col min="7407" max="7408" width="7.77734375" style="2" customWidth="1"/>
    <col min="7409" max="7409" width="4.21875" style="2" customWidth="1"/>
    <col min="7410" max="7410" width="4.33203125" style="2" customWidth="1"/>
    <col min="7411" max="7411" width="5.44140625" style="2" customWidth="1"/>
    <col min="7412" max="7412" width="0.44140625" style="2" customWidth="1"/>
    <col min="7413" max="7651" width="8" style="2"/>
    <col min="7652" max="7652" width="0.44140625" style="2" customWidth="1"/>
    <col min="7653" max="7653" width="6.77734375" style="2" customWidth="1"/>
    <col min="7654" max="7654" width="27.33203125" style="2" customWidth="1"/>
    <col min="7655" max="7655" width="3.33203125" style="2" customWidth="1"/>
    <col min="7656" max="7656" width="6.6640625" style="2" customWidth="1"/>
    <col min="7657" max="7657" width="8" style="2" customWidth="1"/>
    <col min="7658" max="7658" width="9.88671875" style="2" customWidth="1"/>
    <col min="7659" max="7659" width="6.44140625" style="2" customWidth="1"/>
    <col min="7660" max="7660" width="6.6640625" style="2" customWidth="1"/>
    <col min="7661" max="7661" width="6.77734375" style="2" customWidth="1"/>
    <col min="7662" max="7662" width="6.88671875" style="2" customWidth="1"/>
    <col min="7663" max="7664" width="7.77734375" style="2" customWidth="1"/>
    <col min="7665" max="7665" width="4.21875" style="2" customWidth="1"/>
    <col min="7666" max="7666" width="4.33203125" style="2" customWidth="1"/>
    <col min="7667" max="7667" width="5.44140625" style="2" customWidth="1"/>
    <col min="7668" max="7668" width="0.44140625" style="2" customWidth="1"/>
    <col min="7669" max="7907" width="8" style="2"/>
    <col min="7908" max="7908" width="0.44140625" style="2" customWidth="1"/>
    <col min="7909" max="7909" width="6.77734375" style="2" customWidth="1"/>
    <col min="7910" max="7910" width="27.33203125" style="2" customWidth="1"/>
    <col min="7911" max="7911" width="3.33203125" style="2" customWidth="1"/>
    <col min="7912" max="7912" width="6.6640625" style="2" customWidth="1"/>
    <col min="7913" max="7913" width="8" style="2" customWidth="1"/>
    <col min="7914" max="7914" width="9.88671875" style="2" customWidth="1"/>
    <col min="7915" max="7915" width="6.44140625" style="2" customWidth="1"/>
    <col min="7916" max="7916" width="6.6640625" style="2" customWidth="1"/>
    <col min="7917" max="7917" width="6.77734375" style="2" customWidth="1"/>
    <col min="7918" max="7918" width="6.88671875" style="2" customWidth="1"/>
    <col min="7919" max="7920" width="7.77734375" style="2" customWidth="1"/>
    <col min="7921" max="7921" width="4.21875" style="2" customWidth="1"/>
    <col min="7922" max="7922" width="4.33203125" style="2" customWidth="1"/>
    <col min="7923" max="7923" width="5.44140625" style="2" customWidth="1"/>
    <col min="7924" max="7924" width="0.44140625" style="2" customWidth="1"/>
    <col min="7925" max="8163" width="8" style="2"/>
    <col min="8164" max="8164" width="0.44140625" style="2" customWidth="1"/>
    <col min="8165" max="8165" width="6.77734375" style="2" customWidth="1"/>
    <col min="8166" max="8166" width="27.33203125" style="2" customWidth="1"/>
    <col min="8167" max="8167" width="3.33203125" style="2" customWidth="1"/>
    <col min="8168" max="8168" width="6.6640625" style="2" customWidth="1"/>
    <col min="8169" max="8169" width="8" style="2" customWidth="1"/>
    <col min="8170" max="8170" width="9.88671875" style="2" customWidth="1"/>
    <col min="8171" max="8171" width="6.44140625" style="2" customWidth="1"/>
    <col min="8172" max="8172" width="6.6640625" style="2" customWidth="1"/>
    <col min="8173" max="8173" width="6.77734375" style="2" customWidth="1"/>
    <col min="8174" max="8174" width="6.88671875" style="2" customWidth="1"/>
    <col min="8175" max="8176" width="7.77734375" style="2" customWidth="1"/>
    <col min="8177" max="8177" width="4.21875" style="2" customWidth="1"/>
    <col min="8178" max="8178" width="4.33203125" style="2" customWidth="1"/>
    <col min="8179" max="8179" width="5.44140625" style="2" customWidth="1"/>
    <col min="8180" max="8180" width="0.44140625" style="2" customWidth="1"/>
    <col min="8181" max="8419" width="8" style="2"/>
    <col min="8420" max="8420" width="0.44140625" style="2" customWidth="1"/>
    <col min="8421" max="8421" width="6.77734375" style="2" customWidth="1"/>
    <col min="8422" max="8422" width="27.33203125" style="2" customWidth="1"/>
    <col min="8423" max="8423" width="3.33203125" style="2" customWidth="1"/>
    <col min="8424" max="8424" width="6.6640625" style="2" customWidth="1"/>
    <col min="8425" max="8425" width="8" style="2" customWidth="1"/>
    <col min="8426" max="8426" width="9.88671875" style="2" customWidth="1"/>
    <col min="8427" max="8427" width="6.44140625" style="2" customWidth="1"/>
    <col min="8428" max="8428" width="6.6640625" style="2" customWidth="1"/>
    <col min="8429" max="8429" width="6.77734375" style="2" customWidth="1"/>
    <col min="8430" max="8430" width="6.88671875" style="2" customWidth="1"/>
    <col min="8431" max="8432" width="7.77734375" style="2" customWidth="1"/>
    <col min="8433" max="8433" width="4.21875" style="2" customWidth="1"/>
    <col min="8434" max="8434" width="4.33203125" style="2" customWidth="1"/>
    <col min="8435" max="8435" width="5.44140625" style="2" customWidth="1"/>
    <col min="8436" max="8436" width="0.44140625" style="2" customWidth="1"/>
    <col min="8437" max="8675" width="8" style="2"/>
    <col min="8676" max="8676" width="0.44140625" style="2" customWidth="1"/>
    <col min="8677" max="8677" width="6.77734375" style="2" customWidth="1"/>
    <col min="8678" max="8678" width="27.33203125" style="2" customWidth="1"/>
    <col min="8679" max="8679" width="3.33203125" style="2" customWidth="1"/>
    <col min="8680" max="8680" width="6.6640625" style="2" customWidth="1"/>
    <col min="8681" max="8681" width="8" style="2" customWidth="1"/>
    <col min="8682" max="8682" width="9.88671875" style="2" customWidth="1"/>
    <col min="8683" max="8683" width="6.44140625" style="2" customWidth="1"/>
    <col min="8684" max="8684" width="6.6640625" style="2" customWidth="1"/>
    <col min="8685" max="8685" width="6.77734375" style="2" customWidth="1"/>
    <col min="8686" max="8686" width="6.88671875" style="2" customWidth="1"/>
    <col min="8687" max="8688" width="7.77734375" style="2" customWidth="1"/>
    <col min="8689" max="8689" width="4.21875" style="2" customWidth="1"/>
    <col min="8690" max="8690" width="4.33203125" style="2" customWidth="1"/>
    <col min="8691" max="8691" width="5.44140625" style="2" customWidth="1"/>
    <col min="8692" max="8692" width="0.44140625" style="2" customWidth="1"/>
    <col min="8693" max="8931" width="8" style="2"/>
    <col min="8932" max="8932" width="0.44140625" style="2" customWidth="1"/>
    <col min="8933" max="8933" width="6.77734375" style="2" customWidth="1"/>
    <col min="8934" max="8934" width="27.33203125" style="2" customWidth="1"/>
    <col min="8935" max="8935" width="3.33203125" style="2" customWidth="1"/>
    <col min="8936" max="8936" width="6.6640625" style="2" customWidth="1"/>
    <col min="8937" max="8937" width="8" style="2" customWidth="1"/>
    <col min="8938" max="8938" width="9.88671875" style="2" customWidth="1"/>
    <col min="8939" max="8939" width="6.44140625" style="2" customWidth="1"/>
    <col min="8940" max="8940" width="6.6640625" style="2" customWidth="1"/>
    <col min="8941" max="8941" width="6.77734375" style="2" customWidth="1"/>
    <col min="8942" max="8942" width="6.88671875" style="2" customWidth="1"/>
    <col min="8943" max="8944" width="7.77734375" style="2" customWidth="1"/>
    <col min="8945" max="8945" width="4.21875" style="2" customWidth="1"/>
    <col min="8946" max="8946" width="4.33203125" style="2" customWidth="1"/>
    <col min="8947" max="8947" width="5.44140625" style="2" customWidth="1"/>
    <col min="8948" max="8948" width="0.44140625" style="2" customWidth="1"/>
    <col min="8949" max="9187" width="8" style="2"/>
    <col min="9188" max="9188" width="0.44140625" style="2" customWidth="1"/>
    <col min="9189" max="9189" width="6.77734375" style="2" customWidth="1"/>
    <col min="9190" max="9190" width="27.33203125" style="2" customWidth="1"/>
    <col min="9191" max="9191" width="3.33203125" style="2" customWidth="1"/>
    <col min="9192" max="9192" width="6.6640625" style="2" customWidth="1"/>
    <col min="9193" max="9193" width="8" style="2" customWidth="1"/>
    <col min="9194" max="9194" width="9.88671875" style="2" customWidth="1"/>
    <col min="9195" max="9195" width="6.44140625" style="2" customWidth="1"/>
    <col min="9196" max="9196" width="6.6640625" style="2" customWidth="1"/>
    <col min="9197" max="9197" width="6.77734375" style="2" customWidth="1"/>
    <col min="9198" max="9198" width="6.88671875" style="2" customWidth="1"/>
    <col min="9199" max="9200" width="7.77734375" style="2" customWidth="1"/>
    <col min="9201" max="9201" width="4.21875" style="2" customWidth="1"/>
    <col min="9202" max="9202" width="4.33203125" style="2" customWidth="1"/>
    <col min="9203" max="9203" width="5.44140625" style="2" customWidth="1"/>
    <col min="9204" max="9204" width="0.44140625" style="2" customWidth="1"/>
    <col min="9205" max="9443" width="8" style="2"/>
    <col min="9444" max="9444" width="0.44140625" style="2" customWidth="1"/>
    <col min="9445" max="9445" width="6.77734375" style="2" customWidth="1"/>
    <col min="9446" max="9446" width="27.33203125" style="2" customWidth="1"/>
    <col min="9447" max="9447" width="3.33203125" style="2" customWidth="1"/>
    <col min="9448" max="9448" width="6.6640625" style="2" customWidth="1"/>
    <col min="9449" max="9449" width="8" style="2" customWidth="1"/>
    <col min="9450" max="9450" width="9.88671875" style="2" customWidth="1"/>
    <col min="9451" max="9451" width="6.44140625" style="2" customWidth="1"/>
    <col min="9452" max="9452" width="6.6640625" style="2" customWidth="1"/>
    <col min="9453" max="9453" width="6.77734375" style="2" customWidth="1"/>
    <col min="9454" max="9454" width="6.88671875" style="2" customWidth="1"/>
    <col min="9455" max="9456" width="7.77734375" style="2" customWidth="1"/>
    <col min="9457" max="9457" width="4.21875" style="2" customWidth="1"/>
    <col min="9458" max="9458" width="4.33203125" style="2" customWidth="1"/>
    <col min="9459" max="9459" width="5.44140625" style="2" customWidth="1"/>
    <col min="9460" max="9460" width="0.44140625" style="2" customWidth="1"/>
    <col min="9461" max="9699" width="8" style="2"/>
    <col min="9700" max="9700" width="0.44140625" style="2" customWidth="1"/>
    <col min="9701" max="9701" width="6.77734375" style="2" customWidth="1"/>
    <col min="9702" max="9702" width="27.33203125" style="2" customWidth="1"/>
    <col min="9703" max="9703" width="3.33203125" style="2" customWidth="1"/>
    <col min="9704" max="9704" width="6.6640625" style="2" customWidth="1"/>
    <col min="9705" max="9705" width="8" style="2" customWidth="1"/>
    <col min="9706" max="9706" width="9.88671875" style="2" customWidth="1"/>
    <col min="9707" max="9707" width="6.44140625" style="2" customWidth="1"/>
    <col min="9708" max="9708" width="6.6640625" style="2" customWidth="1"/>
    <col min="9709" max="9709" width="6.77734375" style="2" customWidth="1"/>
    <col min="9710" max="9710" width="6.88671875" style="2" customWidth="1"/>
    <col min="9711" max="9712" width="7.77734375" style="2" customWidth="1"/>
    <col min="9713" max="9713" width="4.21875" style="2" customWidth="1"/>
    <col min="9714" max="9714" width="4.33203125" style="2" customWidth="1"/>
    <col min="9715" max="9715" width="5.44140625" style="2" customWidth="1"/>
    <col min="9716" max="9716" width="0.44140625" style="2" customWidth="1"/>
    <col min="9717" max="9955" width="8" style="2"/>
    <col min="9956" max="9956" width="0.44140625" style="2" customWidth="1"/>
    <col min="9957" max="9957" width="6.77734375" style="2" customWidth="1"/>
    <col min="9958" max="9958" width="27.33203125" style="2" customWidth="1"/>
    <col min="9959" max="9959" width="3.33203125" style="2" customWidth="1"/>
    <col min="9960" max="9960" width="6.6640625" style="2" customWidth="1"/>
    <col min="9961" max="9961" width="8" style="2" customWidth="1"/>
    <col min="9962" max="9962" width="9.88671875" style="2" customWidth="1"/>
    <col min="9963" max="9963" width="6.44140625" style="2" customWidth="1"/>
    <col min="9964" max="9964" width="6.6640625" style="2" customWidth="1"/>
    <col min="9965" max="9965" width="6.77734375" style="2" customWidth="1"/>
    <col min="9966" max="9966" width="6.88671875" style="2" customWidth="1"/>
    <col min="9967" max="9968" width="7.77734375" style="2" customWidth="1"/>
    <col min="9969" max="9969" width="4.21875" style="2" customWidth="1"/>
    <col min="9970" max="9970" width="4.33203125" style="2" customWidth="1"/>
    <col min="9971" max="9971" width="5.44140625" style="2" customWidth="1"/>
    <col min="9972" max="9972" width="0.44140625" style="2" customWidth="1"/>
    <col min="9973" max="10211" width="8" style="2"/>
    <col min="10212" max="10212" width="0.44140625" style="2" customWidth="1"/>
    <col min="10213" max="10213" width="6.77734375" style="2" customWidth="1"/>
    <col min="10214" max="10214" width="27.33203125" style="2" customWidth="1"/>
    <col min="10215" max="10215" width="3.33203125" style="2" customWidth="1"/>
    <col min="10216" max="10216" width="6.6640625" style="2" customWidth="1"/>
    <col min="10217" max="10217" width="8" style="2" customWidth="1"/>
    <col min="10218" max="10218" width="9.88671875" style="2" customWidth="1"/>
    <col min="10219" max="10219" width="6.44140625" style="2" customWidth="1"/>
    <col min="10220" max="10220" width="6.6640625" style="2" customWidth="1"/>
    <col min="10221" max="10221" width="6.77734375" style="2" customWidth="1"/>
    <col min="10222" max="10222" width="6.88671875" style="2" customWidth="1"/>
    <col min="10223" max="10224" width="7.77734375" style="2" customWidth="1"/>
    <col min="10225" max="10225" width="4.21875" style="2" customWidth="1"/>
    <col min="10226" max="10226" width="4.33203125" style="2" customWidth="1"/>
    <col min="10227" max="10227" width="5.44140625" style="2" customWidth="1"/>
    <col min="10228" max="10228" width="0.44140625" style="2" customWidth="1"/>
    <col min="10229" max="10467" width="8" style="2"/>
    <col min="10468" max="10468" width="0.44140625" style="2" customWidth="1"/>
    <col min="10469" max="10469" width="6.77734375" style="2" customWidth="1"/>
    <col min="10470" max="10470" width="27.33203125" style="2" customWidth="1"/>
    <col min="10471" max="10471" width="3.33203125" style="2" customWidth="1"/>
    <col min="10472" max="10472" width="6.6640625" style="2" customWidth="1"/>
    <col min="10473" max="10473" width="8" style="2" customWidth="1"/>
    <col min="10474" max="10474" width="9.88671875" style="2" customWidth="1"/>
    <col min="10475" max="10475" width="6.44140625" style="2" customWidth="1"/>
    <col min="10476" max="10476" width="6.6640625" style="2" customWidth="1"/>
    <col min="10477" max="10477" width="6.77734375" style="2" customWidth="1"/>
    <col min="10478" max="10478" width="6.88671875" style="2" customWidth="1"/>
    <col min="10479" max="10480" width="7.77734375" style="2" customWidth="1"/>
    <col min="10481" max="10481" width="4.21875" style="2" customWidth="1"/>
    <col min="10482" max="10482" width="4.33203125" style="2" customWidth="1"/>
    <col min="10483" max="10483" width="5.44140625" style="2" customWidth="1"/>
    <col min="10484" max="10484" width="0.44140625" style="2" customWidth="1"/>
    <col min="10485" max="10723" width="8" style="2"/>
    <col min="10724" max="10724" width="0.44140625" style="2" customWidth="1"/>
    <col min="10725" max="10725" width="6.77734375" style="2" customWidth="1"/>
    <col min="10726" max="10726" width="27.33203125" style="2" customWidth="1"/>
    <col min="10727" max="10727" width="3.33203125" style="2" customWidth="1"/>
    <col min="10728" max="10728" width="6.6640625" style="2" customWidth="1"/>
    <col min="10729" max="10729" width="8" style="2" customWidth="1"/>
    <col min="10730" max="10730" width="9.88671875" style="2" customWidth="1"/>
    <col min="10731" max="10731" width="6.44140625" style="2" customWidth="1"/>
    <col min="10732" max="10732" width="6.6640625" style="2" customWidth="1"/>
    <col min="10733" max="10733" width="6.77734375" style="2" customWidth="1"/>
    <col min="10734" max="10734" width="6.88671875" style="2" customWidth="1"/>
    <col min="10735" max="10736" width="7.77734375" style="2" customWidth="1"/>
    <col min="10737" max="10737" width="4.21875" style="2" customWidth="1"/>
    <col min="10738" max="10738" width="4.33203125" style="2" customWidth="1"/>
    <col min="10739" max="10739" width="5.44140625" style="2" customWidth="1"/>
    <col min="10740" max="10740" width="0.44140625" style="2" customWidth="1"/>
    <col min="10741" max="10979" width="8" style="2"/>
    <col min="10980" max="10980" width="0.44140625" style="2" customWidth="1"/>
    <col min="10981" max="10981" width="6.77734375" style="2" customWidth="1"/>
    <col min="10982" max="10982" width="27.33203125" style="2" customWidth="1"/>
    <col min="10983" max="10983" width="3.33203125" style="2" customWidth="1"/>
    <col min="10984" max="10984" width="6.6640625" style="2" customWidth="1"/>
    <col min="10985" max="10985" width="8" style="2" customWidth="1"/>
    <col min="10986" max="10986" width="9.88671875" style="2" customWidth="1"/>
    <col min="10987" max="10987" width="6.44140625" style="2" customWidth="1"/>
    <col min="10988" max="10988" width="6.6640625" style="2" customWidth="1"/>
    <col min="10989" max="10989" width="6.77734375" style="2" customWidth="1"/>
    <col min="10990" max="10990" width="6.88671875" style="2" customWidth="1"/>
    <col min="10991" max="10992" width="7.77734375" style="2" customWidth="1"/>
    <col min="10993" max="10993" width="4.21875" style="2" customWidth="1"/>
    <col min="10994" max="10994" width="4.33203125" style="2" customWidth="1"/>
    <col min="10995" max="10995" width="5.44140625" style="2" customWidth="1"/>
    <col min="10996" max="10996" width="0.44140625" style="2" customWidth="1"/>
    <col min="10997" max="11235" width="8" style="2"/>
    <col min="11236" max="11236" width="0.44140625" style="2" customWidth="1"/>
    <col min="11237" max="11237" width="6.77734375" style="2" customWidth="1"/>
    <col min="11238" max="11238" width="27.33203125" style="2" customWidth="1"/>
    <col min="11239" max="11239" width="3.33203125" style="2" customWidth="1"/>
    <col min="11240" max="11240" width="6.6640625" style="2" customWidth="1"/>
    <col min="11241" max="11241" width="8" style="2" customWidth="1"/>
    <col min="11242" max="11242" width="9.88671875" style="2" customWidth="1"/>
    <col min="11243" max="11243" width="6.44140625" style="2" customWidth="1"/>
    <col min="11244" max="11244" width="6.6640625" style="2" customWidth="1"/>
    <col min="11245" max="11245" width="6.77734375" style="2" customWidth="1"/>
    <col min="11246" max="11246" width="6.88671875" style="2" customWidth="1"/>
    <col min="11247" max="11248" width="7.77734375" style="2" customWidth="1"/>
    <col min="11249" max="11249" width="4.21875" style="2" customWidth="1"/>
    <col min="11250" max="11250" width="4.33203125" style="2" customWidth="1"/>
    <col min="11251" max="11251" width="5.44140625" style="2" customWidth="1"/>
    <col min="11252" max="11252" width="0.44140625" style="2" customWidth="1"/>
    <col min="11253" max="11491" width="8" style="2"/>
    <col min="11492" max="11492" width="0.44140625" style="2" customWidth="1"/>
    <col min="11493" max="11493" width="6.77734375" style="2" customWidth="1"/>
    <col min="11494" max="11494" width="27.33203125" style="2" customWidth="1"/>
    <col min="11495" max="11495" width="3.33203125" style="2" customWidth="1"/>
    <col min="11496" max="11496" width="6.6640625" style="2" customWidth="1"/>
    <col min="11497" max="11497" width="8" style="2" customWidth="1"/>
    <col min="11498" max="11498" width="9.88671875" style="2" customWidth="1"/>
    <col min="11499" max="11499" width="6.44140625" style="2" customWidth="1"/>
    <col min="11500" max="11500" width="6.6640625" style="2" customWidth="1"/>
    <col min="11501" max="11501" width="6.77734375" style="2" customWidth="1"/>
    <col min="11502" max="11502" width="6.88671875" style="2" customWidth="1"/>
    <col min="11503" max="11504" width="7.77734375" style="2" customWidth="1"/>
    <col min="11505" max="11505" width="4.21875" style="2" customWidth="1"/>
    <col min="11506" max="11506" width="4.33203125" style="2" customWidth="1"/>
    <col min="11507" max="11507" width="5.44140625" style="2" customWidth="1"/>
    <col min="11508" max="11508" width="0.44140625" style="2" customWidth="1"/>
    <col min="11509" max="11747" width="8" style="2"/>
    <col min="11748" max="11748" width="0.44140625" style="2" customWidth="1"/>
    <col min="11749" max="11749" width="6.77734375" style="2" customWidth="1"/>
    <col min="11750" max="11750" width="27.33203125" style="2" customWidth="1"/>
    <col min="11751" max="11751" width="3.33203125" style="2" customWidth="1"/>
    <col min="11752" max="11752" width="6.6640625" style="2" customWidth="1"/>
    <col min="11753" max="11753" width="8" style="2" customWidth="1"/>
    <col min="11754" max="11754" width="9.88671875" style="2" customWidth="1"/>
    <col min="11755" max="11755" width="6.44140625" style="2" customWidth="1"/>
    <col min="11756" max="11756" width="6.6640625" style="2" customWidth="1"/>
    <col min="11757" max="11757" width="6.77734375" style="2" customWidth="1"/>
    <col min="11758" max="11758" width="6.88671875" style="2" customWidth="1"/>
    <col min="11759" max="11760" width="7.77734375" style="2" customWidth="1"/>
    <col min="11761" max="11761" width="4.21875" style="2" customWidth="1"/>
    <col min="11762" max="11762" width="4.33203125" style="2" customWidth="1"/>
    <col min="11763" max="11763" width="5.44140625" style="2" customWidth="1"/>
    <col min="11764" max="11764" width="0.44140625" style="2" customWidth="1"/>
    <col min="11765" max="12003" width="8" style="2"/>
    <col min="12004" max="12004" width="0.44140625" style="2" customWidth="1"/>
    <col min="12005" max="12005" width="6.77734375" style="2" customWidth="1"/>
    <col min="12006" max="12006" width="27.33203125" style="2" customWidth="1"/>
    <col min="12007" max="12007" width="3.33203125" style="2" customWidth="1"/>
    <col min="12008" max="12008" width="6.6640625" style="2" customWidth="1"/>
    <col min="12009" max="12009" width="8" style="2" customWidth="1"/>
    <col min="12010" max="12010" width="9.88671875" style="2" customWidth="1"/>
    <col min="12011" max="12011" width="6.44140625" style="2" customWidth="1"/>
    <col min="12012" max="12012" width="6.6640625" style="2" customWidth="1"/>
    <col min="12013" max="12013" width="6.77734375" style="2" customWidth="1"/>
    <col min="12014" max="12014" width="6.88671875" style="2" customWidth="1"/>
    <col min="12015" max="12016" width="7.77734375" style="2" customWidth="1"/>
    <col min="12017" max="12017" width="4.21875" style="2" customWidth="1"/>
    <col min="12018" max="12018" width="4.33203125" style="2" customWidth="1"/>
    <col min="12019" max="12019" width="5.44140625" style="2" customWidth="1"/>
    <col min="12020" max="12020" width="0.44140625" style="2" customWidth="1"/>
    <col min="12021" max="12259" width="8" style="2"/>
    <col min="12260" max="12260" width="0.44140625" style="2" customWidth="1"/>
    <col min="12261" max="12261" width="6.77734375" style="2" customWidth="1"/>
    <col min="12262" max="12262" width="27.33203125" style="2" customWidth="1"/>
    <col min="12263" max="12263" width="3.33203125" style="2" customWidth="1"/>
    <col min="12264" max="12264" width="6.6640625" style="2" customWidth="1"/>
    <col min="12265" max="12265" width="8" style="2" customWidth="1"/>
    <col min="12266" max="12266" width="9.88671875" style="2" customWidth="1"/>
    <col min="12267" max="12267" width="6.44140625" style="2" customWidth="1"/>
    <col min="12268" max="12268" width="6.6640625" style="2" customWidth="1"/>
    <col min="12269" max="12269" width="6.77734375" style="2" customWidth="1"/>
    <col min="12270" max="12270" width="6.88671875" style="2" customWidth="1"/>
    <col min="12271" max="12272" width="7.77734375" style="2" customWidth="1"/>
    <col min="12273" max="12273" width="4.21875" style="2" customWidth="1"/>
    <col min="12274" max="12274" width="4.33203125" style="2" customWidth="1"/>
    <col min="12275" max="12275" width="5.44140625" style="2" customWidth="1"/>
    <col min="12276" max="12276" width="0.44140625" style="2" customWidth="1"/>
    <col min="12277" max="12515" width="8" style="2"/>
    <col min="12516" max="12516" width="0.44140625" style="2" customWidth="1"/>
    <col min="12517" max="12517" width="6.77734375" style="2" customWidth="1"/>
    <col min="12518" max="12518" width="27.33203125" style="2" customWidth="1"/>
    <col min="12519" max="12519" width="3.33203125" style="2" customWidth="1"/>
    <col min="12520" max="12520" width="6.6640625" style="2" customWidth="1"/>
    <col min="12521" max="12521" width="8" style="2" customWidth="1"/>
    <col min="12522" max="12522" width="9.88671875" style="2" customWidth="1"/>
    <col min="12523" max="12523" width="6.44140625" style="2" customWidth="1"/>
    <col min="12524" max="12524" width="6.6640625" style="2" customWidth="1"/>
    <col min="12525" max="12525" width="6.77734375" style="2" customWidth="1"/>
    <col min="12526" max="12526" width="6.88671875" style="2" customWidth="1"/>
    <col min="12527" max="12528" width="7.77734375" style="2" customWidth="1"/>
    <col min="12529" max="12529" width="4.21875" style="2" customWidth="1"/>
    <col min="12530" max="12530" width="4.33203125" style="2" customWidth="1"/>
    <col min="12531" max="12531" width="5.44140625" style="2" customWidth="1"/>
    <col min="12532" max="12532" width="0.44140625" style="2" customWidth="1"/>
    <col min="12533" max="12771" width="8" style="2"/>
    <col min="12772" max="12772" width="0.44140625" style="2" customWidth="1"/>
    <col min="12773" max="12773" width="6.77734375" style="2" customWidth="1"/>
    <col min="12774" max="12774" width="27.33203125" style="2" customWidth="1"/>
    <col min="12775" max="12775" width="3.33203125" style="2" customWidth="1"/>
    <col min="12776" max="12776" width="6.6640625" style="2" customWidth="1"/>
    <col min="12777" max="12777" width="8" style="2" customWidth="1"/>
    <col min="12778" max="12778" width="9.88671875" style="2" customWidth="1"/>
    <col min="12779" max="12779" width="6.44140625" style="2" customWidth="1"/>
    <col min="12780" max="12780" width="6.6640625" style="2" customWidth="1"/>
    <col min="12781" max="12781" width="6.77734375" style="2" customWidth="1"/>
    <col min="12782" max="12782" width="6.88671875" style="2" customWidth="1"/>
    <col min="12783" max="12784" width="7.77734375" style="2" customWidth="1"/>
    <col min="12785" max="12785" width="4.21875" style="2" customWidth="1"/>
    <col min="12786" max="12786" width="4.33203125" style="2" customWidth="1"/>
    <col min="12787" max="12787" width="5.44140625" style="2" customWidth="1"/>
    <col min="12788" max="12788" width="0.44140625" style="2" customWidth="1"/>
    <col min="12789" max="13027" width="8" style="2"/>
    <col min="13028" max="13028" width="0.44140625" style="2" customWidth="1"/>
    <col min="13029" max="13029" width="6.77734375" style="2" customWidth="1"/>
    <col min="13030" max="13030" width="27.33203125" style="2" customWidth="1"/>
    <col min="13031" max="13031" width="3.33203125" style="2" customWidth="1"/>
    <col min="13032" max="13032" width="6.6640625" style="2" customWidth="1"/>
    <col min="13033" max="13033" width="8" style="2" customWidth="1"/>
    <col min="13034" max="13034" width="9.88671875" style="2" customWidth="1"/>
    <col min="13035" max="13035" width="6.44140625" style="2" customWidth="1"/>
    <col min="13036" max="13036" width="6.6640625" style="2" customWidth="1"/>
    <col min="13037" max="13037" width="6.77734375" style="2" customWidth="1"/>
    <col min="13038" max="13038" width="6.88671875" style="2" customWidth="1"/>
    <col min="13039" max="13040" width="7.77734375" style="2" customWidth="1"/>
    <col min="13041" max="13041" width="4.21875" style="2" customWidth="1"/>
    <col min="13042" max="13042" width="4.33203125" style="2" customWidth="1"/>
    <col min="13043" max="13043" width="5.44140625" style="2" customWidth="1"/>
    <col min="13044" max="13044" width="0.44140625" style="2" customWidth="1"/>
    <col min="13045" max="13283" width="8" style="2"/>
    <col min="13284" max="13284" width="0.44140625" style="2" customWidth="1"/>
    <col min="13285" max="13285" width="6.77734375" style="2" customWidth="1"/>
    <col min="13286" max="13286" width="27.33203125" style="2" customWidth="1"/>
    <col min="13287" max="13287" width="3.33203125" style="2" customWidth="1"/>
    <col min="13288" max="13288" width="6.6640625" style="2" customWidth="1"/>
    <col min="13289" max="13289" width="8" style="2" customWidth="1"/>
    <col min="13290" max="13290" width="9.88671875" style="2" customWidth="1"/>
    <col min="13291" max="13291" width="6.44140625" style="2" customWidth="1"/>
    <col min="13292" max="13292" width="6.6640625" style="2" customWidth="1"/>
    <col min="13293" max="13293" width="6.77734375" style="2" customWidth="1"/>
    <col min="13294" max="13294" width="6.88671875" style="2" customWidth="1"/>
    <col min="13295" max="13296" width="7.77734375" style="2" customWidth="1"/>
    <col min="13297" max="13297" width="4.21875" style="2" customWidth="1"/>
    <col min="13298" max="13298" width="4.33203125" style="2" customWidth="1"/>
    <col min="13299" max="13299" width="5.44140625" style="2" customWidth="1"/>
    <col min="13300" max="13300" width="0.44140625" style="2" customWidth="1"/>
    <col min="13301" max="13539" width="8" style="2"/>
    <col min="13540" max="13540" width="0.44140625" style="2" customWidth="1"/>
    <col min="13541" max="13541" width="6.77734375" style="2" customWidth="1"/>
    <col min="13542" max="13542" width="27.33203125" style="2" customWidth="1"/>
    <col min="13543" max="13543" width="3.33203125" style="2" customWidth="1"/>
    <col min="13544" max="13544" width="6.6640625" style="2" customWidth="1"/>
    <col min="13545" max="13545" width="8" style="2" customWidth="1"/>
    <col min="13546" max="13546" width="9.88671875" style="2" customWidth="1"/>
    <col min="13547" max="13547" width="6.44140625" style="2" customWidth="1"/>
    <col min="13548" max="13548" width="6.6640625" style="2" customWidth="1"/>
    <col min="13549" max="13549" width="6.77734375" style="2" customWidth="1"/>
    <col min="13550" max="13550" width="6.88671875" style="2" customWidth="1"/>
    <col min="13551" max="13552" width="7.77734375" style="2" customWidth="1"/>
    <col min="13553" max="13553" width="4.21875" style="2" customWidth="1"/>
    <col min="13554" max="13554" width="4.33203125" style="2" customWidth="1"/>
    <col min="13555" max="13555" width="5.44140625" style="2" customWidth="1"/>
    <col min="13556" max="13556" width="0.44140625" style="2" customWidth="1"/>
    <col min="13557" max="13795" width="8" style="2"/>
    <col min="13796" max="13796" width="0.44140625" style="2" customWidth="1"/>
    <col min="13797" max="13797" width="6.77734375" style="2" customWidth="1"/>
    <col min="13798" max="13798" width="27.33203125" style="2" customWidth="1"/>
    <col min="13799" max="13799" width="3.33203125" style="2" customWidth="1"/>
    <col min="13800" max="13800" width="6.6640625" style="2" customWidth="1"/>
    <col min="13801" max="13801" width="8" style="2" customWidth="1"/>
    <col min="13802" max="13802" width="9.88671875" style="2" customWidth="1"/>
    <col min="13803" max="13803" width="6.44140625" style="2" customWidth="1"/>
    <col min="13804" max="13804" width="6.6640625" style="2" customWidth="1"/>
    <col min="13805" max="13805" width="6.77734375" style="2" customWidth="1"/>
    <col min="13806" max="13806" width="6.88671875" style="2" customWidth="1"/>
    <col min="13807" max="13808" width="7.77734375" style="2" customWidth="1"/>
    <col min="13809" max="13809" width="4.21875" style="2" customWidth="1"/>
    <col min="13810" max="13810" width="4.33203125" style="2" customWidth="1"/>
    <col min="13811" max="13811" width="5.44140625" style="2" customWidth="1"/>
    <col min="13812" max="13812" width="0.44140625" style="2" customWidth="1"/>
    <col min="13813" max="14051" width="8" style="2"/>
    <col min="14052" max="14052" width="0.44140625" style="2" customWidth="1"/>
    <col min="14053" max="14053" width="6.77734375" style="2" customWidth="1"/>
    <col min="14054" max="14054" width="27.33203125" style="2" customWidth="1"/>
    <col min="14055" max="14055" width="3.33203125" style="2" customWidth="1"/>
    <col min="14056" max="14056" width="6.6640625" style="2" customWidth="1"/>
    <col min="14057" max="14057" width="8" style="2" customWidth="1"/>
    <col min="14058" max="14058" width="9.88671875" style="2" customWidth="1"/>
    <col min="14059" max="14059" width="6.44140625" style="2" customWidth="1"/>
    <col min="14060" max="14060" width="6.6640625" style="2" customWidth="1"/>
    <col min="14061" max="14061" width="6.77734375" style="2" customWidth="1"/>
    <col min="14062" max="14062" width="6.88671875" style="2" customWidth="1"/>
    <col min="14063" max="14064" width="7.77734375" style="2" customWidth="1"/>
    <col min="14065" max="14065" width="4.21875" style="2" customWidth="1"/>
    <col min="14066" max="14066" width="4.33203125" style="2" customWidth="1"/>
    <col min="14067" max="14067" width="5.44140625" style="2" customWidth="1"/>
    <col min="14068" max="14068" width="0.44140625" style="2" customWidth="1"/>
    <col min="14069" max="14307" width="8" style="2"/>
    <col min="14308" max="14308" width="0.44140625" style="2" customWidth="1"/>
    <col min="14309" max="14309" width="6.77734375" style="2" customWidth="1"/>
    <col min="14310" max="14310" width="27.33203125" style="2" customWidth="1"/>
    <col min="14311" max="14311" width="3.33203125" style="2" customWidth="1"/>
    <col min="14312" max="14312" width="6.6640625" style="2" customWidth="1"/>
    <col min="14313" max="14313" width="8" style="2" customWidth="1"/>
    <col min="14314" max="14314" width="9.88671875" style="2" customWidth="1"/>
    <col min="14315" max="14315" width="6.44140625" style="2" customWidth="1"/>
    <col min="14316" max="14316" width="6.6640625" style="2" customWidth="1"/>
    <col min="14317" max="14317" width="6.77734375" style="2" customWidth="1"/>
    <col min="14318" max="14318" width="6.88671875" style="2" customWidth="1"/>
    <col min="14319" max="14320" width="7.77734375" style="2" customWidth="1"/>
    <col min="14321" max="14321" width="4.21875" style="2" customWidth="1"/>
    <col min="14322" max="14322" width="4.33203125" style="2" customWidth="1"/>
    <col min="14323" max="14323" width="5.44140625" style="2" customWidth="1"/>
    <col min="14324" max="14324" width="0.44140625" style="2" customWidth="1"/>
    <col min="14325" max="14563" width="8" style="2"/>
    <col min="14564" max="14564" width="0.44140625" style="2" customWidth="1"/>
    <col min="14565" max="14565" width="6.77734375" style="2" customWidth="1"/>
    <col min="14566" max="14566" width="27.33203125" style="2" customWidth="1"/>
    <col min="14567" max="14567" width="3.33203125" style="2" customWidth="1"/>
    <col min="14568" max="14568" width="6.6640625" style="2" customWidth="1"/>
    <col min="14569" max="14569" width="8" style="2" customWidth="1"/>
    <col min="14570" max="14570" width="9.88671875" style="2" customWidth="1"/>
    <col min="14571" max="14571" width="6.44140625" style="2" customWidth="1"/>
    <col min="14572" max="14572" width="6.6640625" style="2" customWidth="1"/>
    <col min="14573" max="14573" width="6.77734375" style="2" customWidth="1"/>
    <col min="14574" max="14574" width="6.88671875" style="2" customWidth="1"/>
    <col min="14575" max="14576" width="7.77734375" style="2" customWidth="1"/>
    <col min="14577" max="14577" width="4.21875" style="2" customWidth="1"/>
    <col min="14578" max="14578" width="4.33203125" style="2" customWidth="1"/>
    <col min="14579" max="14579" width="5.44140625" style="2" customWidth="1"/>
    <col min="14580" max="14580" width="0.44140625" style="2" customWidth="1"/>
    <col min="14581" max="14819" width="8" style="2"/>
    <col min="14820" max="14820" width="0.44140625" style="2" customWidth="1"/>
    <col min="14821" max="14821" width="6.77734375" style="2" customWidth="1"/>
    <col min="14822" max="14822" width="27.33203125" style="2" customWidth="1"/>
    <col min="14823" max="14823" width="3.33203125" style="2" customWidth="1"/>
    <col min="14824" max="14824" width="6.6640625" style="2" customWidth="1"/>
    <col min="14825" max="14825" width="8" style="2" customWidth="1"/>
    <col min="14826" max="14826" width="9.88671875" style="2" customWidth="1"/>
    <col min="14827" max="14827" width="6.44140625" style="2" customWidth="1"/>
    <col min="14828" max="14828" width="6.6640625" style="2" customWidth="1"/>
    <col min="14829" max="14829" width="6.77734375" style="2" customWidth="1"/>
    <col min="14830" max="14830" width="6.88671875" style="2" customWidth="1"/>
    <col min="14831" max="14832" width="7.77734375" style="2" customWidth="1"/>
    <col min="14833" max="14833" width="4.21875" style="2" customWidth="1"/>
    <col min="14834" max="14834" width="4.33203125" style="2" customWidth="1"/>
    <col min="14835" max="14835" width="5.44140625" style="2" customWidth="1"/>
    <col min="14836" max="14836" width="0.44140625" style="2" customWidth="1"/>
    <col min="14837" max="15075" width="8" style="2"/>
    <col min="15076" max="15076" width="0.44140625" style="2" customWidth="1"/>
    <col min="15077" max="15077" width="6.77734375" style="2" customWidth="1"/>
    <col min="15078" max="15078" width="27.33203125" style="2" customWidth="1"/>
    <col min="15079" max="15079" width="3.33203125" style="2" customWidth="1"/>
    <col min="15080" max="15080" width="6.6640625" style="2" customWidth="1"/>
    <col min="15081" max="15081" width="8" style="2" customWidth="1"/>
    <col min="15082" max="15082" width="9.88671875" style="2" customWidth="1"/>
    <col min="15083" max="15083" width="6.44140625" style="2" customWidth="1"/>
    <col min="15084" max="15084" width="6.6640625" style="2" customWidth="1"/>
    <col min="15085" max="15085" width="6.77734375" style="2" customWidth="1"/>
    <col min="15086" max="15086" width="6.88671875" style="2" customWidth="1"/>
    <col min="15087" max="15088" width="7.77734375" style="2" customWidth="1"/>
    <col min="15089" max="15089" width="4.21875" style="2" customWidth="1"/>
    <col min="15090" max="15090" width="4.33203125" style="2" customWidth="1"/>
    <col min="15091" max="15091" width="5.44140625" style="2" customWidth="1"/>
    <col min="15092" max="15092" width="0.44140625" style="2" customWidth="1"/>
    <col min="15093" max="15331" width="8" style="2"/>
    <col min="15332" max="15332" width="0.44140625" style="2" customWidth="1"/>
    <col min="15333" max="15333" width="6.77734375" style="2" customWidth="1"/>
    <col min="15334" max="15334" width="27.33203125" style="2" customWidth="1"/>
    <col min="15335" max="15335" width="3.33203125" style="2" customWidth="1"/>
    <col min="15336" max="15336" width="6.6640625" style="2" customWidth="1"/>
    <col min="15337" max="15337" width="8" style="2" customWidth="1"/>
    <col min="15338" max="15338" width="9.88671875" style="2" customWidth="1"/>
    <col min="15339" max="15339" width="6.44140625" style="2" customWidth="1"/>
    <col min="15340" max="15340" width="6.6640625" style="2" customWidth="1"/>
    <col min="15341" max="15341" width="6.77734375" style="2" customWidth="1"/>
    <col min="15342" max="15342" width="6.88671875" style="2" customWidth="1"/>
    <col min="15343" max="15344" width="7.77734375" style="2" customWidth="1"/>
    <col min="15345" max="15345" width="4.21875" style="2" customWidth="1"/>
    <col min="15346" max="15346" width="4.33203125" style="2" customWidth="1"/>
    <col min="15347" max="15347" width="5.44140625" style="2" customWidth="1"/>
    <col min="15348" max="15348" width="0.44140625" style="2" customWidth="1"/>
    <col min="15349" max="15587" width="8" style="2"/>
    <col min="15588" max="15588" width="0.44140625" style="2" customWidth="1"/>
    <col min="15589" max="15589" width="6.77734375" style="2" customWidth="1"/>
    <col min="15590" max="15590" width="27.33203125" style="2" customWidth="1"/>
    <col min="15591" max="15591" width="3.33203125" style="2" customWidth="1"/>
    <col min="15592" max="15592" width="6.6640625" style="2" customWidth="1"/>
    <col min="15593" max="15593" width="8" style="2" customWidth="1"/>
    <col min="15594" max="15594" width="9.88671875" style="2" customWidth="1"/>
    <col min="15595" max="15595" width="6.44140625" style="2" customWidth="1"/>
    <col min="15596" max="15596" width="6.6640625" style="2" customWidth="1"/>
    <col min="15597" max="15597" width="6.77734375" style="2" customWidth="1"/>
    <col min="15598" max="15598" width="6.88671875" style="2" customWidth="1"/>
    <col min="15599" max="15600" width="7.77734375" style="2" customWidth="1"/>
    <col min="15601" max="15601" width="4.21875" style="2" customWidth="1"/>
    <col min="15602" max="15602" width="4.33203125" style="2" customWidth="1"/>
    <col min="15603" max="15603" width="5.44140625" style="2" customWidth="1"/>
    <col min="15604" max="15604" width="0.44140625" style="2" customWidth="1"/>
    <col min="15605" max="15843" width="8" style="2"/>
    <col min="15844" max="15844" width="0.44140625" style="2" customWidth="1"/>
    <col min="15845" max="15845" width="6.77734375" style="2" customWidth="1"/>
    <col min="15846" max="15846" width="27.33203125" style="2" customWidth="1"/>
    <col min="15847" max="15847" width="3.33203125" style="2" customWidth="1"/>
    <col min="15848" max="15848" width="6.6640625" style="2" customWidth="1"/>
    <col min="15849" max="15849" width="8" style="2" customWidth="1"/>
    <col min="15850" max="15850" width="9.88671875" style="2" customWidth="1"/>
    <col min="15851" max="15851" width="6.44140625" style="2" customWidth="1"/>
    <col min="15852" max="15852" width="6.6640625" style="2" customWidth="1"/>
    <col min="15853" max="15853" width="6.77734375" style="2" customWidth="1"/>
    <col min="15854" max="15854" width="6.88671875" style="2" customWidth="1"/>
    <col min="15855" max="15856" width="7.77734375" style="2" customWidth="1"/>
    <col min="15857" max="15857" width="4.21875" style="2" customWidth="1"/>
    <col min="15858" max="15858" width="4.33203125" style="2" customWidth="1"/>
    <col min="15859" max="15859" width="5.44140625" style="2" customWidth="1"/>
    <col min="15860" max="15860" width="0.44140625" style="2" customWidth="1"/>
    <col min="15861" max="16099" width="8" style="2"/>
    <col min="16100" max="16100" width="0.44140625" style="2" customWidth="1"/>
    <col min="16101" max="16101" width="6.77734375" style="2" customWidth="1"/>
    <col min="16102" max="16102" width="27.33203125" style="2" customWidth="1"/>
    <col min="16103" max="16103" width="3.33203125" style="2" customWidth="1"/>
    <col min="16104" max="16104" width="6.6640625" style="2" customWidth="1"/>
    <col min="16105" max="16105" width="8" style="2" customWidth="1"/>
    <col min="16106" max="16106" width="9.88671875" style="2" customWidth="1"/>
    <col min="16107" max="16107" width="6.44140625" style="2" customWidth="1"/>
    <col min="16108" max="16108" width="6.6640625" style="2" customWidth="1"/>
    <col min="16109" max="16109" width="6.77734375" style="2" customWidth="1"/>
    <col min="16110" max="16110" width="6.88671875" style="2" customWidth="1"/>
    <col min="16111" max="16112" width="7.77734375" style="2" customWidth="1"/>
    <col min="16113" max="16113" width="4.21875" style="2" customWidth="1"/>
    <col min="16114" max="16114" width="4.33203125" style="2" customWidth="1"/>
    <col min="16115" max="16115" width="5.44140625" style="2" customWidth="1"/>
    <col min="16116" max="16116" width="0.44140625" style="2" customWidth="1"/>
    <col min="16117" max="16384" width="8" style="2"/>
  </cols>
  <sheetData>
    <row r="1" spans="1:12" ht="15.75" customHeight="1">
      <c r="A1" s="119"/>
      <c r="C1" s="120" t="s">
        <v>0</v>
      </c>
      <c r="D1" s="85"/>
      <c r="E1" s="107"/>
      <c r="F1" s="106"/>
      <c r="G1" s="107"/>
      <c r="H1" s="3"/>
      <c r="I1" s="4"/>
      <c r="J1" s="87"/>
      <c r="K1" s="5"/>
    </row>
    <row r="2" spans="1:12" ht="15.75" customHeight="1">
      <c r="A2" s="119"/>
      <c r="C2" s="120" t="s">
        <v>1</v>
      </c>
      <c r="F2" s="106"/>
      <c r="H2" s="3"/>
      <c r="I2" s="88"/>
      <c r="J2" s="7"/>
      <c r="K2" s="8"/>
    </row>
    <row r="3" spans="1:12" ht="15.75" customHeight="1">
      <c r="A3" s="119"/>
      <c r="C3" s="120" t="s">
        <v>2</v>
      </c>
      <c r="F3" s="106"/>
      <c r="H3" s="3"/>
    </row>
    <row r="4" spans="1:12" ht="15.75" customHeight="1" thickBot="1">
      <c r="A4" s="119"/>
      <c r="B4" s="120"/>
      <c r="C4" s="121"/>
      <c r="F4" s="106"/>
      <c r="H4" s="3"/>
    </row>
    <row r="5" spans="1:12" ht="20.25" customHeight="1">
      <c r="A5" s="122" t="s">
        <v>3</v>
      </c>
      <c r="B5" s="123"/>
      <c r="C5" s="116"/>
      <c r="D5" s="116"/>
      <c r="E5" s="116"/>
      <c r="F5" s="117" t="s">
        <v>4</v>
      </c>
      <c r="G5" s="170" t="s">
        <v>625</v>
      </c>
      <c r="H5" s="3"/>
      <c r="I5" s="6"/>
    </row>
    <row r="6" spans="1:12" ht="20.25" customHeight="1">
      <c r="A6" s="280" t="s">
        <v>460</v>
      </c>
      <c r="B6" s="281"/>
      <c r="C6" s="281"/>
      <c r="D6" s="281"/>
      <c r="E6" s="281"/>
      <c r="F6" s="124" t="s">
        <v>5</v>
      </c>
      <c r="G6" s="171">
        <f>RESUMO!E7</f>
        <v>0.1666</v>
      </c>
      <c r="I6" s="173">
        <v>0.19980000000000001</v>
      </c>
    </row>
    <row r="7" spans="1:12" ht="20.25" customHeight="1" thickBot="1">
      <c r="A7" s="282"/>
      <c r="B7" s="283"/>
      <c r="C7" s="283"/>
      <c r="D7" s="283"/>
      <c r="E7" s="283"/>
      <c r="F7" s="125" t="s">
        <v>6</v>
      </c>
      <c r="G7" s="172">
        <f>RESUMO!E8</f>
        <v>0.26269999999999999</v>
      </c>
      <c r="I7" s="173">
        <v>0.29980000000000001</v>
      </c>
    </row>
    <row r="8" spans="1:12" ht="6.75" customHeight="1" thickBot="1">
      <c r="A8" s="126"/>
      <c r="B8" s="127"/>
      <c r="C8" s="127"/>
      <c r="D8" s="128"/>
      <c r="E8" s="129"/>
      <c r="F8" s="130"/>
      <c r="G8" s="129"/>
    </row>
    <row r="9" spans="1:12" ht="17.25" customHeight="1">
      <c r="A9" s="284" t="s">
        <v>7</v>
      </c>
      <c r="B9" s="287" t="s">
        <v>8</v>
      </c>
      <c r="C9" s="287" t="s">
        <v>9</v>
      </c>
      <c r="D9" s="287" t="s">
        <v>10</v>
      </c>
      <c r="E9" s="290" t="s">
        <v>11</v>
      </c>
      <c r="F9" s="291"/>
      <c r="G9" s="292"/>
    </row>
    <row r="10" spans="1:12" ht="17.25" customHeight="1">
      <c r="A10" s="285"/>
      <c r="B10" s="288"/>
      <c r="C10" s="288"/>
      <c r="D10" s="288"/>
      <c r="E10" s="295" t="s">
        <v>12</v>
      </c>
      <c r="F10" s="293" t="s">
        <v>461</v>
      </c>
      <c r="G10" s="294"/>
    </row>
    <row r="11" spans="1:12" ht="17.25" customHeight="1" thickBot="1">
      <c r="A11" s="286"/>
      <c r="B11" s="289"/>
      <c r="C11" s="289"/>
      <c r="D11" s="289"/>
      <c r="E11" s="296"/>
      <c r="F11" s="95" t="s">
        <v>462</v>
      </c>
      <c r="G11" s="96" t="s">
        <v>449</v>
      </c>
    </row>
    <row r="12" spans="1:12" ht="17.100000000000001" customHeight="1">
      <c r="A12" s="131"/>
      <c r="B12" s="139"/>
      <c r="C12" s="132"/>
      <c r="D12" s="84"/>
      <c r="E12" s="109"/>
      <c r="F12" s="110"/>
      <c r="G12" s="112"/>
    </row>
    <row r="13" spans="1:12" ht="17.100000000000001" customHeight="1">
      <c r="A13" s="59"/>
      <c r="B13" s="115" t="s">
        <v>446</v>
      </c>
      <c r="C13" s="140" t="s">
        <v>463</v>
      </c>
      <c r="D13" s="50"/>
      <c r="E13" s="97"/>
      <c r="F13" s="31"/>
      <c r="G13" s="98"/>
    </row>
    <row r="14" spans="1:12" ht="17.100000000000001" customHeight="1">
      <c r="A14" s="59"/>
      <c r="B14" s="21"/>
      <c r="C14" s="133"/>
      <c r="D14" s="50"/>
      <c r="E14" s="97"/>
      <c r="F14" s="31"/>
      <c r="G14" s="98"/>
    </row>
    <row r="15" spans="1:12" s="41" customFormat="1" ht="23.25" customHeight="1">
      <c r="A15" s="59"/>
      <c r="B15" s="21" t="s">
        <v>14</v>
      </c>
      <c r="C15" s="141" t="s">
        <v>445</v>
      </c>
      <c r="D15" s="50"/>
      <c r="E15" s="97"/>
      <c r="F15" s="31"/>
      <c r="G15" s="98"/>
      <c r="H15" s="42"/>
    </row>
    <row r="16" spans="1:12" s="41" customFormat="1" ht="17.100000000000001" customHeight="1">
      <c r="A16" s="59" t="s">
        <v>38</v>
      </c>
      <c r="B16" s="23" t="s">
        <v>444</v>
      </c>
      <c r="C16" s="70" t="s">
        <v>443</v>
      </c>
      <c r="D16" s="67" t="s">
        <v>10</v>
      </c>
      <c r="E16" s="26">
        <v>1</v>
      </c>
      <c r="F16" s="31"/>
      <c r="G16" s="27">
        <f>ROUND(F16*E16,2)</f>
        <v>0</v>
      </c>
      <c r="H16" s="42"/>
      <c r="I16" s="31">
        <v>20077.23</v>
      </c>
      <c r="J16" s="79">
        <f>I16/(1+$I$7)</f>
        <v>15446.399446068624</v>
      </c>
      <c r="K16" s="79"/>
      <c r="L16" s="79"/>
    </row>
    <row r="17" spans="1:12" s="41" customFormat="1" ht="17.100000000000001" customHeight="1">
      <c r="A17" s="59" t="s">
        <v>38</v>
      </c>
      <c r="B17" s="23" t="s">
        <v>442</v>
      </c>
      <c r="C17" s="70" t="s">
        <v>441</v>
      </c>
      <c r="D17" s="83" t="s">
        <v>10</v>
      </c>
      <c r="E17" s="26">
        <v>1</v>
      </c>
      <c r="F17" s="31"/>
      <c r="G17" s="27">
        <f t="shared" ref="G17:G22" si="0">ROUND(F17*E17,2)</f>
        <v>0</v>
      </c>
      <c r="H17" s="42"/>
      <c r="I17" s="31">
        <v>20077.23</v>
      </c>
      <c r="J17" s="79">
        <f t="shared" ref="J17:J79" si="1">I17/(1+$I$7)</f>
        <v>15446.399446068624</v>
      </c>
      <c r="K17" s="79"/>
      <c r="L17" s="79"/>
    </row>
    <row r="18" spans="1:12" s="41" customFormat="1" ht="17.100000000000001" customHeight="1">
      <c r="A18" s="59" t="s">
        <v>38</v>
      </c>
      <c r="B18" s="23" t="s">
        <v>440</v>
      </c>
      <c r="C18" s="70" t="s">
        <v>439</v>
      </c>
      <c r="D18" s="83" t="s">
        <v>10</v>
      </c>
      <c r="E18" s="26">
        <v>1</v>
      </c>
      <c r="F18" s="31"/>
      <c r="G18" s="27">
        <f t="shared" si="0"/>
        <v>0</v>
      </c>
      <c r="H18" s="42"/>
      <c r="I18" s="31">
        <v>64463.44</v>
      </c>
      <c r="J18" s="79">
        <f t="shared" si="1"/>
        <v>49594.891521772581</v>
      </c>
      <c r="K18" s="79"/>
      <c r="L18" s="79"/>
    </row>
    <row r="19" spans="1:12" s="41" customFormat="1" ht="27" customHeight="1">
      <c r="A19" s="59" t="s">
        <v>38</v>
      </c>
      <c r="B19" s="23" t="s">
        <v>19</v>
      </c>
      <c r="C19" s="70" t="s">
        <v>438</v>
      </c>
      <c r="D19" s="83" t="s">
        <v>10</v>
      </c>
      <c r="E19" s="26">
        <v>1</v>
      </c>
      <c r="F19" s="31"/>
      <c r="G19" s="27">
        <f t="shared" si="0"/>
        <v>0</v>
      </c>
      <c r="H19" s="42"/>
      <c r="I19" s="31">
        <v>616144.64000000001</v>
      </c>
      <c r="J19" s="79">
        <f t="shared" si="1"/>
        <v>474030.34312971227</v>
      </c>
      <c r="K19" s="79"/>
      <c r="L19" s="79"/>
    </row>
    <row r="20" spans="1:12" s="41" customFormat="1" ht="17.100000000000001" customHeight="1">
      <c r="A20" s="55" t="s">
        <v>38</v>
      </c>
      <c r="B20" s="23" t="s">
        <v>437</v>
      </c>
      <c r="C20" s="71" t="s">
        <v>436</v>
      </c>
      <c r="D20" s="82" t="s">
        <v>434</v>
      </c>
      <c r="E20" s="26">
        <v>7</v>
      </c>
      <c r="F20" s="31"/>
      <c r="G20" s="27">
        <f t="shared" si="0"/>
        <v>0</v>
      </c>
      <c r="H20" s="42"/>
      <c r="I20" s="31">
        <v>7672.66</v>
      </c>
      <c r="J20" s="79">
        <f t="shared" si="1"/>
        <v>5902.9543006616395</v>
      </c>
      <c r="K20" s="79"/>
      <c r="L20" s="79"/>
    </row>
    <row r="21" spans="1:12" s="41" customFormat="1" ht="17.100000000000001" customHeight="1">
      <c r="A21" s="55" t="s">
        <v>38</v>
      </c>
      <c r="B21" s="23" t="s">
        <v>22</v>
      </c>
      <c r="C21" s="71" t="s">
        <v>435</v>
      </c>
      <c r="D21" s="82" t="s">
        <v>434</v>
      </c>
      <c r="E21" s="26">
        <v>7</v>
      </c>
      <c r="F21" s="31"/>
      <c r="G21" s="27">
        <f t="shared" si="0"/>
        <v>0</v>
      </c>
      <c r="H21" s="42"/>
      <c r="I21" s="31">
        <v>189.66</v>
      </c>
      <c r="J21" s="79">
        <f t="shared" si="1"/>
        <v>145.91475611632558</v>
      </c>
      <c r="K21" s="79"/>
      <c r="L21" s="79"/>
    </row>
    <row r="22" spans="1:12" s="41" customFormat="1" ht="27" customHeight="1">
      <c r="A22" s="22" t="s">
        <v>433</v>
      </c>
      <c r="B22" s="23" t="s">
        <v>25</v>
      </c>
      <c r="C22" s="71" t="s">
        <v>432</v>
      </c>
      <c r="D22" s="80" t="s">
        <v>217</v>
      </c>
      <c r="E22" s="26">
        <v>12</v>
      </c>
      <c r="F22" s="31"/>
      <c r="G22" s="27">
        <f t="shared" si="0"/>
        <v>0</v>
      </c>
      <c r="H22" s="42"/>
      <c r="I22" s="81">
        <v>362.66</v>
      </c>
      <c r="J22" s="79">
        <f t="shared" si="1"/>
        <v>279.01215571626403</v>
      </c>
      <c r="K22" s="79"/>
      <c r="L22" s="79"/>
    </row>
    <row r="23" spans="1:12" s="41" customFormat="1" ht="17.100000000000001" customHeight="1">
      <c r="A23" s="64"/>
      <c r="B23" s="60"/>
      <c r="C23" s="134" t="s">
        <v>431</v>
      </c>
      <c r="D23" s="44"/>
      <c r="E23" s="100"/>
      <c r="F23" s="31"/>
      <c r="G23" s="43">
        <f>SUM(G16:G22)</f>
        <v>0</v>
      </c>
      <c r="H23" s="42"/>
      <c r="I23" s="100"/>
      <c r="J23" s="79"/>
      <c r="K23" s="79"/>
      <c r="L23" s="79"/>
    </row>
    <row r="24" spans="1:12" s="41" customFormat="1" ht="17.100000000000001" customHeight="1">
      <c r="A24" s="78"/>
      <c r="B24" s="54"/>
      <c r="C24" s="71"/>
      <c r="D24" s="80"/>
      <c r="E24" s="26"/>
      <c r="F24" s="31"/>
      <c r="G24" s="49"/>
      <c r="H24" s="42"/>
      <c r="I24" s="31"/>
      <c r="J24" s="79"/>
      <c r="K24" s="79"/>
      <c r="L24" s="79"/>
    </row>
    <row r="25" spans="1:12" s="41" customFormat="1" ht="23.25" customHeight="1">
      <c r="A25" s="59"/>
      <c r="B25" s="21" t="s">
        <v>185</v>
      </c>
      <c r="C25" s="141" t="s">
        <v>430</v>
      </c>
      <c r="D25" s="50"/>
      <c r="E25" s="97"/>
      <c r="F25" s="31"/>
      <c r="G25" s="98"/>
      <c r="H25" s="42"/>
    </row>
    <row r="26" spans="1:12" s="41" customFormat="1" ht="27" customHeight="1">
      <c r="A26" s="55" t="s">
        <v>429</v>
      </c>
      <c r="B26" s="54" t="s">
        <v>186</v>
      </c>
      <c r="C26" s="53" t="s">
        <v>427</v>
      </c>
      <c r="D26" s="30" t="s">
        <v>17</v>
      </c>
      <c r="E26" s="26">
        <v>54</v>
      </c>
      <c r="F26" s="31"/>
      <c r="G26" s="27">
        <f>ROUND(F26*E26,2)</f>
        <v>0</v>
      </c>
      <c r="H26" s="42"/>
      <c r="I26" s="31">
        <v>1.79</v>
      </c>
      <c r="J26" s="79">
        <f t="shared" si="1"/>
        <v>1.3771349438375133</v>
      </c>
      <c r="K26" s="79"/>
      <c r="L26" s="79"/>
    </row>
    <row r="27" spans="1:12" s="41" customFormat="1" ht="54.95" customHeight="1">
      <c r="A27" s="55" t="s">
        <v>38</v>
      </c>
      <c r="B27" s="54" t="s">
        <v>187</v>
      </c>
      <c r="C27" s="70" t="s">
        <v>425</v>
      </c>
      <c r="D27" s="67" t="s">
        <v>17</v>
      </c>
      <c r="E27" s="26">
        <v>54</v>
      </c>
      <c r="F27" s="31"/>
      <c r="G27" s="27">
        <f>ROUND(F27*E27,2)</f>
        <v>0</v>
      </c>
      <c r="H27" s="42"/>
      <c r="I27" s="31">
        <v>5.99</v>
      </c>
      <c r="J27" s="79">
        <f t="shared" si="1"/>
        <v>4.6084012925065396</v>
      </c>
      <c r="K27" s="79"/>
      <c r="L27" s="79"/>
    </row>
    <row r="28" spans="1:12" s="41" customFormat="1" ht="54.95" customHeight="1">
      <c r="A28" s="55" t="s">
        <v>38</v>
      </c>
      <c r="B28" s="54" t="s">
        <v>188</v>
      </c>
      <c r="C28" s="70" t="s">
        <v>423</v>
      </c>
      <c r="D28" s="67" t="s">
        <v>217</v>
      </c>
      <c r="E28" s="26">
        <v>129.6</v>
      </c>
      <c r="F28" s="31"/>
      <c r="G28" s="27">
        <f>E28*F28</f>
        <v>0</v>
      </c>
      <c r="H28" s="42"/>
      <c r="I28" s="31">
        <v>2.86</v>
      </c>
      <c r="J28" s="79">
        <f t="shared" si="1"/>
        <v>2.2003385136174796</v>
      </c>
      <c r="K28" s="79"/>
      <c r="L28" s="79"/>
    </row>
    <row r="29" spans="1:12" s="41" customFormat="1" ht="39.950000000000003" customHeight="1">
      <c r="A29" s="55" t="s">
        <v>38</v>
      </c>
      <c r="B29" s="54" t="s">
        <v>189</v>
      </c>
      <c r="C29" s="72" t="s">
        <v>421</v>
      </c>
      <c r="D29" s="50" t="s">
        <v>10</v>
      </c>
      <c r="E29" s="26">
        <v>7</v>
      </c>
      <c r="F29" s="31"/>
      <c r="G29" s="27">
        <f t="shared" ref="G29:G51" si="2">ROUND(F29*E29,2)</f>
        <v>0</v>
      </c>
      <c r="H29" s="42"/>
      <c r="I29" s="31">
        <v>2</v>
      </c>
      <c r="J29" s="79">
        <f t="shared" si="1"/>
        <v>1.5386982612709648</v>
      </c>
      <c r="K29" s="79"/>
      <c r="L29" s="79"/>
    </row>
    <row r="30" spans="1:12" s="41" customFormat="1" ht="27" customHeight="1">
      <c r="A30" s="55" t="s">
        <v>420</v>
      </c>
      <c r="B30" s="54" t="s">
        <v>190</v>
      </c>
      <c r="C30" s="72" t="s">
        <v>418</v>
      </c>
      <c r="D30" s="50" t="s">
        <v>232</v>
      </c>
      <c r="E30" s="26">
        <v>57.9</v>
      </c>
      <c r="F30" s="31"/>
      <c r="G30" s="27">
        <f t="shared" si="2"/>
        <v>0</v>
      </c>
      <c r="H30" s="42"/>
      <c r="I30" s="31">
        <v>9.4700000000000006</v>
      </c>
      <c r="J30" s="79">
        <f t="shared" si="1"/>
        <v>7.2857362671180184</v>
      </c>
      <c r="K30" s="79"/>
      <c r="L30" s="79"/>
    </row>
    <row r="31" spans="1:12" s="41" customFormat="1" ht="54.95" customHeight="1">
      <c r="A31" s="78" t="s">
        <v>38</v>
      </c>
      <c r="B31" s="54" t="s">
        <v>191</v>
      </c>
      <c r="C31" s="53" t="s">
        <v>416</v>
      </c>
      <c r="D31" s="30" t="s">
        <v>232</v>
      </c>
      <c r="E31" s="26">
        <v>52.63</v>
      </c>
      <c r="F31" s="31"/>
      <c r="G31" s="27">
        <f t="shared" si="2"/>
        <v>0</v>
      </c>
      <c r="H31" s="42"/>
      <c r="I31" s="31">
        <v>124.87</v>
      </c>
      <c r="J31" s="79">
        <f t="shared" si="1"/>
        <v>96.068625942452684</v>
      </c>
      <c r="K31" s="79"/>
      <c r="L31" s="79"/>
    </row>
    <row r="32" spans="1:12" s="41" customFormat="1" ht="54.95" customHeight="1">
      <c r="A32" s="55" t="s">
        <v>415</v>
      </c>
      <c r="B32" s="54" t="s">
        <v>192</v>
      </c>
      <c r="C32" s="72" t="s">
        <v>413</v>
      </c>
      <c r="D32" s="50" t="s">
        <v>232</v>
      </c>
      <c r="E32" s="26">
        <v>4.32</v>
      </c>
      <c r="F32" s="31"/>
      <c r="G32" s="27">
        <f t="shared" si="2"/>
        <v>0</v>
      </c>
      <c r="H32" s="42"/>
      <c r="I32" s="31">
        <v>178.7</v>
      </c>
      <c r="J32" s="79">
        <f t="shared" si="1"/>
        <v>137.48268964456068</v>
      </c>
      <c r="K32" s="79"/>
      <c r="L32" s="79"/>
    </row>
    <row r="33" spans="1:12" s="41" customFormat="1" ht="17.100000000000001" customHeight="1">
      <c r="A33" s="55" t="s">
        <v>38</v>
      </c>
      <c r="B33" s="54" t="s">
        <v>193</v>
      </c>
      <c r="C33" s="53" t="s">
        <v>411</v>
      </c>
      <c r="D33" s="50" t="s">
        <v>232</v>
      </c>
      <c r="E33" s="26">
        <v>52.63</v>
      </c>
      <c r="F33" s="31"/>
      <c r="G33" s="27">
        <f t="shared" si="2"/>
        <v>0</v>
      </c>
      <c r="H33" s="42"/>
      <c r="I33" s="31">
        <v>3.08</v>
      </c>
      <c r="J33" s="79">
        <f t="shared" si="1"/>
        <v>2.3695953223572856</v>
      </c>
      <c r="K33" s="79"/>
      <c r="L33" s="79"/>
    </row>
    <row r="34" spans="1:12" s="41" customFormat="1" ht="27" customHeight="1">
      <c r="A34" s="55" t="s">
        <v>410</v>
      </c>
      <c r="B34" s="54" t="s">
        <v>194</v>
      </c>
      <c r="C34" s="53" t="s">
        <v>408</v>
      </c>
      <c r="D34" s="30" t="s">
        <v>243</v>
      </c>
      <c r="E34" s="26">
        <v>447.35</v>
      </c>
      <c r="F34" s="31"/>
      <c r="G34" s="27">
        <f t="shared" si="2"/>
        <v>0</v>
      </c>
      <c r="H34" s="42"/>
      <c r="I34" s="31">
        <v>1.1599999999999999</v>
      </c>
      <c r="J34" s="79">
        <f t="shared" si="1"/>
        <v>0.8924449915371595</v>
      </c>
      <c r="K34" s="79"/>
      <c r="L34" s="79"/>
    </row>
    <row r="35" spans="1:12" s="41" customFormat="1" ht="27" customHeight="1">
      <c r="A35" s="59" t="s">
        <v>407</v>
      </c>
      <c r="B35" s="54" t="s">
        <v>195</v>
      </c>
      <c r="C35" s="53" t="s">
        <v>405</v>
      </c>
      <c r="D35" s="30" t="s">
        <v>217</v>
      </c>
      <c r="E35" s="26">
        <v>144.72</v>
      </c>
      <c r="F35" s="31"/>
      <c r="G35" s="27">
        <f t="shared" si="2"/>
        <v>0</v>
      </c>
      <c r="H35" s="42"/>
      <c r="I35" s="31">
        <v>159.72999999999999</v>
      </c>
      <c r="J35" s="79">
        <f t="shared" si="1"/>
        <v>122.88813663640559</v>
      </c>
      <c r="K35" s="79"/>
      <c r="L35" s="79"/>
    </row>
    <row r="36" spans="1:12" s="41" customFormat="1" ht="27" customHeight="1">
      <c r="A36" s="59" t="s">
        <v>334</v>
      </c>
      <c r="B36" s="54" t="s">
        <v>196</v>
      </c>
      <c r="C36" s="53" t="s">
        <v>333</v>
      </c>
      <c r="D36" s="30" t="s">
        <v>368</v>
      </c>
      <c r="E36" s="26">
        <v>120</v>
      </c>
      <c r="F36" s="31"/>
      <c r="G36" s="27">
        <f t="shared" si="2"/>
        <v>0</v>
      </c>
      <c r="H36" s="42"/>
      <c r="I36" s="31">
        <v>6.43</v>
      </c>
      <c r="J36" s="79">
        <f t="shared" si="1"/>
        <v>4.9469149099861509</v>
      </c>
      <c r="K36" s="79"/>
      <c r="L36" s="79"/>
    </row>
    <row r="37" spans="1:12" s="41" customFormat="1" ht="27" customHeight="1">
      <c r="A37" s="55" t="s">
        <v>403</v>
      </c>
      <c r="B37" s="54" t="s">
        <v>197</v>
      </c>
      <c r="C37" s="53" t="s">
        <v>401</v>
      </c>
      <c r="D37" s="30" t="s">
        <v>17</v>
      </c>
      <c r="E37" s="26">
        <v>54</v>
      </c>
      <c r="F37" s="31"/>
      <c r="G37" s="27">
        <f t="shared" si="2"/>
        <v>0</v>
      </c>
      <c r="H37" s="42"/>
      <c r="I37" s="31">
        <v>5.95</v>
      </c>
      <c r="J37" s="79">
        <f t="shared" si="1"/>
        <v>4.5776273272811201</v>
      </c>
      <c r="K37" s="79"/>
      <c r="L37" s="79"/>
    </row>
    <row r="38" spans="1:12" s="74" customFormat="1" ht="27" customHeight="1">
      <c r="A38" s="59" t="s">
        <v>38</v>
      </c>
      <c r="B38" s="54" t="s">
        <v>198</v>
      </c>
      <c r="C38" s="77" t="s">
        <v>399</v>
      </c>
      <c r="D38" s="76" t="s">
        <v>17</v>
      </c>
      <c r="E38" s="26">
        <v>54</v>
      </c>
      <c r="F38" s="31"/>
      <c r="G38" s="27">
        <f t="shared" si="2"/>
        <v>0</v>
      </c>
      <c r="H38" s="75"/>
      <c r="I38" s="31">
        <v>0.35</v>
      </c>
      <c r="J38" s="79">
        <f t="shared" si="1"/>
        <v>0.26927219572241878</v>
      </c>
      <c r="K38" s="79"/>
      <c r="L38" s="79"/>
    </row>
    <row r="39" spans="1:12" s="74" customFormat="1" ht="27" customHeight="1">
      <c r="A39" s="59" t="s">
        <v>38</v>
      </c>
      <c r="B39" s="54" t="s">
        <v>199</v>
      </c>
      <c r="C39" s="77" t="s">
        <v>397</v>
      </c>
      <c r="D39" s="76" t="s">
        <v>396</v>
      </c>
      <c r="E39" s="26">
        <v>162</v>
      </c>
      <c r="F39" s="31"/>
      <c r="G39" s="27">
        <f t="shared" si="2"/>
        <v>0</v>
      </c>
      <c r="H39" s="75"/>
      <c r="I39" s="31">
        <v>0.1</v>
      </c>
      <c r="J39" s="79">
        <f t="shared" si="1"/>
        <v>7.6934913063548244E-2</v>
      </c>
      <c r="K39" s="79"/>
      <c r="L39" s="79"/>
    </row>
    <row r="40" spans="1:12" s="74" customFormat="1" ht="39.950000000000003" customHeight="1" thickBot="1">
      <c r="A40" s="143" t="s">
        <v>38</v>
      </c>
      <c r="B40" s="212" t="s">
        <v>200</v>
      </c>
      <c r="C40" s="213" t="s">
        <v>394</v>
      </c>
      <c r="D40" s="146" t="s">
        <v>10</v>
      </c>
      <c r="E40" s="209">
        <v>1</v>
      </c>
      <c r="F40" s="105"/>
      <c r="G40" s="210">
        <f t="shared" si="2"/>
        <v>0</v>
      </c>
      <c r="H40" s="75"/>
      <c r="I40" s="31">
        <v>810.32</v>
      </c>
      <c r="J40" s="79">
        <f t="shared" si="1"/>
        <v>623.41898753654414</v>
      </c>
      <c r="K40" s="79"/>
      <c r="L40" s="79"/>
    </row>
    <row r="41" spans="1:12" s="41" customFormat="1" ht="54.95" customHeight="1">
      <c r="A41" s="187" t="s">
        <v>38</v>
      </c>
      <c r="B41" s="177" t="s">
        <v>201</v>
      </c>
      <c r="C41" s="188" t="s">
        <v>392</v>
      </c>
      <c r="D41" s="189" t="s">
        <v>391</v>
      </c>
      <c r="E41" s="180">
        <v>1</v>
      </c>
      <c r="F41" s="181"/>
      <c r="G41" s="182">
        <f t="shared" si="2"/>
        <v>0</v>
      </c>
      <c r="H41" s="42"/>
      <c r="I41" s="31">
        <v>1556.32</v>
      </c>
      <c r="J41" s="79">
        <f t="shared" si="1"/>
        <v>1197.3534389906138</v>
      </c>
      <c r="K41" s="79"/>
      <c r="L41" s="79"/>
    </row>
    <row r="42" spans="1:12" s="74" customFormat="1" ht="27" customHeight="1">
      <c r="A42" s="176" t="s">
        <v>38</v>
      </c>
      <c r="B42" s="54" t="s">
        <v>469</v>
      </c>
      <c r="C42" s="178" t="s">
        <v>389</v>
      </c>
      <c r="D42" s="179" t="s">
        <v>10</v>
      </c>
      <c r="E42" s="180">
        <v>56</v>
      </c>
      <c r="F42" s="181"/>
      <c r="G42" s="182">
        <f t="shared" si="2"/>
        <v>0</v>
      </c>
      <c r="H42" s="75"/>
      <c r="I42" s="31">
        <v>652.11</v>
      </c>
      <c r="J42" s="79">
        <f t="shared" si="1"/>
        <v>501.70026157870439</v>
      </c>
      <c r="K42" s="79"/>
      <c r="L42" s="79"/>
    </row>
    <row r="43" spans="1:12" s="74" customFormat="1" ht="39.950000000000003" customHeight="1">
      <c r="A43" s="59" t="s">
        <v>38</v>
      </c>
      <c r="B43" s="54" t="s">
        <v>470</v>
      </c>
      <c r="C43" s="53" t="s">
        <v>387</v>
      </c>
      <c r="D43" s="50" t="s">
        <v>17</v>
      </c>
      <c r="E43" s="26">
        <v>165</v>
      </c>
      <c r="F43" s="31"/>
      <c r="G43" s="27">
        <f t="shared" si="2"/>
        <v>0</v>
      </c>
      <c r="H43" s="75"/>
      <c r="I43" s="31">
        <v>195.46</v>
      </c>
      <c r="J43" s="79">
        <f t="shared" si="1"/>
        <v>150.37698107401138</v>
      </c>
      <c r="K43" s="79"/>
      <c r="L43" s="79"/>
    </row>
    <row r="44" spans="1:12" s="74" customFormat="1" ht="54.95" customHeight="1">
      <c r="A44" s="59" t="s">
        <v>38</v>
      </c>
      <c r="B44" s="54" t="s">
        <v>471</v>
      </c>
      <c r="C44" s="72" t="s">
        <v>385</v>
      </c>
      <c r="D44" s="50" t="s">
        <v>10</v>
      </c>
      <c r="E44" s="26">
        <v>25</v>
      </c>
      <c r="F44" s="31"/>
      <c r="G44" s="27">
        <f t="shared" si="2"/>
        <v>0</v>
      </c>
      <c r="H44" s="75"/>
      <c r="I44" s="31">
        <v>225.54</v>
      </c>
      <c r="J44" s="79">
        <f t="shared" si="1"/>
        <v>173.51900292352667</v>
      </c>
      <c r="K44" s="79"/>
      <c r="L44" s="79"/>
    </row>
    <row r="45" spans="1:12" s="74" customFormat="1" ht="54.95" customHeight="1">
      <c r="A45" s="59" t="s">
        <v>38</v>
      </c>
      <c r="B45" s="54" t="s">
        <v>472</v>
      </c>
      <c r="C45" s="72" t="s">
        <v>383</v>
      </c>
      <c r="D45" s="50" t="s">
        <v>10</v>
      </c>
      <c r="E45" s="26">
        <v>8</v>
      </c>
      <c r="F45" s="31"/>
      <c r="G45" s="27">
        <f t="shared" si="2"/>
        <v>0</v>
      </c>
      <c r="H45" s="75"/>
      <c r="I45" s="31">
        <v>404.84</v>
      </c>
      <c r="J45" s="79">
        <f t="shared" si="1"/>
        <v>311.46330204646864</v>
      </c>
      <c r="K45" s="79"/>
      <c r="L45" s="79"/>
    </row>
    <row r="46" spans="1:12" s="41" customFormat="1" ht="27" customHeight="1">
      <c r="A46" s="59" t="s">
        <v>38</v>
      </c>
      <c r="B46" s="54" t="s">
        <v>473</v>
      </c>
      <c r="C46" s="53" t="s">
        <v>381</v>
      </c>
      <c r="D46" s="50" t="s">
        <v>217</v>
      </c>
      <c r="E46" s="26">
        <v>30</v>
      </c>
      <c r="F46" s="31"/>
      <c r="G46" s="27">
        <f t="shared" si="2"/>
        <v>0</v>
      </c>
      <c r="H46" s="42"/>
      <c r="I46" s="31">
        <v>24.33</v>
      </c>
      <c r="J46" s="79">
        <f t="shared" si="1"/>
        <v>18.718264348361284</v>
      </c>
      <c r="K46" s="79"/>
      <c r="L46" s="79"/>
    </row>
    <row r="47" spans="1:12" s="41" customFormat="1" ht="17.100000000000001" customHeight="1">
      <c r="A47" s="59" t="s">
        <v>38</v>
      </c>
      <c r="B47" s="54" t="s">
        <v>474</v>
      </c>
      <c r="C47" s="73" t="s">
        <v>379</v>
      </c>
      <c r="D47" s="50" t="s">
        <v>17</v>
      </c>
      <c r="E47" s="26">
        <v>49.5</v>
      </c>
      <c r="F47" s="31"/>
      <c r="G47" s="27">
        <f t="shared" si="2"/>
        <v>0</v>
      </c>
      <c r="H47" s="42"/>
      <c r="I47" s="31">
        <v>8.1199999999999992</v>
      </c>
      <c r="J47" s="79">
        <f t="shared" si="1"/>
        <v>6.2471149407601159</v>
      </c>
      <c r="K47" s="79"/>
      <c r="L47" s="79"/>
    </row>
    <row r="48" spans="1:12" s="41" customFormat="1" ht="54.95" customHeight="1">
      <c r="A48" s="55" t="s">
        <v>314</v>
      </c>
      <c r="B48" s="54" t="s">
        <v>475</v>
      </c>
      <c r="C48" s="72" t="s">
        <v>313</v>
      </c>
      <c r="D48" s="50" t="s">
        <v>217</v>
      </c>
      <c r="E48" s="26">
        <v>30</v>
      </c>
      <c r="F48" s="31"/>
      <c r="G48" s="27">
        <f t="shared" si="2"/>
        <v>0</v>
      </c>
      <c r="H48" s="42"/>
      <c r="I48" s="31">
        <v>71.28</v>
      </c>
      <c r="J48" s="79">
        <f t="shared" si="1"/>
        <v>54.839206031697181</v>
      </c>
      <c r="K48" s="79"/>
      <c r="L48" s="79"/>
    </row>
    <row r="49" spans="1:12" s="41" customFormat="1" ht="27" customHeight="1">
      <c r="A49" s="55" t="s">
        <v>38</v>
      </c>
      <c r="B49" s="54" t="s">
        <v>476</v>
      </c>
      <c r="C49" s="53" t="s">
        <v>720</v>
      </c>
      <c r="D49" s="30" t="s">
        <v>17</v>
      </c>
      <c r="E49" s="26">
        <v>49.5</v>
      </c>
      <c r="F49" s="31"/>
      <c r="G49" s="27">
        <f>ROUND(F49*E49,2)</f>
        <v>0</v>
      </c>
      <c r="H49" s="42"/>
      <c r="I49" s="31">
        <v>31.34</v>
      </c>
      <c r="J49" s="79">
        <f t="shared" si="1"/>
        <v>24.111401754116017</v>
      </c>
      <c r="K49" s="79"/>
      <c r="L49" s="79"/>
    </row>
    <row r="50" spans="1:12" s="41" customFormat="1" ht="17.100000000000001" customHeight="1">
      <c r="A50" s="59" t="s">
        <v>38</v>
      </c>
      <c r="B50" s="54" t="s">
        <v>477</v>
      </c>
      <c r="C50" s="71" t="s">
        <v>375</v>
      </c>
      <c r="D50" s="67" t="s">
        <v>10</v>
      </c>
      <c r="E50" s="31">
        <v>56</v>
      </c>
      <c r="F50" s="31"/>
      <c r="G50" s="27">
        <f t="shared" si="2"/>
        <v>0</v>
      </c>
      <c r="H50" s="42"/>
      <c r="I50" s="31">
        <v>154.72999999999999</v>
      </c>
      <c r="J50" s="79">
        <f t="shared" si="1"/>
        <v>119.04139098322817</v>
      </c>
      <c r="K50" s="79"/>
      <c r="L50" s="79"/>
    </row>
    <row r="51" spans="1:12" s="41" customFormat="1" ht="17.100000000000001" customHeight="1">
      <c r="A51" s="59" t="s">
        <v>38</v>
      </c>
      <c r="B51" s="54" t="s">
        <v>478</v>
      </c>
      <c r="C51" s="70" t="s">
        <v>373</v>
      </c>
      <c r="D51" s="67" t="s">
        <v>17</v>
      </c>
      <c r="E51" s="31">
        <v>42486.6</v>
      </c>
      <c r="F51" s="31"/>
      <c r="G51" s="27">
        <f t="shared" si="2"/>
        <v>0</v>
      </c>
      <c r="H51" s="42"/>
      <c r="I51" s="31">
        <v>3.86</v>
      </c>
      <c r="J51" s="79">
        <f t="shared" si="1"/>
        <v>2.9696876442529616</v>
      </c>
      <c r="K51" s="79"/>
      <c r="L51" s="79"/>
    </row>
    <row r="52" spans="1:12" s="41" customFormat="1" ht="17.100000000000001" customHeight="1">
      <c r="A52" s="69"/>
      <c r="B52" s="47"/>
      <c r="C52" s="48" t="s">
        <v>372</v>
      </c>
      <c r="D52" s="45"/>
      <c r="E52" s="99"/>
      <c r="F52" s="31"/>
      <c r="G52" s="43">
        <f>SUM(G26:G51)</f>
        <v>0</v>
      </c>
      <c r="H52" s="42"/>
      <c r="I52" s="100"/>
      <c r="J52" s="79"/>
      <c r="K52" s="79"/>
      <c r="L52" s="79"/>
    </row>
    <row r="53" spans="1:12" s="41" customFormat="1" ht="17.100000000000001" customHeight="1">
      <c r="A53" s="69"/>
      <c r="B53" s="47"/>
      <c r="C53" s="68"/>
      <c r="D53" s="45"/>
      <c r="E53" s="99"/>
      <c r="F53" s="31"/>
      <c r="G53" s="43"/>
      <c r="H53" s="42"/>
      <c r="I53" s="100"/>
      <c r="J53" s="79"/>
      <c r="K53" s="79"/>
      <c r="L53" s="79"/>
    </row>
    <row r="54" spans="1:12" s="41" customFormat="1" ht="23.25" customHeight="1">
      <c r="A54" s="59"/>
      <c r="B54" s="21" t="s">
        <v>464</v>
      </c>
      <c r="C54" s="141" t="s">
        <v>371</v>
      </c>
      <c r="D54" s="50"/>
      <c r="E54" s="97"/>
      <c r="F54" s="31"/>
      <c r="G54" s="98"/>
      <c r="H54" s="42"/>
    </row>
    <row r="55" spans="1:12" s="41" customFormat="1" ht="23.25" customHeight="1">
      <c r="A55" s="59"/>
      <c r="B55" s="21" t="s">
        <v>465</v>
      </c>
      <c r="C55" s="141" t="s">
        <v>369</v>
      </c>
      <c r="D55" s="50"/>
      <c r="E55" s="97"/>
      <c r="F55" s="31"/>
      <c r="G55" s="98"/>
      <c r="H55" s="42"/>
    </row>
    <row r="56" spans="1:12" s="41" customFormat="1" ht="27" customHeight="1">
      <c r="A56" s="55" t="s">
        <v>340</v>
      </c>
      <c r="B56" s="65" t="s">
        <v>479</v>
      </c>
      <c r="C56" s="53" t="s">
        <v>276</v>
      </c>
      <c r="D56" s="30" t="s">
        <v>217</v>
      </c>
      <c r="E56" s="26">
        <v>786</v>
      </c>
      <c r="F56" s="31"/>
      <c r="G56" s="27">
        <f t="shared" ref="G56:G96" si="3">ROUND(F56*E56,2)</f>
        <v>0</v>
      </c>
      <c r="H56" s="42"/>
      <c r="I56" s="31">
        <v>1.42</v>
      </c>
      <c r="J56" s="79">
        <f t="shared" si="1"/>
        <v>1.0924757655023849</v>
      </c>
      <c r="K56" s="79"/>
      <c r="L56" s="79"/>
    </row>
    <row r="57" spans="1:12" s="41" customFormat="1" ht="27" customHeight="1">
      <c r="A57" s="55" t="s">
        <v>339</v>
      </c>
      <c r="B57" s="65" t="s">
        <v>480</v>
      </c>
      <c r="C57" s="53" t="s">
        <v>338</v>
      </c>
      <c r="D57" s="30" t="s">
        <v>232</v>
      </c>
      <c r="E57" s="26">
        <v>117.9</v>
      </c>
      <c r="F57" s="31"/>
      <c r="G57" s="27">
        <f t="shared" si="3"/>
        <v>0</v>
      </c>
      <c r="H57" s="42"/>
      <c r="I57" s="31">
        <v>126.74</v>
      </c>
      <c r="J57" s="79">
        <f t="shared" si="1"/>
        <v>97.50730881674103</v>
      </c>
      <c r="K57" s="79"/>
      <c r="L57" s="79"/>
    </row>
    <row r="58" spans="1:12" s="41" customFormat="1" ht="39.950000000000003" customHeight="1">
      <c r="A58" s="55" t="s">
        <v>337</v>
      </c>
      <c r="B58" s="65" t="s">
        <v>481</v>
      </c>
      <c r="C58" s="53" t="s">
        <v>336</v>
      </c>
      <c r="D58" s="30" t="s">
        <v>217</v>
      </c>
      <c r="E58" s="26">
        <v>10</v>
      </c>
      <c r="F58" s="31"/>
      <c r="G58" s="27">
        <f t="shared" si="3"/>
        <v>0</v>
      </c>
      <c r="H58" s="66"/>
      <c r="I58" s="31">
        <v>1251.04</v>
      </c>
      <c r="J58" s="79">
        <f t="shared" si="1"/>
        <v>962.48653639021381</v>
      </c>
      <c r="K58" s="79"/>
      <c r="L58" s="79"/>
    </row>
    <row r="59" spans="1:12" s="41" customFormat="1" ht="39.950000000000003" customHeight="1">
      <c r="A59" s="55" t="s">
        <v>38</v>
      </c>
      <c r="B59" s="65" t="s">
        <v>482</v>
      </c>
      <c r="C59" s="53" t="s">
        <v>335</v>
      </c>
      <c r="D59" s="30" t="s">
        <v>280</v>
      </c>
      <c r="E59" s="26">
        <v>1</v>
      </c>
      <c r="F59" s="31"/>
      <c r="G59" s="27">
        <f t="shared" si="3"/>
        <v>0</v>
      </c>
      <c r="H59" s="66"/>
      <c r="I59" s="31">
        <v>2415.48</v>
      </c>
      <c r="J59" s="79">
        <f t="shared" si="1"/>
        <v>1858.3474380673949</v>
      </c>
      <c r="K59" s="79"/>
      <c r="L59" s="79"/>
    </row>
    <row r="60" spans="1:12" s="41" customFormat="1" ht="27" customHeight="1">
      <c r="A60" s="59" t="s">
        <v>334</v>
      </c>
      <c r="B60" s="65" t="s">
        <v>483</v>
      </c>
      <c r="C60" s="53" t="s">
        <v>333</v>
      </c>
      <c r="D60" s="30" t="s">
        <v>368</v>
      </c>
      <c r="E60" s="26">
        <v>200</v>
      </c>
      <c r="F60" s="31"/>
      <c r="G60" s="27">
        <f t="shared" si="3"/>
        <v>0</v>
      </c>
      <c r="H60" s="42"/>
      <c r="I60" s="31">
        <v>6.43</v>
      </c>
      <c r="J60" s="79">
        <f t="shared" si="1"/>
        <v>4.9469149099861509</v>
      </c>
      <c r="K60" s="79"/>
      <c r="L60" s="79"/>
    </row>
    <row r="61" spans="1:12" s="41" customFormat="1" ht="27" customHeight="1">
      <c r="A61" s="59" t="s">
        <v>38</v>
      </c>
      <c r="B61" s="65" t="s">
        <v>484</v>
      </c>
      <c r="C61" s="53" t="s">
        <v>332</v>
      </c>
      <c r="D61" s="30" t="s">
        <v>232</v>
      </c>
      <c r="E61" s="26">
        <v>2</v>
      </c>
      <c r="F61" s="31"/>
      <c r="G61" s="27">
        <f>ROUND(F61*E61,2)</f>
        <v>0</v>
      </c>
      <c r="H61" s="42"/>
      <c r="I61" s="31">
        <v>735.28</v>
      </c>
      <c r="J61" s="79">
        <f t="shared" si="1"/>
        <v>565.6870287736574</v>
      </c>
      <c r="K61" s="79"/>
      <c r="L61" s="79"/>
    </row>
    <row r="62" spans="1:12" s="41" customFormat="1" ht="27" customHeight="1">
      <c r="A62" s="59" t="s">
        <v>331</v>
      </c>
      <c r="B62" s="65" t="s">
        <v>485</v>
      </c>
      <c r="C62" s="53" t="s">
        <v>330</v>
      </c>
      <c r="D62" s="30" t="s">
        <v>113</v>
      </c>
      <c r="E62" s="26">
        <v>200</v>
      </c>
      <c r="F62" s="31"/>
      <c r="G62" s="27">
        <f t="shared" si="3"/>
        <v>0</v>
      </c>
      <c r="H62" s="42"/>
      <c r="I62" s="31">
        <v>11.76</v>
      </c>
      <c r="J62" s="79">
        <f t="shared" si="1"/>
        <v>9.0475457762732727</v>
      </c>
      <c r="K62" s="79"/>
      <c r="L62" s="79"/>
    </row>
    <row r="63" spans="1:12" s="41" customFormat="1" ht="27" customHeight="1">
      <c r="A63" s="59" t="s">
        <v>228</v>
      </c>
      <c r="B63" s="65" t="s">
        <v>486</v>
      </c>
      <c r="C63" s="53" t="s">
        <v>226</v>
      </c>
      <c r="D63" s="30" t="s">
        <v>217</v>
      </c>
      <c r="E63" s="26">
        <v>24</v>
      </c>
      <c r="F63" s="31"/>
      <c r="G63" s="27">
        <f t="shared" si="3"/>
        <v>0</v>
      </c>
      <c r="H63" s="42"/>
      <c r="I63" s="31">
        <v>57.52</v>
      </c>
      <c r="J63" s="79">
        <f t="shared" si="1"/>
        <v>44.252961994152948</v>
      </c>
      <c r="K63" s="79"/>
      <c r="L63" s="79"/>
    </row>
    <row r="64" spans="1:12" s="41" customFormat="1" ht="54.95" customHeight="1">
      <c r="A64" s="55" t="s">
        <v>38</v>
      </c>
      <c r="B64" s="54" t="s">
        <v>487</v>
      </c>
      <c r="C64" s="72" t="s">
        <v>367</v>
      </c>
      <c r="D64" s="50" t="s">
        <v>10</v>
      </c>
      <c r="E64" s="26">
        <v>2</v>
      </c>
      <c r="F64" s="31"/>
      <c r="G64" s="27">
        <f t="shared" si="3"/>
        <v>0</v>
      </c>
      <c r="H64" s="42"/>
      <c r="I64" s="31">
        <v>345.63</v>
      </c>
      <c r="J64" s="79">
        <f t="shared" si="1"/>
        <v>265.91014002154174</v>
      </c>
      <c r="K64" s="79"/>
      <c r="L64" s="79"/>
    </row>
    <row r="65" spans="1:12" s="41" customFormat="1" ht="54.95" customHeight="1" thickBot="1">
      <c r="A65" s="205" t="s">
        <v>38</v>
      </c>
      <c r="B65" s="206" t="s">
        <v>488</v>
      </c>
      <c r="C65" s="211" t="s">
        <v>328</v>
      </c>
      <c r="D65" s="208" t="s">
        <v>217</v>
      </c>
      <c r="E65" s="209">
        <v>0.5</v>
      </c>
      <c r="F65" s="105"/>
      <c r="G65" s="210">
        <f t="shared" si="3"/>
        <v>0</v>
      </c>
      <c r="H65" s="42"/>
      <c r="I65" s="31">
        <v>472.98</v>
      </c>
      <c r="J65" s="79">
        <f t="shared" si="1"/>
        <v>363.88675180797043</v>
      </c>
      <c r="K65" s="79"/>
      <c r="L65" s="79"/>
    </row>
    <row r="66" spans="1:12" s="41" customFormat="1" ht="27" customHeight="1">
      <c r="A66" s="187" t="s">
        <v>327</v>
      </c>
      <c r="B66" s="190" t="s">
        <v>489</v>
      </c>
      <c r="C66" s="191" t="s">
        <v>326</v>
      </c>
      <c r="D66" s="192" t="s">
        <v>10</v>
      </c>
      <c r="E66" s="180">
        <v>1</v>
      </c>
      <c r="F66" s="181"/>
      <c r="G66" s="182">
        <f t="shared" si="3"/>
        <v>0</v>
      </c>
      <c r="H66" s="42"/>
      <c r="I66" s="31">
        <v>2671.36</v>
      </c>
      <c r="J66" s="79">
        <f t="shared" si="1"/>
        <v>2055.2084936144024</v>
      </c>
      <c r="K66" s="79"/>
      <c r="L66" s="79"/>
    </row>
    <row r="67" spans="1:12" s="41" customFormat="1" ht="27" customHeight="1">
      <c r="A67" s="55" t="s">
        <v>38</v>
      </c>
      <c r="B67" s="65" t="s">
        <v>490</v>
      </c>
      <c r="C67" s="53" t="s">
        <v>321</v>
      </c>
      <c r="D67" s="30" t="s">
        <v>217</v>
      </c>
      <c r="E67" s="26">
        <v>45</v>
      </c>
      <c r="F67" s="31"/>
      <c r="G67" s="27">
        <f t="shared" si="3"/>
        <v>0</v>
      </c>
      <c r="H67" s="42"/>
      <c r="I67" s="31">
        <v>22.24</v>
      </c>
      <c r="J67" s="79">
        <f t="shared" si="1"/>
        <v>17.110324665333128</v>
      </c>
      <c r="K67" s="79"/>
      <c r="L67" s="79"/>
    </row>
    <row r="68" spans="1:12" s="41" customFormat="1" ht="39.950000000000003" customHeight="1">
      <c r="A68" s="55" t="s">
        <v>38</v>
      </c>
      <c r="B68" s="65" t="s">
        <v>491</v>
      </c>
      <c r="C68" s="53" t="s">
        <v>721</v>
      </c>
      <c r="D68" s="30" t="s">
        <v>217</v>
      </c>
      <c r="E68" s="26">
        <v>52</v>
      </c>
      <c r="F68" s="31"/>
      <c r="G68" s="27">
        <f t="shared" si="3"/>
        <v>0</v>
      </c>
      <c r="H68" s="66"/>
      <c r="I68" s="31">
        <v>24.07</v>
      </c>
      <c r="J68" s="79">
        <f t="shared" si="1"/>
        <v>18.51823357439606</v>
      </c>
      <c r="K68" s="79"/>
      <c r="L68" s="79"/>
    </row>
    <row r="69" spans="1:12" s="41" customFormat="1" ht="27" customHeight="1">
      <c r="A69" s="55" t="s">
        <v>320</v>
      </c>
      <c r="B69" s="65" t="s">
        <v>492</v>
      </c>
      <c r="C69" s="53" t="s">
        <v>319</v>
      </c>
      <c r="D69" s="30" t="s">
        <v>217</v>
      </c>
      <c r="E69" s="26">
        <v>15.5</v>
      </c>
      <c r="F69" s="31"/>
      <c r="G69" s="27">
        <f t="shared" si="3"/>
        <v>0</v>
      </c>
      <c r="H69" s="42"/>
      <c r="I69" s="31">
        <v>28.54</v>
      </c>
      <c r="J69" s="79">
        <f t="shared" si="1"/>
        <v>21.957224188336664</v>
      </c>
      <c r="K69" s="79"/>
      <c r="L69" s="79"/>
    </row>
    <row r="70" spans="1:12" s="41" customFormat="1" ht="17.100000000000001" customHeight="1">
      <c r="A70" s="55" t="s">
        <v>38</v>
      </c>
      <c r="B70" s="65" t="s">
        <v>493</v>
      </c>
      <c r="C70" s="53" t="s">
        <v>214</v>
      </c>
      <c r="D70" s="30" t="s">
        <v>213</v>
      </c>
      <c r="E70" s="26">
        <v>1</v>
      </c>
      <c r="F70" s="31"/>
      <c r="G70" s="27">
        <f t="shared" si="3"/>
        <v>0</v>
      </c>
      <c r="H70" s="42"/>
      <c r="I70" s="31">
        <v>338.29</v>
      </c>
      <c r="J70" s="79">
        <f t="shared" si="1"/>
        <v>260.26311740267732</v>
      </c>
      <c r="K70" s="79"/>
      <c r="L70" s="79"/>
    </row>
    <row r="71" spans="1:12" s="41" customFormat="1" ht="39.950000000000003" customHeight="1">
      <c r="A71" s="55" t="s">
        <v>318</v>
      </c>
      <c r="B71" s="65" t="s">
        <v>494</v>
      </c>
      <c r="C71" s="53" t="s">
        <v>317</v>
      </c>
      <c r="D71" s="30" t="s">
        <v>217</v>
      </c>
      <c r="E71" s="26">
        <v>172</v>
      </c>
      <c r="F71" s="31"/>
      <c r="G71" s="27">
        <f t="shared" si="3"/>
        <v>0</v>
      </c>
      <c r="H71" s="66"/>
      <c r="I71" s="31">
        <v>67.25</v>
      </c>
      <c r="J71" s="79">
        <f t="shared" si="1"/>
        <v>51.73872903523619</v>
      </c>
      <c r="K71" s="79"/>
      <c r="L71" s="79"/>
    </row>
    <row r="72" spans="1:12" s="41" customFormat="1" ht="27" customHeight="1">
      <c r="A72" s="55" t="s">
        <v>316</v>
      </c>
      <c r="B72" s="65" t="s">
        <v>495</v>
      </c>
      <c r="C72" s="53" t="s">
        <v>354</v>
      </c>
      <c r="D72" s="30" t="s">
        <v>366</v>
      </c>
      <c r="E72" s="26">
        <v>16</v>
      </c>
      <c r="F72" s="31"/>
      <c r="G72" s="27">
        <f t="shared" si="3"/>
        <v>0</v>
      </c>
      <c r="H72" s="42"/>
      <c r="I72" s="31">
        <v>199.47</v>
      </c>
      <c r="J72" s="79">
        <f t="shared" si="1"/>
        <v>153.46207108785967</v>
      </c>
      <c r="K72" s="79"/>
      <c r="L72" s="79"/>
    </row>
    <row r="73" spans="1:12" s="41" customFormat="1" ht="54.95" customHeight="1">
      <c r="A73" s="55" t="s">
        <v>314</v>
      </c>
      <c r="B73" s="65" t="s">
        <v>496</v>
      </c>
      <c r="C73" s="53" t="s">
        <v>313</v>
      </c>
      <c r="D73" s="30" t="s">
        <v>366</v>
      </c>
      <c r="E73" s="26">
        <v>18</v>
      </c>
      <c r="F73" s="31"/>
      <c r="G73" s="27">
        <f t="shared" si="3"/>
        <v>0</v>
      </c>
      <c r="H73" s="42"/>
      <c r="I73" s="31">
        <v>71.28</v>
      </c>
      <c r="J73" s="79">
        <f t="shared" si="1"/>
        <v>54.839206031697181</v>
      </c>
      <c r="K73" s="79"/>
      <c r="L73" s="79"/>
    </row>
    <row r="74" spans="1:12" s="41" customFormat="1" ht="38.25">
      <c r="A74" s="55" t="s">
        <v>312</v>
      </c>
      <c r="B74" s="65" t="s">
        <v>497</v>
      </c>
      <c r="C74" s="53" t="s">
        <v>715</v>
      </c>
      <c r="D74" s="30" t="s">
        <v>10</v>
      </c>
      <c r="E74" s="26">
        <v>2</v>
      </c>
      <c r="F74" s="31"/>
      <c r="G74" s="27">
        <f t="shared" si="3"/>
        <v>0</v>
      </c>
      <c r="H74" s="42"/>
      <c r="I74" s="31">
        <v>1434.98</v>
      </c>
      <c r="J74" s="79">
        <f t="shared" si="1"/>
        <v>1104.0006154793045</v>
      </c>
      <c r="K74" s="79"/>
      <c r="L74" s="79"/>
    </row>
    <row r="75" spans="1:12" s="41" customFormat="1" ht="54.95" customHeight="1">
      <c r="A75" s="55" t="s">
        <v>725</v>
      </c>
      <c r="B75" s="65" t="s">
        <v>498</v>
      </c>
      <c r="C75" s="53" t="s">
        <v>723</v>
      </c>
      <c r="D75" s="30" t="s">
        <v>217</v>
      </c>
      <c r="E75" s="26">
        <v>2</v>
      </c>
      <c r="F75" s="31"/>
      <c r="G75" s="27">
        <f t="shared" si="3"/>
        <v>0</v>
      </c>
      <c r="H75" s="174"/>
      <c r="I75" s="31">
        <v>311.58999999999997</v>
      </c>
      <c r="J75" s="175">
        <f t="shared" si="1"/>
        <v>239.72149561470994</v>
      </c>
      <c r="K75" s="79"/>
      <c r="L75" s="79"/>
    </row>
    <row r="76" spans="1:12" s="41" customFormat="1" ht="54.95" customHeight="1">
      <c r="A76" s="55" t="s">
        <v>309</v>
      </c>
      <c r="B76" s="65" t="s">
        <v>499</v>
      </c>
      <c r="C76" s="53" t="s">
        <v>308</v>
      </c>
      <c r="D76" s="30" t="s">
        <v>217</v>
      </c>
      <c r="E76" s="26">
        <v>7.5</v>
      </c>
      <c r="F76" s="31"/>
      <c r="G76" s="27">
        <f t="shared" si="3"/>
        <v>0</v>
      </c>
      <c r="H76" s="42"/>
      <c r="I76" s="31">
        <v>412.17</v>
      </c>
      <c r="J76" s="79">
        <f t="shared" si="1"/>
        <v>317.10263117402678</v>
      </c>
      <c r="K76" s="79"/>
      <c r="L76" s="79"/>
    </row>
    <row r="77" spans="1:12" s="41" customFormat="1" ht="27" customHeight="1">
      <c r="A77" s="55" t="s">
        <v>717</v>
      </c>
      <c r="B77" s="65" t="s">
        <v>500</v>
      </c>
      <c r="C77" s="135" t="s">
        <v>365</v>
      </c>
      <c r="D77" s="30" t="s">
        <v>17</v>
      </c>
      <c r="E77" s="26">
        <v>4</v>
      </c>
      <c r="F77" s="31"/>
      <c r="G77" s="27">
        <f t="shared" si="3"/>
        <v>0</v>
      </c>
      <c r="H77" s="42"/>
      <c r="I77" s="31">
        <v>73.87</v>
      </c>
      <c r="J77" s="79">
        <f t="shared" si="1"/>
        <v>56.831820280043083</v>
      </c>
      <c r="K77" s="79"/>
      <c r="L77" s="79"/>
    </row>
    <row r="78" spans="1:12" s="41" customFormat="1" ht="54.95" customHeight="1">
      <c r="A78" s="55" t="s">
        <v>307</v>
      </c>
      <c r="B78" s="65" t="s">
        <v>501</v>
      </c>
      <c r="C78" s="53" t="s">
        <v>306</v>
      </c>
      <c r="D78" s="30" t="s">
        <v>217</v>
      </c>
      <c r="E78" s="26">
        <v>5.5</v>
      </c>
      <c r="F78" s="31"/>
      <c r="G78" s="27">
        <f t="shared" si="3"/>
        <v>0</v>
      </c>
      <c r="H78" s="42"/>
      <c r="I78" s="31">
        <v>492.36</v>
      </c>
      <c r="J78" s="79">
        <f t="shared" si="1"/>
        <v>378.79673795968608</v>
      </c>
      <c r="K78" s="79"/>
      <c r="L78" s="79"/>
    </row>
    <row r="79" spans="1:12" s="41" customFormat="1" ht="54.95" customHeight="1">
      <c r="A79" s="55" t="s">
        <v>38</v>
      </c>
      <c r="B79" s="65" t="s">
        <v>502</v>
      </c>
      <c r="C79" s="135" t="s">
        <v>351</v>
      </c>
      <c r="D79" s="30" t="s">
        <v>113</v>
      </c>
      <c r="E79" s="26">
        <v>1197.23</v>
      </c>
      <c r="F79" s="31"/>
      <c r="G79" s="27">
        <f t="shared" si="3"/>
        <v>0</v>
      </c>
      <c r="H79" s="42"/>
      <c r="I79" s="31">
        <v>2.11</v>
      </c>
      <c r="J79" s="79">
        <f t="shared" si="1"/>
        <v>1.6233266656408676</v>
      </c>
      <c r="K79" s="79"/>
      <c r="L79" s="79"/>
    </row>
    <row r="80" spans="1:12" s="74" customFormat="1" ht="65.099999999999994" customHeight="1">
      <c r="A80" s="55" t="s">
        <v>38</v>
      </c>
      <c r="B80" s="113" t="s">
        <v>503</v>
      </c>
      <c r="C80" s="135" t="s">
        <v>305</v>
      </c>
      <c r="D80" s="30" t="s">
        <v>113</v>
      </c>
      <c r="E80" s="26">
        <v>440.07</v>
      </c>
      <c r="F80" s="31"/>
      <c r="G80" s="27">
        <f t="shared" si="3"/>
        <v>0</v>
      </c>
      <c r="H80" s="75"/>
      <c r="I80" s="31">
        <v>2.17</v>
      </c>
      <c r="J80" s="79">
        <f t="shared" ref="J80:J143" si="4">I80/(1+$I$7)</f>
        <v>1.6694876134789967</v>
      </c>
      <c r="K80" s="114"/>
      <c r="L80" s="114"/>
    </row>
    <row r="81" spans="1:12" s="41" customFormat="1" ht="27" customHeight="1">
      <c r="A81" s="55" t="s">
        <v>38</v>
      </c>
      <c r="B81" s="65" t="s">
        <v>504</v>
      </c>
      <c r="C81" s="53" t="s">
        <v>304</v>
      </c>
      <c r="D81" s="30" t="s">
        <v>280</v>
      </c>
      <c r="E81" s="26">
        <v>1</v>
      </c>
      <c r="F81" s="31"/>
      <c r="G81" s="27">
        <f t="shared" si="3"/>
        <v>0</v>
      </c>
      <c r="H81" s="42"/>
      <c r="I81" s="31">
        <v>147.61000000000001</v>
      </c>
      <c r="J81" s="79">
        <f t="shared" si="4"/>
        <v>113.56362517310356</v>
      </c>
      <c r="K81" s="79"/>
      <c r="L81" s="79"/>
    </row>
    <row r="82" spans="1:12" s="41" customFormat="1" ht="27" customHeight="1">
      <c r="A82" s="55" t="s">
        <v>38</v>
      </c>
      <c r="B82" s="65" t="s">
        <v>505</v>
      </c>
      <c r="C82" s="53" t="s">
        <v>303</v>
      </c>
      <c r="D82" s="30" t="s">
        <v>280</v>
      </c>
      <c r="E82" s="26">
        <v>2</v>
      </c>
      <c r="F82" s="31"/>
      <c r="G82" s="27">
        <f t="shared" si="3"/>
        <v>0</v>
      </c>
      <c r="H82" s="42"/>
      <c r="I82" s="31">
        <v>148.02000000000001</v>
      </c>
      <c r="J82" s="79">
        <f t="shared" si="4"/>
        <v>113.8790583166641</v>
      </c>
      <c r="K82" s="79"/>
      <c r="L82" s="79"/>
    </row>
    <row r="83" spans="1:12" s="41" customFormat="1" ht="52.5" customHeight="1">
      <c r="A83" s="55" t="s">
        <v>364</v>
      </c>
      <c r="B83" s="65" t="s">
        <v>506</v>
      </c>
      <c r="C83" s="53" t="s">
        <v>363</v>
      </c>
      <c r="D83" s="30" t="s">
        <v>280</v>
      </c>
      <c r="E83" s="26">
        <v>1</v>
      </c>
      <c r="F83" s="31"/>
      <c r="G83" s="27">
        <f t="shared" si="3"/>
        <v>0</v>
      </c>
      <c r="H83" s="42"/>
      <c r="I83" s="31">
        <v>3656.44</v>
      </c>
      <c r="J83" s="79">
        <f t="shared" si="4"/>
        <v>2813.078935220803</v>
      </c>
      <c r="K83" s="79"/>
      <c r="L83" s="79"/>
    </row>
    <row r="84" spans="1:12" s="41" customFormat="1" ht="52.5" customHeight="1">
      <c r="A84" s="55" t="s">
        <v>38</v>
      </c>
      <c r="B84" s="65" t="s">
        <v>507</v>
      </c>
      <c r="C84" s="53" t="s">
        <v>302</v>
      </c>
      <c r="D84" s="30" t="s">
        <v>280</v>
      </c>
      <c r="E84" s="26">
        <v>1</v>
      </c>
      <c r="F84" s="31"/>
      <c r="G84" s="27">
        <f t="shared" si="3"/>
        <v>0</v>
      </c>
      <c r="H84" s="42"/>
      <c r="I84" s="31">
        <v>2364.27</v>
      </c>
      <c r="J84" s="79">
        <f t="shared" si="4"/>
        <v>1818.9490690875518</v>
      </c>
      <c r="K84" s="79"/>
      <c r="L84" s="79"/>
    </row>
    <row r="85" spans="1:12" s="41" customFormat="1" ht="39.950000000000003" customHeight="1" thickBot="1">
      <c r="A85" s="205" t="s">
        <v>301</v>
      </c>
      <c r="B85" s="206" t="s">
        <v>508</v>
      </c>
      <c r="C85" s="207" t="s">
        <v>627</v>
      </c>
      <c r="D85" s="208" t="s">
        <v>17</v>
      </c>
      <c r="E85" s="209">
        <v>4</v>
      </c>
      <c r="F85" s="105"/>
      <c r="G85" s="210">
        <f t="shared" si="3"/>
        <v>0</v>
      </c>
      <c r="H85" s="42"/>
      <c r="I85" s="31">
        <v>25.5</v>
      </c>
      <c r="J85" s="79">
        <f t="shared" si="4"/>
        <v>19.618402831204801</v>
      </c>
      <c r="K85" s="79"/>
      <c r="L85" s="79"/>
    </row>
    <row r="86" spans="1:12" s="41" customFormat="1" ht="65.099999999999994" customHeight="1">
      <c r="A86" s="187" t="s">
        <v>298</v>
      </c>
      <c r="B86" s="190" t="s">
        <v>509</v>
      </c>
      <c r="C86" s="202" t="s">
        <v>297</v>
      </c>
      <c r="D86" s="192" t="s">
        <v>17</v>
      </c>
      <c r="E86" s="180">
        <v>9</v>
      </c>
      <c r="F86" s="181"/>
      <c r="G86" s="182">
        <f t="shared" si="3"/>
        <v>0</v>
      </c>
      <c r="H86" s="42"/>
      <c r="I86" s="31">
        <v>8.59</v>
      </c>
      <c r="J86" s="79">
        <f t="shared" si="4"/>
        <v>6.6087090321587931</v>
      </c>
      <c r="K86" s="79"/>
      <c r="L86" s="79"/>
    </row>
    <row r="87" spans="1:12" s="41" customFormat="1" ht="65.099999999999994" customHeight="1">
      <c r="A87" s="55" t="s">
        <v>296</v>
      </c>
      <c r="B87" s="65" t="s">
        <v>510</v>
      </c>
      <c r="C87" s="136" t="s">
        <v>295</v>
      </c>
      <c r="D87" s="30" t="s">
        <v>280</v>
      </c>
      <c r="E87" s="26">
        <v>1</v>
      </c>
      <c r="F87" s="31"/>
      <c r="G87" s="27">
        <f t="shared" si="3"/>
        <v>0</v>
      </c>
      <c r="H87" s="42"/>
      <c r="I87" s="31">
        <v>2865.8</v>
      </c>
      <c r="J87" s="79">
        <f t="shared" si="4"/>
        <v>2204.8007385751653</v>
      </c>
      <c r="K87" s="79"/>
      <c r="L87" s="79"/>
    </row>
    <row r="88" spans="1:12" s="41" customFormat="1" ht="54.95" customHeight="1">
      <c r="A88" s="55" t="s">
        <v>38</v>
      </c>
      <c r="B88" s="65" t="s">
        <v>511</v>
      </c>
      <c r="C88" s="136" t="s">
        <v>362</v>
      </c>
      <c r="D88" s="30" t="s">
        <v>280</v>
      </c>
      <c r="E88" s="26">
        <v>2</v>
      </c>
      <c r="F88" s="31"/>
      <c r="G88" s="27">
        <f>ROUND(F88*E88,2)</f>
        <v>0</v>
      </c>
      <c r="H88" s="42"/>
      <c r="I88" s="31">
        <v>1630.01</v>
      </c>
      <c r="J88" s="79">
        <f t="shared" si="4"/>
        <v>1254.0467764271425</v>
      </c>
      <c r="K88" s="79"/>
      <c r="L88" s="79"/>
    </row>
    <row r="89" spans="1:12" s="41" customFormat="1" ht="76.5" customHeight="1">
      <c r="A89" s="55" t="s">
        <v>38</v>
      </c>
      <c r="B89" s="65" t="s">
        <v>512</v>
      </c>
      <c r="C89" s="136" t="s">
        <v>629</v>
      </c>
      <c r="D89" s="30" t="s">
        <v>280</v>
      </c>
      <c r="E89" s="26">
        <v>1</v>
      </c>
      <c r="F89" s="31"/>
      <c r="G89" s="27">
        <f>ROUND(F89*E89,2)</f>
        <v>0</v>
      </c>
      <c r="H89" s="42"/>
      <c r="I89" s="31">
        <v>1772.26</v>
      </c>
      <c r="J89" s="79">
        <f t="shared" si="4"/>
        <v>1363.4866902600399</v>
      </c>
      <c r="K89" s="79"/>
      <c r="L89" s="79"/>
    </row>
    <row r="90" spans="1:12" s="41" customFormat="1" ht="65.099999999999994" customHeight="1">
      <c r="A90" s="55" t="s">
        <v>38</v>
      </c>
      <c r="B90" s="65" t="s">
        <v>513</v>
      </c>
      <c r="C90" s="136" t="s">
        <v>345</v>
      </c>
      <c r="D90" s="30" t="s">
        <v>280</v>
      </c>
      <c r="E90" s="26">
        <v>1</v>
      </c>
      <c r="F90" s="31"/>
      <c r="G90" s="27">
        <f t="shared" si="3"/>
        <v>0</v>
      </c>
      <c r="H90" s="42"/>
      <c r="I90" s="31">
        <v>2328.59</v>
      </c>
      <c r="J90" s="79">
        <f t="shared" si="4"/>
        <v>1791.4986921064778</v>
      </c>
      <c r="K90" s="79"/>
      <c r="L90" s="79"/>
    </row>
    <row r="91" spans="1:12" s="41" customFormat="1" ht="54.95" customHeight="1">
      <c r="A91" s="55" t="s">
        <v>292</v>
      </c>
      <c r="B91" s="65" t="s">
        <v>514</v>
      </c>
      <c r="C91" s="136" t="s">
        <v>361</v>
      </c>
      <c r="D91" s="30" t="s">
        <v>17</v>
      </c>
      <c r="E91" s="26">
        <v>100</v>
      </c>
      <c r="F91" s="31"/>
      <c r="G91" s="27">
        <f t="shared" si="3"/>
        <v>0</v>
      </c>
      <c r="H91" s="42"/>
      <c r="I91" s="31">
        <v>2.57</v>
      </c>
      <c r="J91" s="79">
        <f t="shared" si="4"/>
        <v>1.9772272657331895</v>
      </c>
      <c r="K91" s="79"/>
      <c r="L91" s="79"/>
    </row>
    <row r="92" spans="1:12" s="41" customFormat="1" ht="54.95" customHeight="1">
      <c r="A92" s="55" t="s">
        <v>290</v>
      </c>
      <c r="B92" s="65" t="s">
        <v>515</v>
      </c>
      <c r="C92" s="136" t="s">
        <v>360</v>
      </c>
      <c r="D92" s="30" t="s">
        <v>17</v>
      </c>
      <c r="E92" s="26">
        <v>150</v>
      </c>
      <c r="F92" s="31"/>
      <c r="G92" s="27">
        <f t="shared" si="3"/>
        <v>0</v>
      </c>
      <c r="H92" s="42"/>
      <c r="I92" s="31">
        <v>4.05</v>
      </c>
      <c r="J92" s="79">
        <f t="shared" si="4"/>
        <v>3.1158639790737035</v>
      </c>
      <c r="K92" s="79"/>
      <c r="L92" s="79"/>
    </row>
    <row r="93" spans="1:12" s="41" customFormat="1" ht="54.95" customHeight="1">
      <c r="A93" s="55" t="s">
        <v>288</v>
      </c>
      <c r="B93" s="65" t="s">
        <v>516</v>
      </c>
      <c r="C93" s="136" t="s">
        <v>359</v>
      </c>
      <c r="D93" s="30" t="s">
        <v>17</v>
      </c>
      <c r="E93" s="26">
        <v>35</v>
      </c>
      <c r="F93" s="31"/>
      <c r="G93" s="27">
        <f t="shared" si="3"/>
        <v>0</v>
      </c>
      <c r="H93" s="42"/>
      <c r="I93" s="31">
        <v>15.23</v>
      </c>
      <c r="J93" s="79">
        <f t="shared" si="4"/>
        <v>11.717187259578397</v>
      </c>
      <c r="K93" s="79"/>
      <c r="L93" s="79"/>
    </row>
    <row r="94" spans="1:12" s="41" customFormat="1" ht="54.95" customHeight="1">
      <c r="A94" s="55" t="s">
        <v>348</v>
      </c>
      <c r="B94" s="65" t="s">
        <v>517</v>
      </c>
      <c r="C94" s="136" t="s">
        <v>347</v>
      </c>
      <c r="D94" s="30" t="s">
        <v>17</v>
      </c>
      <c r="E94" s="26">
        <v>50</v>
      </c>
      <c r="F94" s="31"/>
      <c r="G94" s="27">
        <f t="shared" si="3"/>
        <v>0</v>
      </c>
      <c r="H94" s="42"/>
      <c r="I94" s="31">
        <v>9.4600000000000009</v>
      </c>
      <c r="J94" s="79">
        <f t="shared" si="4"/>
        <v>7.2780427758116639</v>
      </c>
      <c r="K94" s="79"/>
      <c r="L94" s="79"/>
    </row>
    <row r="95" spans="1:12" s="41" customFormat="1" ht="17.100000000000001" customHeight="1">
      <c r="A95" s="55" t="s">
        <v>38</v>
      </c>
      <c r="B95" s="65" t="s">
        <v>518</v>
      </c>
      <c r="C95" s="136" t="s">
        <v>358</v>
      </c>
      <c r="D95" s="30" t="s">
        <v>280</v>
      </c>
      <c r="E95" s="26">
        <v>1</v>
      </c>
      <c r="F95" s="31"/>
      <c r="G95" s="27">
        <f t="shared" si="3"/>
        <v>0</v>
      </c>
      <c r="H95" s="42"/>
      <c r="I95" s="31">
        <v>1802.29</v>
      </c>
      <c r="J95" s="79">
        <f t="shared" si="4"/>
        <v>1386.5902446530235</v>
      </c>
      <c r="K95" s="79"/>
      <c r="L95" s="79"/>
    </row>
    <row r="96" spans="1:12" s="41" customFormat="1" ht="17.100000000000001" customHeight="1">
      <c r="A96" s="55" t="s">
        <v>38</v>
      </c>
      <c r="B96" s="65" t="s">
        <v>519</v>
      </c>
      <c r="C96" s="53" t="s">
        <v>357</v>
      </c>
      <c r="D96" s="30" t="s">
        <v>280</v>
      </c>
      <c r="E96" s="26">
        <v>1</v>
      </c>
      <c r="F96" s="31"/>
      <c r="G96" s="27">
        <f t="shared" si="3"/>
        <v>0</v>
      </c>
      <c r="H96" s="42"/>
      <c r="I96" s="31">
        <v>272.95</v>
      </c>
      <c r="J96" s="79">
        <f t="shared" si="4"/>
        <v>209.99384520695489</v>
      </c>
      <c r="K96" s="79"/>
      <c r="L96" s="79"/>
    </row>
    <row r="97" spans="1:12" s="41" customFormat="1" ht="23.25" customHeight="1">
      <c r="A97" s="59"/>
      <c r="B97" s="21"/>
      <c r="C97" s="141" t="s">
        <v>520</v>
      </c>
      <c r="D97" s="50"/>
      <c r="E97" s="97"/>
      <c r="F97" s="31"/>
      <c r="G97" s="142">
        <f>SUM(G54:G96)</f>
        <v>0</v>
      </c>
      <c r="H97" s="42"/>
    </row>
    <row r="98" spans="1:12" s="41" customFormat="1" ht="17.100000000000001" customHeight="1">
      <c r="A98" s="64"/>
      <c r="B98" s="60"/>
      <c r="C98" s="53"/>
      <c r="D98" s="44"/>
      <c r="E98" s="100"/>
      <c r="F98" s="31"/>
      <c r="G98" s="43"/>
      <c r="H98" s="42"/>
      <c r="I98" s="100"/>
      <c r="J98" s="79"/>
      <c r="K98" s="79"/>
      <c r="L98" s="79"/>
    </row>
    <row r="99" spans="1:12" s="41" customFormat="1" ht="23.25" customHeight="1">
      <c r="A99" s="59"/>
      <c r="B99" s="21" t="s">
        <v>466</v>
      </c>
      <c r="C99" s="141" t="s">
        <v>355</v>
      </c>
      <c r="D99" s="50"/>
      <c r="E99" s="97"/>
      <c r="F99" s="31"/>
      <c r="G99" s="98"/>
      <c r="H99" s="42"/>
    </row>
    <row r="100" spans="1:12" s="41" customFormat="1" ht="27" customHeight="1">
      <c r="A100" s="55" t="s">
        <v>340</v>
      </c>
      <c r="B100" s="63" t="s">
        <v>521</v>
      </c>
      <c r="C100" s="53" t="s">
        <v>276</v>
      </c>
      <c r="D100" s="63" t="s">
        <v>217</v>
      </c>
      <c r="E100" s="101">
        <v>642</v>
      </c>
      <c r="F100" s="31"/>
      <c r="G100" s="27">
        <f t="shared" ref="G100:G127" si="5">ROUND(F100*E100,2)</f>
        <v>0</v>
      </c>
      <c r="H100" s="42"/>
      <c r="I100" s="101">
        <v>1.42</v>
      </c>
      <c r="J100" s="79">
        <f t="shared" si="4"/>
        <v>1.0924757655023849</v>
      </c>
      <c r="K100" s="79"/>
      <c r="L100" s="79"/>
    </row>
    <row r="101" spans="1:12" s="41" customFormat="1" ht="27" customHeight="1">
      <c r="A101" s="55" t="s">
        <v>339</v>
      </c>
      <c r="B101" s="65" t="s">
        <v>522</v>
      </c>
      <c r="C101" s="53" t="s">
        <v>338</v>
      </c>
      <c r="D101" s="30" t="s">
        <v>232</v>
      </c>
      <c r="E101" s="26">
        <v>96.3</v>
      </c>
      <c r="F101" s="31"/>
      <c r="G101" s="27">
        <f t="shared" si="5"/>
        <v>0</v>
      </c>
      <c r="H101" s="42"/>
      <c r="I101" s="31">
        <v>126.74</v>
      </c>
      <c r="J101" s="79">
        <f t="shared" si="4"/>
        <v>97.50730881674103</v>
      </c>
      <c r="K101" s="79"/>
      <c r="L101" s="79"/>
    </row>
    <row r="102" spans="1:12" s="41" customFormat="1" ht="27" customHeight="1">
      <c r="A102" s="59" t="s">
        <v>334</v>
      </c>
      <c r="B102" s="63" t="s">
        <v>523</v>
      </c>
      <c r="C102" s="53" t="s">
        <v>333</v>
      </c>
      <c r="D102" s="30" t="s">
        <v>368</v>
      </c>
      <c r="E102" s="101">
        <v>120</v>
      </c>
      <c r="F102" s="31"/>
      <c r="G102" s="102">
        <f t="shared" si="5"/>
        <v>0</v>
      </c>
      <c r="H102" s="42"/>
      <c r="I102" s="101">
        <v>6.43</v>
      </c>
      <c r="J102" s="79">
        <f t="shared" si="4"/>
        <v>4.9469149099861509</v>
      </c>
      <c r="K102" s="79"/>
      <c r="L102" s="79"/>
    </row>
    <row r="103" spans="1:12" s="41" customFormat="1" ht="27" customHeight="1">
      <c r="A103" s="59" t="s">
        <v>38</v>
      </c>
      <c r="B103" s="63" t="s">
        <v>524</v>
      </c>
      <c r="C103" s="53" t="s">
        <v>332</v>
      </c>
      <c r="D103" s="30" t="s">
        <v>232</v>
      </c>
      <c r="E103" s="101">
        <v>2</v>
      </c>
      <c r="F103" s="31"/>
      <c r="G103" s="102">
        <f>ROUND(F103*E103,2)</f>
        <v>0</v>
      </c>
      <c r="H103" s="42"/>
      <c r="I103" s="101">
        <v>735.28</v>
      </c>
      <c r="J103" s="79">
        <f t="shared" si="4"/>
        <v>565.6870287736574</v>
      </c>
      <c r="K103" s="79"/>
      <c r="L103" s="79"/>
    </row>
    <row r="104" spans="1:12" s="41" customFormat="1" ht="27" customHeight="1">
      <c r="A104" s="59" t="s">
        <v>331</v>
      </c>
      <c r="B104" s="63" t="s">
        <v>525</v>
      </c>
      <c r="C104" s="53" t="s">
        <v>330</v>
      </c>
      <c r="D104" s="30" t="s">
        <v>113</v>
      </c>
      <c r="E104" s="101">
        <v>200</v>
      </c>
      <c r="F104" s="31"/>
      <c r="G104" s="102">
        <f t="shared" si="5"/>
        <v>0</v>
      </c>
      <c r="H104" s="42"/>
      <c r="I104" s="101">
        <v>11.76</v>
      </c>
      <c r="J104" s="79">
        <f t="shared" si="4"/>
        <v>9.0475457762732727</v>
      </c>
      <c r="K104" s="79"/>
      <c r="L104" s="79"/>
    </row>
    <row r="105" spans="1:12" s="41" customFormat="1" ht="27" customHeight="1" thickBot="1">
      <c r="A105" s="143" t="s">
        <v>228</v>
      </c>
      <c r="B105" s="214" t="s">
        <v>526</v>
      </c>
      <c r="C105" s="211" t="s">
        <v>226</v>
      </c>
      <c r="D105" s="208" t="s">
        <v>217</v>
      </c>
      <c r="E105" s="215">
        <v>24</v>
      </c>
      <c r="F105" s="105"/>
      <c r="G105" s="216">
        <f t="shared" si="5"/>
        <v>0</v>
      </c>
      <c r="H105" s="42"/>
      <c r="I105" s="101">
        <v>57.52</v>
      </c>
      <c r="J105" s="79">
        <f t="shared" si="4"/>
        <v>44.252961994152948</v>
      </c>
      <c r="K105" s="79"/>
      <c r="L105" s="79"/>
    </row>
    <row r="106" spans="1:12" s="41" customFormat="1" ht="54.95" customHeight="1">
      <c r="A106" s="187" t="s">
        <v>725</v>
      </c>
      <c r="B106" s="196" t="s">
        <v>527</v>
      </c>
      <c r="C106" s="191" t="s">
        <v>310</v>
      </c>
      <c r="D106" s="192" t="s">
        <v>217</v>
      </c>
      <c r="E106" s="197">
        <v>0.36</v>
      </c>
      <c r="F106" s="181"/>
      <c r="G106" s="198">
        <f t="shared" si="5"/>
        <v>0</v>
      </c>
      <c r="H106" s="42"/>
      <c r="I106" s="101">
        <v>311.58999999999997</v>
      </c>
      <c r="J106" s="79">
        <f t="shared" si="4"/>
        <v>239.72149561470994</v>
      </c>
      <c r="K106" s="79"/>
      <c r="L106" s="79"/>
    </row>
    <row r="107" spans="1:12" s="41" customFormat="1" ht="27" customHeight="1">
      <c r="A107" s="55" t="s">
        <v>323</v>
      </c>
      <c r="B107" s="65" t="s">
        <v>528</v>
      </c>
      <c r="C107" s="53" t="s">
        <v>322</v>
      </c>
      <c r="D107" s="30" t="s">
        <v>232</v>
      </c>
      <c r="E107" s="26">
        <v>2.52</v>
      </c>
      <c r="F107" s="31"/>
      <c r="G107" s="27">
        <f t="shared" si="5"/>
        <v>0</v>
      </c>
      <c r="H107" s="42"/>
      <c r="I107" s="31">
        <v>419.43</v>
      </c>
      <c r="J107" s="79">
        <f t="shared" si="4"/>
        <v>322.68810586244035</v>
      </c>
      <c r="K107" s="79"/>
      <c r="L107" s="79"/>
    </row>
    <row r="108" spans="1:12" s="41" customFormat="1" ht="27" customHeight="1">
      <c r="A108" s="55" t="s">
        <v>38</v>
      </c>
      <c r="B108" s="63" t="s">
        <v>529</v>
      </c>
      <c r="C108" s="53" t="s">
        <v>321</v>
      </c>
      <c r="D108" s="30" t="s">
        <v>217</v>
      </c>
      <c r="E108" s="101">
        <v>45</v>
      </c>
      <c r="F108" s="31"/>
      <c r="G108" s="102">
        <f t="shared" si="5"/>
        <v>0</v>
      </c>
      <c r="H108" s="42"/>
      <c r="I108" s="101">
        <v>22.24</v>
      </c>
      <c r="J108" s="79">
        <f t="shared" si="4"/>
        <v>17.110324665333128</v>
      </c>
      <c r="K108" s="79"/>
      <c r="L108" s="79"/>
    </row>
    <row r="109" spans="1:12" s="41" customFormat="1" ht="39.950000000000003" customHeight="1">
      <c r="A109" s="55" t="s">
        <v>38</v>
      </c>
      <c r="B109" s="63" t="s">
        <v>530</v>
      </c>
      <c r="C109" s="53" t="s">
        <v>721</v>
      </c>
      <c r="D109" s="30" t="s">
        <v>217</v>
      </c>
      <c r="E109" s="101">
        <v>52</v>
      </c>
      <c r="F109" s="31"/>
      <c r="G109" s="102">
        <f>ROUND(F109*E109,2)</f>
        <v>0</v>
      </c>
      <c r="H109" s="42"/>
      <c r="I109" s="101">
        <v>24.07</v>
      </c>
      <c r="J109" s="79">
        <f t="shared" si="4"/>
        <v>18.51823357439606</v>
      </c>
      <c r="K109" s="79"/>
      <c r="L109" s="79"/>
    </row>
    <row r="110" spans="1:12" s="41" customFormat="1" ht="27" customHeight="1">
      <c r="A110" s="55" t="s">
        <v>320</v>
      </c>
      <c r="B110" s="63" t="s">
        <v>531</v>
      </c>
      <c r="C110" s="53" t="s">
        <v>319</v>
      </c>
      <c r="D110" s="30" t="s">
        <v>217</v>
      </c>
      <c r="E110" s="101">
        <v>15.5</v>
      </c>
      <c r="F110" s="31"/>
      <c r="G110" s="102">
        <f t="shared" si="5"/>
        <v>0</v>
      </c>
      <c r="H110" s="42"/>
      <c r="I110" s="101">
        <v>28.54</v>
      </c>
      <c r="J110" s="79">
        <f t="shared" si="4"/>
        <v>21.957224188336664</v>
      </c>
      <c r="K110" s="79"/>
      <c r="L110" s="79"/>
    </row>
    <row r="111" spans="1:12" s="41" customFormat="1" ht="17.100000000000001" customHeight="1">
      <c r="A111" s="55" t="s">
        <v>38</v>
      </c>
      <c r="B111" s="63" t="s">
        <v>532</v>
      </c>
      <c r="C111" s="53" t="s">
        <v>214</v>
      </c>
      <c r="D111" s="30" t="s">
        <v>213</v>
      </c>
      <c r="E111" s="101">
        <v>1</v>
      </c>
      <c r="F111" s="31"/>
      <c r="G111" s="102">
        <f t="shared" si="5"/>
        <v>0</v>
      </c>
      <c r="H111" s="42"/>
      <c r="I111" s="101">
        <v>338.29</v>
      </c>
      <c r="J111" s="79">
        <f t="shared" si="4"/>
        <v>260.26311740267732</v>
      </c>
      <c r="K111" s="79"/>
      <c r="L111" s="79"/>
    </row>
    <row r="112" spans="1:12" s="41" customFormat="1" ht="39.950000000000003" customHeight="1">
      <c r="A112" s="55" t="s">
        <v>318</v>
      </c>
      <c r="B112" s="63" t="s">
        <v>533</v>
      </c>
      <c r="C112" s="53" t="s">
        <v>317</v>
      </c>
      <c r="D112" s="30" t="s">
        <v>217</v>
      </c>
      <c r="E112" s="101">
        <v>17.98</v>
      </c>
      <c r="F112" s="31"/>
      <c r="G112" s="102">
        <f t="shared" si="5"/>
        <v>0</v>
      </c>
      <c r="H112" s="42"/>
      <c r="I112" s="101">
        <v>67.25</v>
      </c>
      <c r="J112" s="79">
        <f t="shared" si="4"/>
        <v>51.73872903523619</v>
      </c>
      <c r="K112" s="79"/>
      <c r="L112" s="79"/>
    </row>
    <row r="113" spans="1:12" s="41" customFormat="1" ht="27" customHeight="1">
      <c r="A113" s="55" t="s">
        <v>316</v>
      </c>
      <c r="B113" s="63" t="s">
        <v>534</v>
      </c>
      <c r="C113" s="53" t="s">
        <v>354</v>
      </c>
      <c r="D113" s="30" t="s">
        <v>217</v>
      </c>
      <c r="E113" s="101">
        <v>16</v>
      </c>
      <c r="F113" s="31"/>
      <c r="G113" s="102">
        <f t="shared" si="5"/>
        <v>0</v>
      </c>
      <c r="H113" s="42"/>
      <c r="I113" s="101">
        <v>199.47</v>
      </c>
      <c r="J113" s="79">
        <f t="shared" si="4"/>
        <v>153.46207108785967</v>
      </c>
      <c r="K113" s="79"/>
      <c r="L113" s="79"/>
    </row>
    <row r="114" spans="1:12" s="41" customFormat="1" ht="54.95" customHeight="1">
      <c r="A114" s="55" t="s">
        <v>314</v>
      </c>
      <c r="B114" s="63" t="s">
        <v>535</v>
      </c>
      <c r="C114" s="53" t="s">
        <v>313</v>
      </c>
      <c r="D114" s="30" t="s">
        <v>217</v>
      </c>
      <c r="E114" s="101">
        <v>18</v>
      </c>
      <c r="F114" s="31"/>
      <c r="G114" s="102">
        <f t="shared" si="5"/>
        <v>0</v>
      </c>
      <c r="H114" s="42"/>
      <c r="I114" s="101">
        <v>71.28</v>
      </c>
      <c r="J114" s="79">
        <f t="shared" si="4"/>
        <v>54.839206031697181</v>
      </c>
      <c r="K114" s="79"/>
      <c r="L114" s="79"/>
    </row>
    <row r="115" spans="1:12" s="41" customFormat="1" ht="39.950000000000003" customHeight="1">
      <c r="A115" s="55" t="s">
        <v>353</v>
      </c>
      <c r="B115" s="63" t="s">
        <v>536</v>
      </c>
      <c r="C115" s="135" t="s">
        <v>352</v>
      </c>
      <c r="D115" s="30" t="s">
        <v>213</v>
      </c>
      <c r="E115" s="101">
        <v>2</v>
      </c>
      <c r="F115" s="31"/>
      <c r="G115" s="102">
        <f t="shared" si="5"/>
        <v>0</v>
      </c>
      <c r="H115" s="42"/>
      <c r="I115" s="101">
        <v>1434.98</v>
      </c>
      <c r="J115" s="79">
        <f t="shared" si="4"/>
        <v>1104.0006154793045</v>
      </c>
      <c r="K115" s="79"/>
      <c r="L115" s="79"/>
    </row>
    <row r="116" spans="1:12" s="41" customFormat="1" ht="54.95" customHeight="1">
      <c r="A116" s="55" t="s">
        <v>307</v>
      </c>
      <c r="B116" s="63" t="s">
        <v>537</v>
      </c>
      <c r="C116" s="135" t="s">
        <v>306</v>
      </c>
      <c r="D116" s="30" t="s">
        <v>217</v>
      </c>
      <c r="E116" s="101">
        <v>1.28</v>
      </c>
      <c r="F116" s="31"/>
      <c r="G116" s="102">
        <f t="shared" si="5"/>
        <v>0</v>
      </c>
      <c r="H116" s="42"/>
      <c r="I116" s="101">
        <v>492.36</v>
      </c>
      <c r="J116" s="79">
        <f t="shared" si="4"/>
        <v>378.79673795968608</v>
      </c>
      <c r="K116" s="79"/>
      <c r="L116" s="79"/>
    </row>
    <row r="117" spans="1:12" s="41" customFormat="1" ht="51.75" customHeight="1">
      <c r="A117" s="55" t="s">
        <v>38</v>
      </c>
      <c r="B117" s="63" t="s">
        <v>538</v>
      </c>
      <c r="C117" s="135" t="s">
        <v>351</v>
      </c>
      <c r="D117" s="30" t="s">
        <v>113</v>
      </c>
      <c r="E117" s="101">
        <v>631.21</v>
      </c>
      <c r="F117" s="31"/>
      <c r="G117" s="102">
        <f t="shared" si="5"/>
        <v>0</v>
      </c>
      <c r="H117" s="42"/>
      <c r="I117" s="101">
        <v>2.11</v>
      </c>
      <c r="J117" s="79">
        <f t="shared" si="4"/>
        <v>1.6233266656408676</v>
      </c>
      <c r="K117" s="79"/>
      <c r="L117" s="79"/>
    </row>
    <row r="118" spans="1:12" s="41" customFormat="1" ht="27" customHeight="1">
      <c r="A118" s="55" t="s">
        <v>38</v>
      </c>
      <c r="B118" s="63" t="s">
        <v>539</v>
      </c>
      <c r="C118" s="53" t="s">
        <v>304</v>
      </c>
      <c r="D118" s="30" t="s">
        <v>280</v>
      </c>
      <c r="E118" s="101">
        <v>1</v>
      </c>
      <c r="F118" s="31"/>
      <c r="G118" s="102">
        <f t="shared" si="5"/>
        <v>0</v>
      </c>
      <c r="H118" s="42"/>
      <c r="I118" s="101">
        <v>147.61000000000001</v>
      </c>
      <c r="J118" s="79">
        <f t="shared" si="4"/>
        <v>113.56362517310356</v>
      </c>
      <c r="K118" s="79"/>
      <c r="L118" s="79"/>
    </row>
    <row r="119" spans="1:12" s="41" customFormat="1" ht="27" customHeight="1">
      <c r="A119" s="55" t="s">
        <v>38</v>
      </c>
      <c r="B119" s="63" t="s">
        <v>540</v>
      </c>
      <c r="C119" s="53" t="s">
        <v>303</v>
      </c>
      <c r="D119" s="30" t="s">
        <v>280</v>
      </c>
      <c r="E119" s="101">
        <v>2</v>
      </c>
      <c r="F119" s="31"/>
      <c r="G119" s="102">
        <f t="shared" si="5"/>
        <v>0</v>
      </c>
      <c r="H119" s="42"/>
      <c r="I119" s="101">
        <v>148.02000000000001</v>
      </c>
      <c r="J119" s="79">
        <f t="shared" si="4"/>
        <v>113.8790583166641</v>
      </c>
      <c r="K119" s="79"/>
      <c r="L119" s="79"/>
    </row>
    <row r="120" spans="1:12" s="41" customFormat="1" ht="39.950000000000003" customHeight="1">
      <c r="A120" s="55" t="s">
        <v>38</v>
      </c>
      <c r="B120" s="63" t="s">
        <v>541</v>
      </c>
      <c r="C120" s="136" t="s">
        <v>350</v>
      </c>
      <c r="D120" s="30" t="s">
        <v>280</v>
      </c>
      <c r="E120" s="101">
        <v>1</v>
      </c>
      <c r="F120" s="31"/>
      <c r="G120" s="102">
        <f t="shared" si="5"/>
        <v>0</v>
      </c>
      <c r="H120" s="42"/>
      <c r="I120" s="101">
        <v>2364.27</v>
      </c>
      <c r="J120" s="79">
        <f t="shared" si="4"/>
        <v>1818.9490690875518</v>
      </c>
      <c r="K120" s="79"/>
      <c r="L120" s="79"/>
    </row>
    <row r="121" spans="1:12" s="41" customFormat="1" ht="65.099999999999994" customHeight="1">
      <c r="A121" s="55" t="s">
        <v>296</v>
      </c>
      <c r="B121" s="63" t="s">
        <v>542</v>
      </c>
      <c r="C121" s="136" t="s">
        <v>295</v>
      </c>
      <c r="D121" s="30" t="s">
        <v>280</v>
      </c>
      <c r="E121" s="101">
        <v>1</v>
      </c>
      <c r="F121" s="31"/>
      <c r="G121" s="102">
        <f t="shared" si="5"/>
        <v>0</v>
      </c>
      <c r="H121" s="42"/>
      <c r="I121" s="101">
        <v>2865.8</v>
      </c>
      <c r="J121" s="79">
        <f t="shared" si="4"/>
        <v>2204.8007385751653</v>
      </c>
      <c r="K121" s="79"/>
      <c r="L121" s="79"/>
    </row>
    <row r="122" spans="1:12" s="41" customFormat="1" ht="65.099999999999994" customHeight="1">
      <c r="A122" s="55" t="s">
        <v>349</v>
      </c>
      <c r="B122" s="63" t="s">
        <v>543</v>
      </c>
      <c r="C122" s="136" t="s">
        <v>624</v>
      </c>
      <c r="D122" s="30" t="s">
        <v>280</v>
      </c>
      <c r="E122" s="101">
        <v>2</v>
      </c>
      <c r="F122" s="31"/>
      <c r="G122" s="102">
        <f t="shared" si="5"/>
        <v>0</v>
      </c>
      <c r="H122" s="42"/>
      <c r="I122" s="101">
        <v>1698.93</v>
      </c>
      <c r="J122" s="79">
        <f t="shared" si="4"/>
        <v>1307.0703185105401</v>
      </c>
      <c r="K122" s="79"/>
      <c r="L122" s="79"/>
    </row>
    <row r="123" spans="1:12" s="41" customFormat="1" ht="51" customHeight="1">
      <c r="A123" s="55" t="s">
        <v>348</v>
      </c>
      <c r="B123" s="63" t="s">
        <v>544</v>
      </c>
      <c r="C123" s="136" t="s">
        <v>347</v>
      </c>
      <c r="D123" s="30" t="s">
        <v>17</v>
      </c>
      <c r="E123" s="101">
        <v>50</v>
      </c>
      <c r="F123" s="31"/>
      <c r="G123" s="102">
        <f t="shared" si="5"/>
        <v>0</v>
      </c>
      <c r="H123" s="42"/>
      <c r="I123" s="101">
        <v>9.4600000000000009</v>
      </c>
      <c r="J123" s="79">
        <f t="shared" si="4"/>
        <v>7.2780427758116639</v>
      </c>
      <c r="K123" s="79"/>
      <c r="L123" s="79"/>
    </row>
    <row r="124" spans="1:12" s="41" customFormat="1" ht="78" customHeight="1" thickBot="1">
      <c r="A124" s="205" t="s">
        <v>38</v>
      </c>
      <c r="B124" s="214" t="s">
        <v>545</v>
      </c>
      <c r="C124" s="207" t="s">
        <v>346</v>
      </c>
      <c r="D124" s="208" t="s">
        <v>280</v>
      </c>
      <c r="E124" s="215">
        <v>1</v>
      </c>
      <c r="F124" s="105"/>
      <c r="G124" s="216">
        <f t="shared" si="5"/>
        <v>0</v>
      </c>
      <c r="H124" s="42"/>
      <c r="I124" s="101">
        <v>1772.26</v>
      </c>
      <c r="J124" s="79">
        <f t="shared" si="4"/>
        <v>1363.4866902600399</v>
      </c>
      <c r="K124" s="79"/>
      <c r="L124" s="79"/>
    </row>
    <row r="125" spans="1:12" s="41" customFormat="1" ht="65.099999999999994" customHeight="1">
      <c r="A125" s="187" t="s">
        <v>38</v>
      </c>
      <c r="B125" s="196" t="s">
        <v>546</v>
      </c>
      <c r="C125" s="202" t="s">
        <v>345</v>
      </c>
      <c r="D125" s="192" t="s">
        <v>280</v>
      </c>
      <c r="E125" s="197">
        <v>1</v>
      </c>
      <c r="F125" s="181"/>
      <c r="G125" s="198">
        <f t="shared" si="5"/>
        <v>0</v>
      </c>
      <c r="H125" s="42"/>
      <c r="I125" s="101">
        <v>2328.59</v>
      </c>
      <c r="J125" s="79">
        <f t="shared" si="4"/>
        <v>1791.4986921064778</v>
      </c>
      <c r="K125" s="79"/>
      <c r="L125" s="79"/>
    </row>
    <row r="126" spans="1:12" s="41" customFormat="1" ht="17.100000000000001" customHeight="1">
      <c r="A126" s="55" t="s">
        <v>38</v>
      </c>
      <c r="B126" s="63" t="s">
        <v>547</v>
      </c>
      <c r="C126" s="136" t="s">
        <v>344</v>
      </c>
      <c r="D126" s="30" t="s">
        <v>280</v>
      </c>
      <c r="E126" s="101">
        <v>1</v>
      </c>
      <c r="F126" s="31"/>
      <c r="G126" s="102">
        <f t="shared" si="5"/>
        <v>0</v>
      </c>
      <c r="H126" s="42"/>
      <c r="I126" s="101">
        <v>1539.41</v>
      </c>
      <c r="J126" s="79">
        <f t="shared" si="4"/>
        <v>1184.3437451915679</v>
      </c>
      <c r="K126" s="79"/>
      <c r="L126" s="79"/>
    </row>
    <row r="127" spans="1:12" s="41" customFormat="1" ht="17.100000000000001" customHeight="1">
      <c r="A127" s="55" t="s">
        <v>38</v>
      </c>
      <c r="B127" s="63" t="s">
        <v>548</v>
      </c>
      <c r="C127" s="53" t="s">
        <v>343</v>
      </c>
      <c r="D127" s="30" t="s">
        <v>280</v>
      </c>
      <c r="E127" s="101">
        <v>1</v>
      </c>
      <c r="F127" s="31"/>
      <c r="G127" s="102">
        <f t="shared" si="5"/>
        <v>0</v>
      </c>
      <c r="H127" s="42"/>
      <c r="I127" s="101">
        <v>272.95</v>
      </c>
      <c r="J127" s="79">
        <f t="shared" si="4"/>
        <v>209.99384520695489</v>
      </c>
      <c r="K127" s="79"/>
      <c r="L127" s="79"/>
    </row>
    <row r="128" spans="1:12" s="41" customFormat="1" ht="23.25" customHeight="1">
      <c r="A128" s="59"/>
      <c r="B128" s="21"/>
      <c r="C128" s="141" t="s">
        <v>549</v>
      </c>
      <c r="D128" s="50"/>
      <c r="E128" s="97"/>
      <c r="F128" s="31"/>
      <c r="G128" s="142">
        <f>SUM(G100:G127)</f>
        <v>0</v>
      </c>
      <c r="H128" s="42"/>
    </row>
    <row r="129" spans="1:12" s="41" customFormat="1" ht="17.100000000000001" customHeight="1">
      <c r="A129" s="55"/>
      <c r="B129" s="60"/>
      <c r="C129" s="61"/>
      <c r="D129" s="30"/>
      <c r="E129" s="101"/>
      <c r="F129" s="31"/>
      <c r="G129" s="103"/>
      <c r="H129" s="42"/>
      <c r="I129" s="101"/>
      <c r="J129" s="79"/>
      <c r="K129" s="79"/>
      <c r="L129" s="79"/>
    </row>
    <row r="130" spans="1:12" s="41" customFormat="1" ht="23.25" customHeight="1">
      <c r="A130" s="59"/>
      <c r="B130" s="21" t="s">
        <v>467</v>
      </c>
      <c r="C130" s="141" t="s">
        <v>341</v>
      </c>
      <c r="D130" s="50"/>
      <c r="E130" s="97"/>
      <c r="F130" s="31"/>
      <c r="G130" s="98"/>
      <c r="H130" s="42"/>
    </row>
    <row r="131" spans="1:12" s="41" customFormat="1" ht="27" customHeight="1">
      <c r="A131" s="55" t="s">
        <v>340</v>
      </c>
      <c r="B131" s="63" t="s">
        <v>550</v>
      </c>
      <c r="C131" s="53" t="s">
        <v>276</v>
      </c>
      <c r="D131" s="30" t="s">
        <v>217</v>
      </c>
      <c r="E131" s="101">
        <v>786</v>
      </c>
      <c r="F131" s="31"/>
      <c r="G131" s="102">
        <f t="shared" ref="G131:G174" si="6">ROUND(F131*E131,2)</f>
        <v>0</v>
      </c>
      <c r="H131" s="42"/>
      <c r="I131" s="101">
        <v>1.42</v>
      </c>
      <c r="J131" s="79">
        <f t="shared" si="4"/>
        <v>1.0924757655023849</v>
      </c>
      <c r="K131" s="79"/>
      <c r="L131" s="79"/>
    </row>
    <row r="132" spans="1:12" s="41" customFormat="1" ht="27" customHeight="1">
      <c r="A132" s="55" t="s">
        <v>339</v>
      </c>
      <c r="B132" s="65" t="s">
        <v>551</v>
      </c>
      <c r="C132" s="53" t="s">
        <v>338</v>
      </c>
      <c r="D132" s="30" t="s">
        <v>232</v>
      </c>
      <c r="E132" s="26">
        <v>117.9</v>
      </c>
      <c r="F132" s="31"/>
      <c r="G132" s="27">
        <f t="shared" si="6"/>
        <v>0</v>
      </c>
      <c r="H132" s="42"/>
      <c r="I132" s="31">
        <v>126.74</v>
      </c>
      <c r="J132" s="79">
        <f t="shared" si="4"/>
        <v>97.50730881674103</v>
      </c>
      <c r="K132" s="79"/>
      <c r="L132" s="79"/>
    </row>
    <row r="133" spans="1:12" s="41" customFormat="1" ht="39.950000000000003" customHeight="1">
      <c r="A133" s="55" t="s">
        <v>337</v>
      </c>
      <c r="B133" s="63" t="s">
        <v>552</v>
      </c>
      <c r="C133" s="53" t="s">
        <v>336</v>
      </c>
      <c r="D133" s="30" t="s">
        <v>217</v>
      </c>
      <c r="E133" s="101">
        <v>10</v>
      </c>
      <c r="F133" s="31"/>
      <c r="G133" s="102">
        <f t="shared" si="6"/>
        <v>0</v>
      </c>
      <c r="H133" s="42"/>
      <c r="I133" s="101">
        <v>1251.04</v>
      </c>
      <c r="J133" s="79">
        <f t="shared" si="4"/>
        <v>962.48653639021381</v>
      </c>
      <c r="K133" s="79"/>
      <c r="L133" s="79"/>
    </row>
    <row r="134" spans="1:12" s="41" customFormat="1" ht="39.950000000000003" customHeight="1">
      <c r="A134" s="55" t="s">
        <v>38</v>
      </c>
      <c r="B134" s="63" t="s">
        <v>553</v>
      </c>
      <c r="C134" s="53" t="s">
        <v>335</v>
      </c>
      <c r="D134" s="30" t="s">
        <v>280</v>
      </c>
      <c r="E134" s="101">
        <v>1</v>
      </c>
      <c r="F134" s="31"/>
      <c r="G134" s="102">
        <f t="shared" si="6"/>
        <v>0</v>
      </c>
      <c r="H134" s="42"/>
      <c r="I134" s="101">
        <v>2415.48</v>
      </c>
      <c r="J134" s="79">
        <f t="shared" si="4"/>
        <v>1858.3474380673949</v>
      </c>
      <c r="K134" s="79"/>
      <c r="L134" s="79"/>
    </row>
    <row r="135" spans="1:12" s="41" customFormat="1" ht="27" customHeight="1">
      <c r="A135" s="59" t="s">
        <v>334</v>
      </c>
      <c r="B135" s="63" t="s">
        <v>554</v>
      </c>
      <c r="C135" s="53" t="s">
        <v>333</v>
      </c>
      <c r="D135" s="30" t="s">
        <v>368</v>
      </c>
      <c r="E135" s="101">
        <v>200</v>
      </c>
      <c r="F135" s="31"/>
      <c r="G135" s="102">
        <f t="shared" si="6"/>
        <v>0</v>
      </c>
      <c r="H135" s="42"/>
      <c r="I135" s="101">
        <v>6.43</v>
      </c>
      <c r="J135" s="79">
        <f t="shared" si="4"/>
        <v>4.9469149099861509</v>
      </c>
      <c r="K135" s="79"/>
      <c r="L135" s="79"/>
    </row>
    <row r="136" spans="1:12" s="41" customFormat="1" ht="27" customHeight="1">
      <c r="A136" s="55" t="s">
        <v>38</v>
      </c>
      <c r="B136" s="63" t="s">
        <v>555</v>
      </c>
      <c r="C136" s="53" t="s">
        <v>332</v>
      </c>
      <c r="D136" s="30" t="s">
        <v>232</v>
      </c>
      <c r="E136" s="101">
        <v>2</v>
      </c>
      <c r="F136" s="31"/>
      <c r="G136" s="102">
        <f t="shared" si="6"/>
        <v>0</v>
      </c>
      <c r="H136" s="42"/>
      <c r="I136" s="101">
        <v>735.28</v>
      </c>
      <c r="J136" s="79">
        <f t="shared" si="4"/>
        <v>565.6870287736574</v>
      </c>
      <c r="K136" s="79"/>
      <c r="L136" s="79"/>
    </row>
    <row r="137" spans="1:12" s="41" customFormat="1" ht="27" customHeight="1">
      <c r="A137" s="59" t="s">
        <v>331</v>
      </c>
      <c r="B137" s="63" t="s">
        <v>556</v>
      </c>
      <c r="C137" s="53" t="s">
        <v>330</v>
      </c>
      <c r="D137" s="30" t="s">
        <v>113</v>
      </c>
      <c r="E137" s="101">
        <v>200</v>
      </c>
      <c r="F137" s="31"/>
      <c r="G137" s="102">
        <f t="shared" si="6"/>
        <v>0</v>
      </c>
      <c r="H137" s="42"/>
      <c r="I137" s="101">
        <v>11.76</v>
      </c>
      <c r="J137" s="79">
        <f t="shared" si="4"/>
        <v>9.0475457762732727</v>
      </c>
      <c r="K137" s="79"/>
      <c r="L137" s="79"/>
    </row>
    <row r="138" spans="1:12" s="41" customFormat="1" ht="27" customHeight="1">
      <c r="A138" s="59" t="s">
        <v>228</v>
      </c>
      <c r="B138" s="63" t="s">
        <v>557</v>
      </c>
      <c r="C138" s="53" t="s">
        <v>226</v>
      </c>
      <c r="D138" s="30" t="s">
        <v>217</v>
      </c>
      <c r="E138" s="101">
        <v>24</v>
      </c>
      <c r="F138" s="31"/>
      <c r="G138" s="102">
        <f t="shared" si="6"/>
        <v>0</v>
      </c>
      <c r="H138" s="42"/>
      <c r="I138" s="101">
        <v>57.52</v>
      </c>
      <c r="J138" s="79">
        <f t="shared" si="4"/>
        <v>44.252961994152948</v>
      </c>
      <c r="K138" s="79"/>
      <c r="L138" s="79"/>
    </row>
    <row r="139" spans="1:12" s="41" customFormat="1" ht="54.95" customHeight="1">
      <c r="A139" s="55" t="s">
        <v>38</v>
      </c>
      <c r="B139" s="63" t="s">
        <v>558</v>
      </c>
      <c r="C139" s="53" t="s">
        <v>367</v>
      </c>
      <c r="D139" s="30" t="s">
        <v>280</v>
      </c>
      <c r="E139" s="101">
        <v>2</v>
      </c>
      <c r="F139" s="31"/>
      <c r="G139" s="102">
        <f t="shared" si="6"/>
        <v>0</v>
      </c>
      <c r="H139" s="42"/>
      <c r="I139" s="101">
        <v>345.63</v>
      </c>
      <c r="J139" s="79">
        <f t="shared" si="4"/>
        <v>265.91014002154174</v>
      </c>
      <c r="K139" s="79"/>
      <c r="L139" s="79"/>
    </row>
    <row r="140" spans="1:12" s="41" customFormat="1" ht="39.950000000000003" customHeight="1">
      <c r="A140" s="55" t="s">
        <v>38</v>
      </c>
      <c r="B140" s="63" t="s">
        <v>559</v>
      </c>
      <c r="C140" s="53" t="s">
        <v>329</v>
      </c>
      <c r="D140" s="30" t="s">
        <v>217</v>
      </c>
      <c r="E140" s="101">
        <v>0.4</v>
      </c>
      <c r="F140" s="31"/>
      <c r="G140" s="102">
        <f t="shared" si="6"/>
        <v>0</v>
      </c>
      <c r="H140" s="42"/>
      <c r="I140" s="101">
        <v>1098.56</v>
      </c>
      <c r="J140" s="79">
        <f t="shared" si="4"/>
        <v>845.17618095091541</v>
      </c>
      <c r="K140" s="79"/>
      <c r="L140" s="79"/>
    </row>
    <row r="141" spans="1:12" s="41" customFormat="1" ht="54.95" customHeight="1">
      <c r="A141" s="55" t="s">
        <v>38</v>
      </c>
      <c r="B141" s="63" t="s">
        <v>560</v>
      </c>
      <c r="C141" s="53" t="s">
        <v>328</v>
      </c>
      <c r="D141" s="30" t="s">
        <v>217</v>
      </c>
      <c r="E141" s="101">
        <v>0.5</v>
      </c>
      <c r="F141" s="31"/>
      <c r="G141" s="102">
        <f t="shared" si="6"/>
        <v>0</v>
      </c>
      <c r="H141" s="42"/>
      <c r="I141" s="101">
        <v>472.98</v>
      </c>
      <c r="J141" s="79">
        <f t="shared" si="4"/>
        <v>363.88675180797043</v>
      </c>
      <c r="K141" s="79"/>
      <c r="L141" s="79"/>
    </row>
    <row r="142" spans="1:12" s="41" customFormat="1" ht="27" customHeight="1">
      <c r="A142" s="55" t="s">
        <v>327</v>
      </c>
      <c r="B142" s="63" t="s">
        <v>561</v>
      </c>
      <c r="C142" s="53" t="s">
        <v>326</v>
      </c>
      <c r="D142" s="30" t="s">
        <v>280</v>
      </c>
      <c r="E142" s="101">
        <v>1</v>
      </c>
      <c r="F142" s="31"/>
      <c r="G142" s="102">
        <f t="shared" si="6"/>
        <v>0</v>
      </c>
      <c r="H142" s="42"/>
      <c r="I142" s="101">
        <v>2671.36</v>
      </c>
      <c r="J142" s="79">
        <f t="shared" si="4"/>
        <v>2055.2084936144024</v>
      </c>
      <c r="K142" s="79"/>
      <c r="L142" s="79"/>
    </row>
    <row r="143" spans="1:12" s="41" customFormat="1" ht="27" customHeight="1">
      <c r="A143" s="55" t="s">
        <v>325</v>
      </c>
      <c r="B143" s="65" t="s">
        <v>562</v>
      </c>
      <c r="C143" s="53" t="s">
        <v>324</v>
      </c>
      <c r="D143" s="30" t="s">
        <v>217</v>
      </c>
      <c r="E143" s="26">
        <v>4.5</v>
      </c>
      <c r="F143" s="31"/>
      <c r="G143" s="27">
        <f t="shared" si="6"/>
        <v>0</v>
      </c>
      <c r="H143" s="42"/>
      <c r="I143" s="31">
        <v>149.53</v>
      </c>
      <c r="J143" s="79">
        <f t="shared" si="4"/>
        <v>115.04077550392367</v>
      </c>
      <c r="K143" s="79"/>
      <c r="L143" s="79"/>
    </row>
    <row r="144" spans="1:12" s="41" customFormat="1" ht="27" customHeight="1">
      <c r="A144" s="55" t="s">
        <v>323</v>
      </c>
      <c r="B144" s="65" t="s">
        <v>563</v>
      </c>
      <c r="C144" s="53" t="s">
        <v>322</v>
      </c>
      <c r="D144" s="30" t="s">
        <v>232</v>
      </c>
      <c r="E144" s="26">
        <v>2.52</v>
      </c>
      <c r="F144" s="31"/>
      <c r="G144" s="27">
        <f t="shared" si="6"/>
        <v>0</v>
      </c>
      <c r="H144" s="42"/>
      <c r="I144" s="31">
        <v>419.43</v>
      </c>
      <c r="J144" s="79">
        <f t="shared" ref="J144:J204" si="7">I144/(1+$I$7)</f>
        <v>322.68810586244035</v>
      </c>
      <c r="K144" s="79"/>
      <c r="L144" s="79"/>
    </row>
    <row r="145" spans="1:12" s="41" customFormat="1" ht="27" customHeight="1">
      <c r="A145" s="55" t="s">
        <v>38</v>
      </c>
      <c r="B145" s="63" t="s">
        <v>564</v>
      </c>
      <c r="C145" s="53" t="s">
        <v>321</v>
      </c>
      <c r="D145" s="30" t="s">
        <v>217</v>
      </c>
      <c r="E145" s="101">
        <v>64</v>
      </c>
      <c r="F145" s="31"/>
      <c r="G145" s="102">
        <f t="shared" si="6"/>
        <v>0</v>
      </c>
      <c r="H145" s="42"/>
      <c r="I145" s="101">
        <v>22.24</v>
      </c>
      <c r="J145" s="79">
        <f t="shared" si="7"/>
        <v>17.110324665333128</v>
      </c>
      <c r="K145" s="79"/>
      <c r="L145" s="79"/>
    </row>
    <row r="146" spans="1:12" s="41" customFormat="1" ht="39.950000000000003" customHeight="1">
      <c r="A146" s="55" t="s">
        <v>38</v>
      </c>
      <c r="B146" s="63" t="s">
        <v>565</v>
      </c>
      <c r="C146" s="53" t="s">
        <v>721</v>
      </c>
      <c r="D146" s="30" t="s">
        <v>217</v>
      </c>
      <c r="E146" s="101">
        <v>73</v>
      </c>
      <c r="F146" s="31"/>
      <c r="G146" s="102">
        <f t="shared" si="6"/>
        <v>0</v>
      </c>
      <c r="H146" s="42"/>
      <c r="I146" s="101">
        <v>24.07</v>
      </c>
      <c r="J146" s="79">
        <f t="shared" si="7"/>
        <v>18.51823357439606</v>
      </c>
      <c r="K146" s="79"/>
      <c r="L146" s="79"/>
    </row>
    <row r="147" spans="1:12" s="41" customFormat="1" ht="27" customHeight="1">
      <c r="A147" s="55" t="s">
        <v>320</v>
      </c>
      <c r="B147" s="63" t="s">
        <v>566</v>
      </c>
      <c r="C147" s="53" t="s">
        <v>319</v>
      </c>
      <c r="D147" s="30" t="s">
        <v>217</v>
      </c>
      <c r="E147" s="101">
        <v>15.5</v>
      </c>
      <c r="F147" s="31"/>
      <c r="G147" s="102">
        <f t="shared" si="6"/>
        <v>0</v>
      </c>
      <c r="H147" s="42"/>
      <c r="I147" s="101">
        <v>28.54</v>
      </c>
      <c r="J147" s="79">
        <f t="shared" si="7"/>
        <v>21.957224188336664</v>
      </c>
      <c r="K147" s="79"/>
      <c r="L147" s="79"/>
    </row>
    <row r="148" spans="1:12" s="41" customFormat="1" ht="17.100000000000001" customHeight="1">
      <c r="A148" s="55" t="s">
        <v>38</v>
      </c>
      <c r="B148" s="63" t="s">
        <v>567</v>
      </c>
      <c r="C148" s="53" t="s">
        <v>214</v>
      </c>
      <c r="D148" s="30" t="s">
        <v>280</v>
      </c>
      <c r="E148" s="101">
        <v>1</v>
      </c>
      <c r="F148" s="31"/>
      <c r="G148" s="102">
        <f t="shared" si="6"/>
        <v>0</v>
      </c>
      <c r="H148" s="42"/>
      <c r="I148" s="101">
        <v>338.29</v>
      </c>
      <c r="J148" s="79">
        <f t="shared" si="7"/>
        <v>260.26311740267732</v>
      </c>
      <c r="K148" s="79"/>
      <c r="L148" s="79"/>
    </row>
    <row r="149" spans="1:12" s="41" customFormat="1" ht="39.950000000000003" customHeight="1">
      <c r="A149" s="55" t="s">
        <v>318</v>
      </c>
      <c r="B149" s="63" t="s">
        <v>568</v>
      </c>
      <c r="C149" s="53" t="s">
        <v>317</v>
      </c>
      <c r="D149" s="30" t="s">
        <v>217</v>
      </c>
      <c r="E149" s="101">
        <v>172</v>
      </c>
      <c r="F149" s="31"/>
      <c r="G149" s="102">
        <f t="shared" si="6"/>
        <v>0</v>
      </c>
      <c r="H149" s="42"/>
      <c r="I149" s="101">
        <v>67.25</v>
      </c>
      <c r="J149" s="79">
        <f t="shared" si="7"/>
        <v>51.73872903523619</v>
      </c>
      <c r="K149" s="79"/>
      <c r="L149" s="79"/>
    </row>
    <row r="150" spans="1:12" s="41" customFormat="1" ht="27" customHeight="1" thickBot="1">
      <c r="A150" s="205" t="s">
        <v>316</v>
      </c>
      <c r="B150" s="214" t="s">
        <v>569</v>
      </c>
      <c r="C150" s="211" t="s">
        <v>315</v>
      </c>
      <c r="D150" s="208" t="s">
        <v>217</v>
      </c>
      <c r="E150" s="215">
        <v>25</v>
      </c>
      <c r="F150" s="105"/>
      <c r="G150" s="216">
        <f t="shared" si="6"/>
        <v>0</v>
      </c>
      <c r="H150" s="42"/>
      <c r="I150" s="101">
        <v>199.47</v>
      </c>
      <c r="J150" s="79">
        <f t="shared" si="7"/>
        <v>153.46207108785967</v>
      </c>
      <c r="K150" s="79"/>
      <c r="L150" s="79"/>
    </row>
    <row r="151" spans="1:12" s="41" customFormat="1" ht="54.95" customHeight="1">
      <c r="A151" s="187" t="s">
        <v>314</v>
      </c>
      <c r="B151" s="196" t="s">
        <v>570</v>
      </c>
      <c r="C151" s="191" t="s">
        <v>313</v>
      </c>
      <c r="D151" s="192" t="s">
        <v>217</v>
      </c>
      <c r="E151" s="197">
        <v>24</v>
      </c>
      <c r="F151" s="181"/>
      <c r="G151" s="198">
        <f t="shared" si="6"/>
        <v>0</v>
      </c>
      <c r="H151" s="42"/>
      <c r="I151" s="101">
        <v>71.28</v>
      </c>
      <c r="J151" s="79">
        <f t="shared" si="7"/>
        <v>54.839206031697181</v>
      </c>
      <c r="K151" s="79"/>
      <c r="L151" s="79"/>
    </row>
    <row r="152" spans="1:12" s="41" customFormat="1" ht="39.950000000000003" customHeight="1">
      <c r="A152" s="55" t="s">
        <v>312</v>
      </c>
      <c r="B152" s="63" t="s">
        <v>571</v>
      </c>
      <c r="C152" s="135" t="s">
        <v>311</v>
      </c>
      <c r="D152" s="30" t="s">
        <v>280</v>
      </c>
      <c r="E152" s="101">
        <v>2</v>
      </c>
      <c r="F152" s="31"/>
      <c r="G152" s="102">
        <f t="shared" si="6"/>
        <v>0</v>
      </c>
      <c r="H152" s="42"/>
      <c r="I152" s="101">
        <v>1434.98</v>
      </c>
      <c r="J152" s="79">
        <f t="shared" si="7"/>
        <v>1104.0006154793045</v>
      </c>
      <c r="K152" s="79"/>
      <c r="L152" s="79"/>
    </row>
    <row r="153" spans="1:12" s="41" customFormat="1" ht="54.95" customHeight="1">
      <c r="A153" s="55" t="s">
        <v>725</v>
      </c>
      <c r="B153" s="63" t="s">
        <v>572</v>
      </c>
      <c r="C153" s="53" t="s">
        <v>310</v>
      </c>
      <c r="D153" s="30" t="s">
        <v>217</v>
      </c>
      <c r="E153" s="101">
        <v>2</v>
      </c>
      <c r="F153" s="31"/>
      <c r="G153" s="102">
        <f t="shared" si="6"/>
        <v>0</v>
      </c>
      <c r="H153" s="174"/>
      <c r="I153" s="101">
        <v>311.58999999999997</v>
      </c>
      <c r="J153" s="175">
        <f t="shared" si="7"/>
        <v>239.72149561470994</v>
      </c>
      <c r="K153" s="79"/>
      <c r="L153" s="79"/>
    </row>
    <row r="154" spans="1:12" s="41" customFormat="1" ht="54.95" customHeight="1">
      <c r="A154" s="55" t="s">
        <v>309</v>
      </c>
      <c r="B154" s="63" t="s">
        <v>573</v>
      </c>
      <c r="C154" s="53" t="s">
        <v>308</v>
      </c>
      <c r="D154" s="30" t="s">
        <v>217</v>
      </c>
      <c r="E154" s="101">
        <v>7.5</v>
      </c>
      <c r="F154" s="31"/>
      <c r="G154" s="102">
        <f t="shared" si="6"/>
        <v>0</v>
      </c>
      <c r="H154" s="42"/>
      <c r="I154" s="101">
        <v>412.17</v>
      </c>
      <c r="J154" s="79">
        <f t="shared" si="7"/>
        <v>317.10263117402678</v>
      </c>
      <c r="K154" s="79"/>
      <c r="L154" s="79"/>
    </row>
    <row r="155" spans="1:12" s="41" customFormat="1" ht="27" customHeight="1">
      <c r="A155" s="55" t="s">
        <v>717</v>
      </c>
      <c r="B155" s="63" t="s">
        <v>574</v>
      </c>
      <c r="C155" s="135" t="s">
        <v>365</v>
      </c>
      <c r="D155" s="30" t="s">
        <v>17</v>
      </c>
      <c r="E155" s="101">
        <v>4</v>
      </c>
      <c r="F155" s="31"/>
      <c r="G155" s="102">
        <f t="shared" si="6"/>
        <v>0</v>
      </c>
      <c r="H155" s="42"/>
      <c r="I155" s="101">
        <v>73.87</v>
      </c>
      <c r="J155" s="79">
        <f t="shared" si="7"/>
        <v>56.831820280043083</v>
      </c>
      <c r="K155" s="79"/>
      <c r="L155" s="79"/>
    </row>
    <row r="156" spans="1:12" s="41" customFormat="1" ht="54.95" customHeight="1">
      <c r="A156" s="55" t="s">
        <v>307</v>
      </c>
      <c r="B156" s="63" t="s">
        <v>575</v>
      </c>
      <c r="C156" s="135" t="s">
        <v>306</v>
      </c>
      <c r="D156" s="30" t="s">
        <v>217</v>
      </c>
      <c r="E156" s="101">
        <v>5.5</v>
      </c>
      <c r="F156" s="31"/>
      <c r="G156" s="102">
        <f t="shared" si="6"/>
        <v>0</v>
      </c>
      <c r="H156" s="42"/>
      <c r="I156" s="31">
        <v>492.36</v>
      </c>
      <c r="J156" s="79">
        <f t="shared" si="7"/>
        <v>378.79673795968608</v>
      </c>
      <c r="K156" s="79"/>
      <c r="L156" s="79"/>
    </row>
    <row r="157" spans="1:12" s="41" customFormat="1" ht="65.099999999999994" customHeight="1">
      <c r="A157" s="55" t="s">
        <v>38</v>
      </c>
      <c r="B157" s="63" t="s">
        <v>576</v>
      </c>
      <c r="C157" s="135" t="s">
        <v>305</v>
      </c>
      <c r="D157" s="30" t="s">
        <v>113</v>
      </c>
      <c r="E157" s="101">
        <v>2219.73</v>
      </c>
      <c r="F157" s="31"/>
      <c r="G157" s="102">
        <f t="shared" si="6"/>
        <v>0</v>
      </c>
      <c r="H157" s="42"/>
      <c r="I157" s="101">
        <v>2.17</v>
      </c>
      <c r="J157" s="79">
        <f t="shared" si="7"/>
        <v>1.6694876134789967</v>
      </c>
      <c r="K157" s="79"/>
      <c r="L157" s="79"/>
    </row>
    <row r="158" spans="1:12" s="41" customFormat="1" ht="27" customHeight="1">
      <c r="A158" s="55" t="s">
        <v>38</v>
      </c>
      <c r="B158" s="63" t="s">
        <v>577</v>
      </c>
      <c r="C158" s="53" t="s">
        <v>304</v>
      </c>
      <c r="D158" s="30" t="s">
        <v>280</v>
      </c>
      <c r="E158" s="101">
        <v>1</v>
      </c>
      <c r="F158" s="31"/>
      <c r="G158" s="102">
        <f t="shared" si="6"/>
        <v>0</v>
      </c>
      <c r="H158" s="42"/>
      <c r="I158" s="101">
        <v>147.61000000000001</v>
      </c>
      <c r="J158" s="79">
        <f t="shared" si="7"/>
        <v>113.56362517310356</v>
      </c>
      <c r="K158" s="79"/>
      <c r="L158" s="79"/>
    </row>
    <row r="159" spans="1:12" s="41" customFormat="1" ht="27" customHeight="1">
      <c r="A159" s="55" t="s">
        <v>38</v>
      </c>
      <c r="B159" s="63" t="s">
        <v>578</v>
      </c>
      <c r="C159" s="53" t="s">
        <v>303</v>
      </c>
      <c r="D159" s="30" t="s">
        <v>280</v>
      </c>
      <c r="E159" s="101">
        <v>2</v>
      </c>
      <c r="F159" s="31"/>
      <c r="G159" s="102">
        <f t="shared" si="6"/>
        <v>0</v>
      </c>
      <c r="H159" s="42"/>
      <c r="I159" s="101">
        <v>148.02000000000001</v>
      </c>
      <c r="J159" s="79">
        <f t="shared" si="7"/>
        <v>113.8790583166641</v>
      </c>
      <c r="K159" s="79"/>
      <c r="L159" s="79"/>
    </row>
    <row r="160" spans="1:12" s="41" customFormat="1" ht="54.95" customHeight="1">
      <c r="A160" s="55" t="s">
        <v>38</v>
      </c>
      <c r="B160" s="63" t="s">
        <v>579</v>
      </c>
      <c r="C160" s="53" t="s">
        <v>302</v>
      </c>
      <c r="D160" s="30" t="s">
        <v>280</v>
      </c>
      <c r="E160" s="101">
        <v>1</v>
      </c>
      <c r="F160" s="31"/>
      <c r="G160" s="102">
        <f t="shared" si="6"/>
        <v>0</v>
      </c>
      <c r="H160" s="42"/>
      <c r="I160" s="101">
        <v>2364.27</v>
      </c>
      <c r="J160" s="79">
        <f t="shared" si="7"/>
        <v>1818.9490690875518</v>
      </c>
      <c r="K160" s="79"/>
      <c r="L160" s="79"/>
    </row>
    <row r="161" spans="1:12" s="41" customFormat="1" ht="39.950000000000003" customHeight="1">
      <c r="A161" s="55" t="s">
        <v>301</v>
      </c>
      <c r="B161" s="63" t="s">
        <v>580</v>
      </c>
      <c r="C161" s="136" t="s">
        <v>627</v>
      </c>
      <c r="D161" s="30" t="s">
        <v>17</v>
      </c>
      <c r="E161" s="101">
        <v>4</v>
      </c>
      <c r="F161" s="31"/>
      <c r="G161" s="102">
        <f t="shared" si="6"/>
        <v>0</v>
      </c>
      <c r="H161" s="42"/>
      <c r="I161" s="101">
        <v>25.5</v>
      </c>
      <c r="J161" s="79">
        <f t="shared" si="7"/>
        <v>19.618402831204801</v>
      </c>
      <c r="K161" s="79"/>
      <c r="L161" s="79"/>
    </row>
    <row r="162" spans="1:12" s="41" customFormat="1" ht="54.95" customHeight="1">
      <c r="A162" s="55" t="s">
        <v>300</v>
      </c>
      <c r="B162" s="63" t="s">
        <v>581</v>
      </c>
      <c r="C162" s="136" t="s">
        <v>299</v>
      </c>
      <c r="D162" s="30" t="s">
        <v>17</v>
      </c>
      <c r="E162" s="101">
        <v>51</v>
      </c>
      <c r="F162" s="31"/>
      <c r="G162" s="102">
        <f t="shared" si="6"/>
        <v>0</v>
      </c>
      <c r="H162" s="42"/>
      <c r="I162" s="101">
        <v>14.28</v>
      </c>
      <c r="J162" s="79">
        <f t="shared" si="7"/>
        <v>10.986305585474687</v>
      </c>
      <c r="K162" s="79"/>
      <c r="L162" s="79"/>
    </row>
    <row r="163" spans="1:12" s="41" customFormat="1" ht="65.099999999999994" customHeight="1">
      <c r="A163" s="55" t="s">
        <v>298</v>
      </c>
      <c r="B163" s="63" t="s">
        <v>582</v>
      </c>
      <c r="C163" s="136" t="s">
        <v>297</v>
      </c>
      <c r="D163" s="30" t="s">
        <v>17</v>
      </c>
      <c r="E163" s="101">
        <v>21</v>
      </c>
      <c r="F163" s="31"/>
      <c r="G163" s="102">
        <f t="shared" si="6"/>
        <v>0</v>
      </c>
      <c r="H163" s="42"/>
      <c r="I163" s="101">
        <v>8.59</v>
      </c>
      <c r="J163" s="79">
        <f t="shared" si="7"/>
        <v>6.6087090321587931</v>
      </c>
      <c r="K163" s="79"/>
      <c r="L163" s="79"/>
    </row>
    <row r="164" spans="1:12" s="41" customFormat="1" ht="65.099999999999994" customHeight="1">
      <c r="A164" s="55" t="s">
        <v>296</v>
      </c>
      <c r="B164" s="63" t="s">
        <v>583</v>
      </c>
      <c r="C164" s="136" t="s">
        <v>295</v>
      </c>
      <c r="D164" s="30" t="s">
        <v>280</v>
      </c>
      <c r="E164" s="101">
        <v>1</v>
      </c>
      <c r="F164" s="31"/>
      <c r="G164" s="102">
        <f t="shared" si="6"/>
        <v>0</v>
      </c>
      <c r="H164" s="42"/>
      <c r="I164" s="101">
        <v>2865.8</v>
      </c>
      <c r="J164" s="79">
        <f t="shared" si="7"/>
        <v>2204.8007385751653</v>
      </c>
      <c r="K164" s="79"/>
      <c r="L164" s="79"/>
    </row>
    <row r="165" spans="1:12" s="41" customFormat="1" ht="54.95" customHeight="1">
      <c r="A165" s="55" t="s">
        <v>38</v>
      </c>
      <c r="B165" s="63" t="s">
        <v>584</v>
      </c>
      <c r="C165" s="160" t="s">
        <v>294</v>
      </c>
      <c r="D165" s="30" t="s">
        <v>280</v>
      </c>
      <c r="E165" s="101">
        <v>2</v>
      </c>
      <c r="F165" s="31"/>
      <c r="G165" s="102">
        <f t="shared" si="6"/>
        <v>0</v>
      </c>
      <c r="H165" s="42"/>
      <c r="I165" s="101">
        <v>2235.4499999999998</v>
      </c>
      <c r="J165" s="79">
        <f t="shared" si="7"/>
        <v>1719.8415140790889</v>
      </c>
      <c r="K165" s="79"/>
      <c r="L165" s="79"/>
    </row>
    <row r="166" spans="1:12" s="41" customFormat="1" ht="78" customHeight="1">
      <c r="A166" s="193" t="s">
        <v>38</v>
      </c>
      <c r="B166" s="199" t="s">
        <v>585</v>
      </c>
      <c r="C166" s="203" t="s">
        <v>628</v>
      </c>
      <c r="D166" s="195" t="s">
        <v>280</v>
      </c>
      <c r="E166" s="200">
        <v>1</v>
      </c>
      <c r="F166" s="185"/>
      <c r="G166" s="201">
        <f t="shared" si="6"/>
        <v>0</v>
      </c>
      <c r="H166" s="42"/>
      <c r="I166" s="101">
        <v>2448.8200000000002</v>
      </c>
      <c r="J166" s="79">
        <f t="shared" si="7"/>
        <v>1883.9975380827821</v>
      </c>
      <c r="K166" s="79"/>
      <c r="L166" s="79"/>
    </row>
    <row r="167" spans="1:12" s="41" customFormat="1" ht="65.099999999999994" customHeight="1">
      <c r="A167" s="187" t="s">
        <v>38</v>
      </c>
      <c r="B167" s="196" t="s">
        <v>586</v>
      </c>
      <c r="C167" s="202" t="s">
        <v>293</v>
      </c>
      <c r="D167" s="192" t="s">
        <v>280</v>
      </c>
      <c r="E167" s="197">
        <v>1</v>
      </c>
      <c r="F167" s="181"/>
      <c r="G167" s="198">
        <f t="shared" si="6"/>
        <v>0</v>
      </c>
      <c r="H167" s="42"/>
      <c r="I167" s="101">
        <v>2328.59</v>
      </c>
      <c r="J167" s="79">
        <f t="shared" si="7"/>
        <v>1791.4986921064778</v>
      </c>
      <c r="K167" s="79"/>
      <c r="L167" s="79"/>
    </row>
    <row r="168" spans="1:12" s="41" customFormat="1" ht="54.95" customHeight="1">
      <c r="A168" s="55" t="s">
        <v>292</v>
      </c>
      <c r="B168" s="63" t="s">
        <v>587</v>
      </c>
      <c r="C168" s="136" t="s">
        <v>291</v>
      </c>
      <c r="D168" s="30" t="s">
        <v>17</v>
      </c>
      <c r="E168" s="101">
        <v>100</v>
      </c>
      <c r="F168" s="31"/>
      <c r="G168" s="102">
        <f t="shared" si="6"/>
        <v>0</v>
      </c>
      <c r="H168" s="42"/>
      <c r="I168" s="101">
        <v>2.57</v>
      </c>
      <c r="J168" s="79">
        <f t="shared" si="7"/>
        <v>1.9772272657331895</v>
      </c>
      <c r="K168" s="79"/>
      <c r="L168" s="79"/>
    </row>
    <row r="169" spans="1:12" s="41" customFormat="1" ht="54.95" customHeight="1">
      <c r="A169" s="55" t="s">
        <v>290</v>
      </c>
      <c r="B169" s="63" t="s">
        <v>588</v>
      </c>
      <c r="C169" s="136" t="s">
        <v>289</v>
      </c>
      <c r="D169" s="30" t="s">
        <v>17</v>
      </c>
      <c r="E169" s="101">
        <v>240</v>
      </c>
      <c r="F169" s="31"/>
      <c r="G169" s="102">
        <f t="shared" si="6"/>
        <v>0</v>
      </c>
      <c r="H169" s="42"/>
      <c r="I169" s="101">
        <v>4.05</v>
      </c>
      <c r="J169" s="79">
        <f t="shared" si="7"/>
        <v>3.1158639790737035</v>
      </c>
      <c r="K169" s="79"/>
      <c r="L169" s="79"/>
    </row>
    <row r="170" spans="1:12" s="41" customFormat="1" ht="54.95" customHeight="1">
      <c r="A170" s="55" t="s">
        <v>288</v>
      </c>
      <c r="B170" s="63" t="s">
        <v>589</v>
      </c>
      <c r="C170" s="136" t="s">
        <v>287</v>
      </c>
      <c r="D170" s="30" t="s">
        <v>17</v>
      </c>
      <c r="E170" s="101">
        <v>35</v>
      </c>
      <c r="F170" s="31"/>
      <c r="G170" s="102">
        <f t="shared" si="6"/>
        <v>0</v>
      </c>
      <c r="H170" s="42"/>
      <c r="I170" s="101">
        <v>15.23</v>
      </c>
      <c r="J170" s="79">
        <f t="shared" si="7"/>
        <v>11.717187259578397</v>
      </c>
      <c r="K170" s="79"/>
      <c r="L170" s="79"/>
    </row>
    <row r="171" spans="1:12" s="41" customFormat="1" ht="52.5" customHeight="1">
      <c r="A171" s="55" t="s">
        <v>286</v>
      </c>
      <c r="B171" s="63" t="s">
        <v>590</v>
      </c>
      <c r="C171" s="136" t="s">
        <v>285</v>
      </c>
      <c r="D171" s="30" t="s">
        <v>17</v>
      </c>
      <c r="E171" s="101">
        <v>50</v>
      </c>
      <c r="F171" s="31"/>
      <c r="G171" s="102">
        <f t="shared" si="6"/>
        <v>0</v>
      </c>
      <c r="H171" s="42"/>
      <c r="I171" s="101">
        <v>28.36</v>
      </c>
      <c r="J171" s="79">
        <f t="shared" si="7"/>
        <v>21.818741344822278</v>
      </c>
      <c r="K171" s="79"/>
      <c r="L171" s="79"/>
    </row>
    <row r="172" spans="1:12" s="41" customFormat="1" ht="54.95" customHeight="1">
      <c r="A172" s="55" t="s">
        <v>284</v>
      </c>
      <c r="B172" s="63" t="s">
        <v>591</v>
      </c>
      <c r="C172" s="136" t="s">
        <v>283</v>
      </c>
      <c r="D172" s="30" t="s">
        <v>17</v>
      </c>
      <c r="E172" s="101">
        <v>20</v>
      </c>
      <c r="F172" s="31"/>
      <c r="G172" s="102">
        <f t="shared" si="6"/>
        <v>0</v>
      </c>
      <c r="H172" s="42"/>
      <c r="I172" s="101">
        <v>14.39</v>
      </c>
      <c r="J172" s="79">
        <f t="shared" si="7"/>
        <v>11.070933989844592</v>
      </c>
      <c r="K172" s="79"/>
      <c r="L172" s="79"/>
    </row>
    <row r="173" spans="1:12" s="41" customFormat="1" ht="17.100000000000001" customHeight="1">
      <c r="A173" s="55" t="s">
        <v>38</v>
      </c>
      <c r="B173" s="63" t="s">
        <v>592</v>
      </c>
      <c r="C173" s="160" t="s">
        <v>282</v>
      </c>
      <c r="D173" s="30" t="s">
        <v>280</v>
      </c>
      <c r="E173" s="101">
        <v>1</v>
      </c>
      <c r="F173" s="31"/>
      <c r="G173" s="102">
        <f t="shared" si="6"/>
        <v>0</v>
      </c>
      <c r="H173" s="42"/>
      <c r="I173" s="101">
        <v>2313.58</v>
      </c>
      <c r="J173" s="79">
        <f t="shared" si="7"/>
        <v>1779.9507616556391</v>
      </c>
      <c r="K173" s="79"/>
      <c r="L173" s="79"/>
    </row>
    <row r="174" spans="1:12" s="41" customFormat="1" ht="17.100000000000001" customHeight="1">
      <c r="A174" s="55" t="s">
        <v>38</v>
      </c>
      <c r="B174" s="63" t="s">
        <v>593</v>
      </c>
      <c r="C174" s="53" t="s">
        <v>281</v>
      </c>
      <c r="D174" s="30" t="s">
        <v>280</v>
      </c>
      <c r="E174" s="101">
        <v>1</v>
      </c>
      <c r="F174" s="31"/>
      <c r="G174" s="102">
        <f t="shared" si="6"/>
        <v>0</v>
      </c>
      <c r="H174" s="42"/>
      <c r="I174" s="101">
        <v>272.95</v>
      </c>
      <c r="J174" s="79">
        <f t="shared" si="7"/>
        <v>209.99384520695489</v>
      </c>
      <c r="K174" s="79"/>
      <c r="L174" s="79"/>
    </row>
    <row r="175" spans="1:12" s="41" customFormat="1" ht="23.25" customHeight="1">
      <c r="A175" s="59"/>
      <c r="B175" s="21"/>
      <c r="C175" s="141" t="s">
        <v>622</v>
      </c>
      <c r="D175" s="50"/>
      <c r="E175" s="97"/>
      <c r="F175" s="31"/>
      <c r="G175" s="142">
        <f>SUM(G131:G174)</f>
        <v>0</v>
      </c>
      <c r="H175" s="42"/>
    </row>
    <row r="176" spans="1:12" s="41" customFormat="1" ht="23.25" customHeight="1">
      <c r="A176" s="59"/>
      <c r="B176" s="21"/>
      <c r="C176" s="141" t="s">
        <v>623</v>
      </c>
      <c r="D176" s="50"/>
      <c r="E176" s="97"/>
      <c r="F176" s="31"/>
      <c r="G176" s="142">
        <f>G175+G128+G97</f>
        <v>0</v>
      </c>
      <c r="H176" s="42"/>
    </row>
    <row r="177" spans="1:12" s="41" customFormat="1" ht="17.100000000000001" customHeight="1">
      <c r="A177" s="55"/>
      <c r="B177" s="60"/>
      <c r="C177" s="53"/>
      <c r="D177" s="30"/>
      <c r="E177" s="101"/>
      <c r="F177" s="31"/>
      <c r="G177" s="104"/>
      <c r="H177" s="42"/>
      <c r="I177" s="101"/>
      <c r="J177" s="79"/>
      <c r="K177" s="79"/>
      <c r="L177" s="79"/>
    </row>
    <row r="178" spans="1:12" s="41" customFormat="1" ht="23.25" customHeight="1">
      <c r="A178" s="59"/>
      <c r="B178" s="21" t="s">
        <v>468</v>
      </c>
      <c r="C178" s="141" t="s">
        <v>279</v>
      </c>
      <c r="D178" s="50"/>
      <c r="E178" s="97"/>
      <c r="F178" s="31"/>
      <c r="G178" s="98"/>
      <c r="H178" s="42"/>
    </row>
    <row r="179" spans="1:12" s="41" customFormat="1" ht="27" customHeight="1">
      <c r="A179" s="59" t="s">
        <v>278</v>
      </c>
      <c r="B179" s="54" t="s">
        <v>594</v>
      </c>
      <c r="C179" s="53" t="s">
        <v>276</v>
      </c>
      <c r="D179" s="30" t="s">
        <v>217</v>
      </c>
      <c r="E179" s="26">
        <v>42686.15</v>
      </c>
      <c r="F179" s="31"/>
      <c r="G179" s="27">
        <f t="shared" ref="G179:G204" si="8">ROUND(F179*E179,2)</f>
        <v>0</v>
      </c>
      <c r="H179" s="42"/>
      <c r="I179" s="31">
        <v>1.42</v>
      </c>
      <c r="J179" s="79">
        <f t="shared" si="7"/>
        <v>1.0924757655023849</v>
      </c>
      <c r="K179" s="79"/>
      <c r="L179" s="79"/>
    </row>
    <row r="180" spans="1:12" s="41" customFormat="1" ht="27" customHeight="1">
      <c r="A180" s="59" t="s">
        <v>275</v>
      </c>
      <c r="B180" s="54" t="s">
        <v>595</v>
      </c>
      <c r="C180" s="53" t="s">
        <v>273</v>
      </c>
      <c r="D180" s="30" t="s">
        <v>217</v>
      </c>
      <c r="E180" s="26">
        <v>85372.29</v>
      </c>
      <c r="F180" s="31"/>
      <c r="G180" s="27">
        <f t="shared" si="8"/>
        <v>0</v>
      </c>
      <c r="H180" s="42"/>
      <c r="I180" s="31">
        <v>0.68</v>
      </c>
      <c r="J180" s="79">
        <f t="shared" si="7"/>
        <v>0.52315740883212802</v>
      </c>
      <c r="K180" s="79"/>
      <c r="L180" s="79"/>
    </row>
    <row r="181" spans="1:12" s="41" customFormat="1" ht="27" customHeight="1">
      <c r="A181" s="55" t="s">
        <v>272</v>
      </c>
      <c r="B181" s="54" t="s">
        <v>596</v>
      </c>
      <c r="C181" s="53" t="s">
        <v>270</v>
      </c>
      <c r="D181" s="30" t="s">
        <v>217</v>
      </c>
      <c r="E181" s="26">
        <v>1944</v>
      </c>
      <c r="F181" s="31"/>
      <c r="G181" s="27">
        <f t="shared" si="8"/>
        <v>0</v>
      </c>
      <c r="H181" s="42"/>
      <c r="I181" s="31">
        <v>2.74</v>
      </c>
      <c r="J181" s="79">
        <f t="shared" si="7"/>
        <v>2.1080166179412219</v>
      </c>
      <c r="K181" s="79"/>
      <c r="L181" s="79"/>
    </row>
    <row r="182" spans="1:12" s="41" customFormat="1" ht="27" customHeight="1">
      <c r="A182" s="55" t="s">
        <v>269</v>
      </c>
      <c r="B182" s="54" t="s">
        <v>597</v>
      </c>
      <c r="C182" s="53" t="s">
        <v>626</v>
      </c>
      <c r="D182" s="30" t="s">
        <v>264</v>
      </c>
      <c r="E182" s="26">
        <v>67.5</v>
      </c>
      <c r="F182" s="31"/>
      <c r="G182" s="27">
        <f t="shared" si="8"/>
        <v>0</v>
      </c>
      <c r="H182" s="42"/>
      <c r="I182" s="31">
        <v>70.33</v>
      </c>
      <c r="J182" s="79">
        <f t="shared" si="7"/>
        <v>54.108324357593474</v>
      </c>
      <c r="K182" s="79"/>
      <c r="L182" s="79"/>
    </row>
    <row r="183" spans="1:12" s="41" customFormat="1" ht="27" customHeight="1">
      <c r="A183" s="59" t="s">
        <v>267</v>
      </c>
      <c r="B183" s="54" t="s">
        <v>598</v>
      </c>
      <c r="C183" s="53" t="s">
        <v>265</v>
      </c>
      <c r="D183" s="30" t="s">
        <v>264</v>
      </c>
      <c r="E183" s="26">
        <v>591.29999999999995</v>
      </c>
      <c r="F183" s="31"/>
      <c r="G183" s="27">
        <f t="shared" si="8"/>
        <v>0</v>
      </c>
      <c r="H183" s="42"/>
      <c r="I183" s="31">
        <v>9.59</v>
      </c>
      <c r="J183" s="79">
        <f t="shared" si="7"/>
        <v>7.3780581627942752</v>
      </c>
      <c r="K183" s="79"/>
      <c r="L183" s="79"/>
    </row>
    <row r="184" spans="1:12" s="41" customFormat="1" ht="27" customHeight="1">
      <c r="A184" s="55" t="s">
        <v>263</v>
      </c>
      <c r="B184" s="54" t="s">
        <v>599</v>
      </c>
      <c r="C184" s="53" t="s">
        <v>261</v>
      </c>
      <c r="D184" s="30" t="s">
        <v>217</v>
      </c>
      <c r="E184" s="26">
        <v>7548.23</v>
      </c>
      <c r="F184" s="31"/>
      <c r="G184" s="27">
        <f t="shared" si="8"/>
        <v>0</v>
      </c>
      <c r="H184" s="42"/>
      <c r="I184" s="31">
        <v>4.59</v>
      </c>
      <c r="J184" s="79">
        <f t="shared" si="7"/>
        <v>3.531312509616864</v>
      </c>
      <c r="K184" s="79"/>
      <c r="L184" s="79"/>
    </row>
    <row r="185" spans="1:12" s="41" customFormat="1" ht="39.950000000000003" customHeight="1">
      <c r="A185" s="55" t="s">
        <v>260</v>
      </c>
      <c r="B185" s="54" t="s">
        <v>600</v>
      </c>
      <c r="C185" s="53" t="s">
        <v>258</v>
      </c>
      <c r="D185" s="30" t="s">
        <v>232</v>
      </c>
      <c r="E185" s="26">
        <v>3289.42</v>
      </c>
      <c r="F185" s="31"/>
      <c r="G185" s="27">
        <f t="shared" si="8"/>
        <v>0</v>
      </c>
      <c r="H185" s="42"/>
      <c r="I185" s="31">
        <v>12.82</v>
      </c>
      <c r="J185" s="79">
        <f t="shared" si="7"/>
        <v>9.8630558547468841</v>
      </c>
      <c r="K185" s="79"/>
      <c r="L185" s="79"/>
    </row>
    <row r="186" spans="1:12" s="41" customFormat="1" ht="27" customHeight="1">
      <c r="A186" s="55" t="s">
        <v>257</v>
      </c>
      <c r="B186" s="54" t="s">
        <v>601</v>
      </c>
      <c r="C186" s="53" t="s">
        <v>255</v>
      </c>
      <c r="D186" s="30" t="s">
        <v>232</v>
      </c>
      <c r="E186" s="26">
        <v>5179.2</v>
      </c>
      <c r="F186" s="31"/>
      <c r="G186" s="27">
        <f t="shared" si="8"/>
        <v>0</v>
      </c>
      <c r="H186" s="42"/>
      <c r="I186" s="31">
        <v>6.3</v>
      </c>
      <c r="J186" s="79">
        <f t="shared" si="7"/>
        <v>4.8468995230035388</v>
      </c>
      <c r="K186" s="79"/>
      <c r="L186" s="79"/>
    </row>
    <row r="187" spans="1:12" s="41" customFormat="1" ht="27" customHeight="1">
      <c r="A187" s="55" t="s">
        <v>254</v>
      </c>
      <c r="B187" s="54" t="s">
        <v>602</v>
      </c>
      <c r="C187" s="53" t="s">
        <v>252</v>
      </c>
      <c r="D187" s="30" t="s">
        <v>232</v>
      </c>
      <c r="E187" s="26">
        <v>890.8</v>
      </c>
      <c r="F187" s="31"/>
      <c r="G187" s="27">
        <f t="shared" si="8"/>
        <v>0</v>
      </c>
      <c r="H187" s="42"/>
      <c r="I187" s="31">
        <v>29.49</v>
      </c>
      <c r="J187" s="79">
        <f t="shared" si="7"/>
        <v>22.688105862440374</v>
      </c>
      <c r="K187" s="79"/>
      <c r="L187" s="79"/>
    </row>
    <row r="188" spans="1:12" s="41" customFormat="1" ht="17.100000000000001" customHeight="1">
      <c r="A188" s="55" t="s">
        <v>38</v>
      </c>
      <c r="B188" s="54" t="s">
        <v>603</v>
      </c>
      <c r="C188" s="53" t="s">
        <v>250</v>
      </c>
      <c r="D188" s="30" t="s">
        <v>232</v>
      </c>
      <c r="E188" s="26">
        <v>6661.3</v>
      </c>
      <c r="F188" s="31"/>
      <c r="G188" s="27">
        <f t="shared" si="8"/>
        <v>0</v>
      </c>
      <c r="H188" s="42"/>
      <c r="I188" s="31">
        <v>3.08</v>
      </c>
      <c r="J188" s="79">
        <f t="shared" si="7"/>
        <v>2.3695953223572856</v>
      </c>
      <c r="K188" s="79"/>
      <c r="L188" s="79"/>
    </row>
    <row r="189" spans="1:12" s="41" customFormat="1" ht="27" customHeight="1">
      <c r="A189" s="59" t="s">
        <v>249</v>
      </c>
      <c r="B189" s="54" t="s">
        <v>604</v>
      </c>
      <c r="C189" s="53" t="s">
        <v>247</v>
      </c>
      <c r="D189" s="30" t="s">
        <v>232</v>
      </c>
      <c r="E189" s="26">
        <v>10018.219999999999</v>
      </c>
      <c r="F189" s="31"/>
      <c r="G189" s="27">
        <f t="shared" si="8"/>
        <v>0</v>
      </c>
      <c r="H189" s="42"/>
      <c r="I189" s="31">
        <v>0.92</v>
      </c>
      <c r="J189" s="79">
        <f t="shared" si="7"/>
        <v>0.70780120018464376</v>
      </c>
      <c r="K189" s="79"/>
      <c r="L189" s="79"/>
    </row>
    <row r="190" spans="1:12" s="41" customFormat="1" ht="27" customHeight="1">
      <c r="A190" s="59" t="s">
        <v>246</v>
      </c>
      <c r="B190" s="54" t="s">
        <v>605</v>
      </c>
      <c r="C190" s="53" t="s">
        <v>244</v>
      </c>
      <c r="D190" s="30" t="s">
        <v>243</v>
      </c>
      <c r="E190" s="26">
        <v>85154.87</v>
      </c>
      <c r="F190" s="31"/>
      <c r="G190" s="27">
        <f t="shared" si="8"/>
        <v>0</v>
      </c>
      <c r="H190" s="42"/>
      <c r="I190" s="31">
        <v>0.94</v>
      </c>
      <c r="J190" s="79">
        <f t="shared" si="7"/>
        <v>0.72318818279735331</v>
      </c>
      <c r="K190" s="79"/>
      <c r="L190" s="79"/>
    </row>
    <row r="191" spans="1:12" s="41" customFormat="1" ht="27" customHeight="1">
      <c r="A191" s="59" t="s">
        <v>242</v>
      </c>
      <c r="B191" s="54" t="s">
        <v>606</v>
      </c>
      <c r="C191" s="53" t="s">
        <v>240</v>
      </c>
      <c r="D191" s="30" t="s">
        <v>232</v>
      </c>
      <c r="E191" s="26">
        <v>272.11</v>
      </c>
      <c r="F191" s="31"/>
      <c r="G191" s="27">
        <f t="shared" si="8"/>
        <v>0</v>
      </c>
      <c r="H191" s="42"/>
      <c r="I191" s="31">
        <v>107.44</v>
      </c>
      <c r="J191" s="79">
        <f t="shared" si="7"/>
        <v>82.658870595476216</v>
      </c>
      <c r="K191" s="79"/>
      <c r="L191" s="79"/>
    </row>
    <row r="192" spans="1:12" s="41" customFormat="1" ht="17.100000000000001" customHeight="1">
      <c r="A192" s="193" t="s">
        <v>38</v>
      </c>
      <c r="B192" s="183" t="s">
        <v>607</v>
      </c>
      <c r="C192" s="194" t="s">
        <v>238</v>
      </c>
      <c r="D192" s="195" t="s">
        <v>217</v>
      </c>
      <c r="E192" s="184">
        <v>17</v>
      </c>
      <c r="F192" s="185"/>
      <c r="G192" s="186">
        <f t="shared" si="8"/>
        <v>0</v>
      </c>
      <c r="H192" s="42"/>
      <c r="I192" s="31">
        <v>98.34</v>
      </c>
      <c r="J192" s="79">
        <f t="shared" si="7"/>
        <v>75.657793506693338</v>
      </c>
      <c r="K192" s="79"/>
      <c r="L192" s="79"/>
    </row>
    <row r="193" spans="1:12" s="41" customFormat="1" ht="27" customHeight="1">
      <c r="A193" s="187" t="s">
        <v>38</v>
      </c>
      <c r="B193" s="177" t="s">
        <v>608</v>
      </c>
      <c r="C193" s="191" t="s">
        <v>332</v>
      </c>
      <c r="D193" s="192" t="s">
        <v>232</v>
      </c>
      <c r="E193" s="204">
        <v>310.39999999999998</v>
      </c>
      <c r="F193" s="181"/>
      <c r="G193" s="182">
        <f t="shared" si="8"/>
        <v>0</v>
      </c>
      <c r="H193" s="42"/>
      <c r="I193" s="31">
        <v>735.28</v>
      </c>
      <c r="J193" s="79">
        <f t="shared" si="7"/>
        <v>565.6870287736574</v>
      </c>
      <c r="K193" s="79"/>
      <c r="L193" s="79"/>
    </row>
    <row r="194" spans="1:12" s="41" customFormat="1" ht="27" customHeight="1">
      <c r="A194" s="55" t="s">
        <v>236</v>
      </c>
      <c r="B194" s="54" t="s">
        <v>609</v>
      </c>
      <c r="C194" s="53" t="s">
        <v>234</v>
      </c>
      <c r="D194" s="30" t="s">
        <v>217</v>
      </c>
      <c r="E194" s="26">
        <v>5059.49</v>
      </c>
      <c r="F194" s="31"/>
      <c r="G194" s="27">
        <f t="shared" si="8"/>
        <v>0</v>
      </c>
      <c r="H194" s="42"/>
      <c r="I194" s="31">
        <v>12.97</v>
      </c>
      <c r="J194" s="79">
        <f t="shared" si="7"/>
        <v>9.9784582243422069</v>
      </c>
      <c r="K194" s="79"/>
      <c r="L194" s="79"/>
    </row>
    <row r="195" spans="1:12" s="41" customFormat="1" ht="27" customHeight="1">
      <c r="A195" s="55" t="s">
        <v>38</v>
      </c>
      <c r="B195" s="54" t="s">
        <v>610</v>
      </c>
      <c r="C195" s="57" t="s">
        <v>724</v>
      </c>
      <c r="D195" s="30" t="s">
        <v>232</v>
      </c>
      <c r="E195" s="58">
        <v>337.41</v>
      </c>
      <c r="F195" s="31"/>
      <c r="G195" s="27">
        <f t="shared" si="8"/>
        <v>0</v>
      </c>
      <c r="H195" s="42"/>
      <c r="I195" s="31">
        <v>790.4</v>
      </c>
      <c r="J195" s="79">
        <f t="shared" si="7"/>
        <v>608.09355285428524</v>
      </c>
      <c r="K195" s="79"/>
      <c r="L195" s="79"/>
    </row>
    <row r="196" spans="1:12" s="41" customFormat="1" ht="27" customHeight="1">
      <c r="A196" s="55" t="s">
        <v>231</v>
      </c>
      <c r="B196" s="54" t="s">
        <v>611</v>
      </c>
      <c r="C196" s="53" t="s">
        <v>229</v>
      </c>
      <c r="D196" s="28" t="s">
        <v>113</v>
      </c>
      <c r="E196" s="26">
        <v>66574.2</v>
      </c>
      <c r="F196" s="31"/>
      <c r="G196" s="27">
        <f t="shared" si="8"/>
        <v>0</v>
      </c>
      <c r="H196" s="42"/>
      <c r="I196" s="31">
        <v>10.07</v>
      </c>
      <c r="J196" s="79">
        <f t="shared" si="7"/>
        <v>7.7473457454993078</v>
      </c>
      <c r="K196" s="79"/>
      <c r="L196" s="79"/>
    </row>
    <row r="197" spans="1:12" s="41" customFormat="1" ht="27" customHeight="1">
      <c r="A197" s="59" t="s">
        <v>228</v>
      </c>
      <c r="B197" s="54" t="s">
        <v>612</v>
      </c>
      <c r="C197" s="53" t="s">
        <v>226</v>
      </c>
      <c r="D197" s="30" t="s">
        <v>217</v>
      </c>
      <c r="E197" s="58">
        <v>894</v>
      </c>
      <c r="F197" s="31"/>
      <c r="G197" s="27">
        <f t="shared" si="8"/>
        <v>0</v>
      </c>
      <c r="H197" s="42"/>
      <c r="I197" s="31">
        <v>57.52</v>
      </c>
      <c r="J197" s="79">
        <f t="shared" si="7"/>
        <v>44.252961994152948</v>
      </c>
      <c r="K197" s="79"/>
      <c r="L197" s="79">
        <f>5179.2/2</f>
        <v>2589.6</v>
      </c>
    </row>
    <row r="198" spans="1:12" s="41" customFormat="1" ht="54.95" customHeight="1">
      <c r="A198" s="55" t="s">
        <v>225</v>
      </c>
      <c r="B198" s="62" t="s">
        <v>613</v>
      </c>
      <c r="C198" s="136" t="s">
        <v>223</v>
      </c>
      <c r="D198" s="30" t="s">
        <v>217</v>
      </c>
      <c r="E198" s="101">
        <v>738.53</v>
      </c>
      <c r="F198" s="31"/>
      <c r="G198" s="102">
        <f t="shared" si="8"/>
        <v>0</v>
      </c>
      <c r="H198" s="42"/>
      <c r="I198" s="101">
        <v>87.7</v>
      </c>
      <c r="J198" s="79">
        <f t="shared" si="7"/>
        <v>67.47191875673181</v>
      </c>
      <c r="K198" s="79"/>
      <c r="L198" s="79"/>
    </row>
    <row r="199" spans="1:12" s="41" customFormat="1" ht="27" customHeight="1">
      <c r="A199" s="55" t="s">
        <v>222</v>
      </c>
      <c r="B199" s="54" t="s">
        <v>614</v>
      </c>
      <c r="C199" s="53" t="s">
        <v>220</v>
      </c>
      <c r="D199" s="30" t="s">
        <v>217</v>
      </c>
      <c r="E199" s="58">
        <v>1562.85</v>
      </c>
      <c r="F199" s="31"/>
      <c r="G199" s="27">
        <f t="shared" si="8"/>
        <v>0</v>
      </c>
      <c r="H199" s="42"/>
      <c r="I199" s="31">
        <v>98.32</v>
      </c>
      <c r="J199" s="79">
        <f t="shared" si="7"/>
        <v>75.642406524080613</v>
      </c>
      <c r="K199" s="79"/>
      <c r="L199" s="79"/>
    </row>
    <row r="200" spans="1:12" s="41" customFormat="1" ht="27" customHeight="1">
      <c r="A200" s="55" t="s">
        <v>38</v>
      </c>
      <c r="B200" s="54" t="s">
        <v>615</v>
      </c>
      <c r="C200" s="53" t="s">
        <v>218</v>
      </c>
      <c r="D200" s="30" t="s">
        <v>217</v>
      </c>
      <c r="E200" s="26">
        <v>36441.300000000003</v>
      </c>
      <c r="F200" s="31"/>
      <c r="G200" s="27">
        <f t="shared" si="8"/>
        <v>0</v>
      </c>
      <c r="H200" s="42"/>
      <c r="I200" s="31">
        <v>32.56</v>
      </c>
      <c r="J200" s="79">
        <f t="shared" si="7"/>
        <v>25.050007693491306</v>
      </c>
      <c r="K200" s="79"/>
      <c r="L200" s="79"/>
    </row>
    <row r="201" spans="1:12" s="11" customFormat="1" ht="27" customHeight="1">
      <c r="A201" s="55" t="s">
        <v>717</v>
      </c>
      <c r="B201" s="54" t="s">
        <v>616</v>
      </c>
      <c r="C201" s="135" t="s">
        <v>365</v>
      </c>
      <c r="D201" s="25" t="s">
        <v>17</v>
      </c>
      <c r="E201" s="26">
        <v>11.6</v>
      </c>
      <c r="F201" s="31"/>
      <c r="G201" s="27">
        <f t="shared" si="8"/>
        <v>0</v>
      </c>
      <c r="H201" s="12"/>
      <c r="I201" s="31">
        <v>73.87</v>
      </c>
      <c r="J201" s="79">
        <f t="shared" si="7"/>
        <v>56.831820280043083</v>
      </c>
      <c r="K201" s="79"/>
      <c r="L201" s="79"/>
    </row>
    <row r="202" spans="1:12" s="41" customFormat="1" ht="17.100000000000001" customHeight="1">
      <c r="A202" s="55" t="s">
        <v>38</v>
      </c>
      <c r="B202" s="54" t="s">
        <v>617</v>
      </c>
      <c r="C202" s="53" t="s">
        <v>214</v>
      </c>
      <c r="D202" s="30" t="s">
        <v>213</v>
      </c>
      <c r="E202" s="26">
        <v>1</v>
      </c>
      <c r="F202" s="31"/>
      <c r="G202" s="27">
        <f t="shared" si="8"/>
        <v>0</v>
      </c>
      <c r="H202" s="42"/>
      <c r="I202" s="31">
        <v>338.29</v>
      </c>
      <c r="J202" s="79">
        <f t="shared" si="7"/>
        <v>260.26311740267732</v>
      </c>
      <c r="K202" s="79"/>
      <c r="L202" s="79"/>
    </row>
    <row r="203" spans="1:12" s="41" customFormat="1" ht="27" customHeight="1">
      <c r="A203" s="55" t="s">
        <v>38</v>
      </c>
      <c r="B203" s="54" t="s">
        <v>618</v>
      </c>
      <c r="C203" s="53" t="s">
        <v>211</v>
      </c>
      <c r="D203" s="30" t="s">
        <v>17</v>
      </c>
      <c r="E203" s="26">
        <v>504</v>
      </c>
      <c r="F203" s="31"/>
      <c r="G203" s="27">
        <f t="shared" si="8"/>
        <v>0</v>
      </c>
      <c r="H203" s="42"/>
      <c r="I203" s="31">
        <v>4.58</v>
      </c>
      <c r="J203" s="79">
        <f t="shared" si="7"/>
        <v>3.5236190183105092</v>
      </c>
      <c r="K203" s="79"/>
      <c r="L203" s="79"/>
    </row>
    <row r="204" spans="1:12" s="41" customFormat="1" ht="54.95" customHeight="1">
      <c r="A204" s="22" t="s">
        <v>38</v>
      </c>
      <c r="B204" s="54" t="s">
        <v>619</v>
      </c>
      <c r="C204" s="57" t="s">
        <v>209</v>
      </c>
      <c r="D204" s="56" t="s">
        <v>10</v>
      </c>
      <c r="E204" s="26">
        <v>30</v>
      </c>
      <c r="F204" s="31"/>
      <c r="G204" s="27">
        <f t="shared" si="8"/>
        <v>0</v>
      </c>
      <c r="H204" s="42"/>
      <c r="I204" s="31">
        <v>84.63</v>
      </c>
      <c r="J204" s="79">
        <f t="shared" si="7"/>
        <v>65.110016925680867</v>
      </c>
      <c r="K204" s="79"/>
      <c r="L204" s="79"/>
    </row>
    <row r="205" spans="1:12" s="41" customFormat="1" ht="27" customHeight="1">
      <c r="A205" s="55" t="s">
        <v>208</v>
      </c>
      <c r="B205" s="54" t="s">
        <v>620</v>
      </c>
      <c r="C205" s="53" t="s">
        <v>206</v>
      </c>
      <c r="D205" s="30" t="s">
        <v>205</v>
      </c>
      <c r="E205" s="26">
        <v>5715.6</v>
      </c>
      <c r="F205" s="31"/>
      <c r="G205" s="27">
        <f>ROUND(F205*E205,2)</f>
        <v>0</v>
      </c>
      <c r="H205" s="42"/>
      <c r="I205" s="31">
        <v>1.68</v>
      </c>
      <c r="J205" s="79">
        <f>I205/(1+$I$7)</f>
        <v>1.2925065394676103</v>
      </c>
      <c r="K205" s="79"/>
      <c r="L205" s="79"/>
    </row>
    <row r="206" spans="1:12" s="41" customFormat="1" ht="17.100000000000001" customHeight="1">
      <c r="A206" s="52"/>
      <c r="B206" s="51"/>
      <c r="C206" s="46"/>
      <c r="D206" s="50"/>
      <c r="E206" s="97"/>
      <c r="F206" s="26"/>
      <c r="G206" s="49"/>
      <c r="H206" s="42"/>
      <c r="J206" s="79"/>
      <c r="K206" s="79"/>
      <c r="L206" s="79"/>
    </row>
    <row r="207" spans="1:12" s="41" customFormat="1" ht="23.25" customHeight="1">
      <c r="A207" s="59"/>
      <c r="B207" s="21"/>
      <c r="C207" s="141" t="s">
        <v>621</v>
      </c>
      <c r="D207" s="50"/>
      <c r="E207" s="97"/>
      <c r="F207" s="31"/>
      <c r="G207" s="142">
        <f>SUM(G179:G206)</f>
        <v>0</v>
      </c>
      <c r="H207" s="42"/>
    </row>
    <row r="208" spans="1:12" s="41" customFormat="1" ht="17.100000000000001" customHeight="1">
      <c r="A208" s="69"/>
      <c r="B208" s="47"/>
      <c r="C208" s="46"/>
      <c r="D208" s="45"/>
      <c r="E208" s="99"/>
      <c r="F208" s="100"/>
      <c r="G208" s="43"/>
      <c r="H208" s="42"/>
      <c r="J208" s="79"/>
      <c r="K208" s="79"/>
      <c r="L208" s="79"/>
    </row>
    <row r="209" spans="1:12" s="41" customFormat="1" ht="23.25" customHeight="1">
      <c r="A209" s="59"/>
      <c r="B209" s="21"/>
      <c r="C209" s="141" t="s">
        <v>726</v>
      </c>
      <c r="D209" s="50"/>
      <c r="E209" s="97"/>
      <c r="F209" s="31"/>
      <c r="G209" s="142">
        <f>G23+G52+G176+G207</f>
        <v>0</v>
      </c>
      <c r="H209" s="42"/>
    </row>
    <row r="210" spans="1:12" s="41" customFormat="1" ht="17.100000000000001" customHeight="1">
      <c r="A210" s="69"/>
      <c r="B210" s="47"/>
      <c r="C210" s="46"/>
      <c r="D210" s="45"/>
      <c r="E210" s="99"/>
      <c r="F210" s="100"/>
      <c r="G210" s="43"/>
      <c r="H210" s="42"/>
      <c r="J210" s="79"/>
      <c r="K210" s="79"/>
      <c r="L210" s="79"/>
    </row>
    <row r="211" spans="1:12" s="41" customFormat="1" ht="17.100000000000001" customHeight="1">
      <c r="A211" s="69"/>
      <c r="B211" s="47"/>
      <c r="C211" s="46"/>
      <c r="D211" s="45"/>
      <c r="E211" s="99"/>
      <c r="F211" s="100"/>
      <c r="G211" s="43"/>
      <c r="H211" s="42"/>
      <c r="J211" s="79"/>
      <c r="K211" s="79"/>
      <c r="L211" s="79"/>
    </row>
    <row r="212" spans="1:12" s="41" customFormat="1" ht="17.100000000000001" customHeight="1">
      <c r="A212" s="69"/>
      <c r="B212" s="47"/>
      <c r="C212" s="46"/>
      <c r="D212" s="45"/>
      <c r="E212" s="99"/>
      <c r="F212" s="100"/>
      <c r="G212" s="43"/>
      <c r="H212" s="42"/>
      <c r="J212" s="79"/>
      <c r="K212" s="79"/>
      <c r="L212" s="79"/>
    </row>
    <row r="213" spans="1:12" s="41" customFormat="1" ht="17.100000000000001" customHeight="1">
      <c r="A213" s="69"/>
      <c r="B213" s="47"/>
      <c r="C213" s="46"/>
      <c r="D213" s="45"/>
      <c r="E213" s="99"/>
      <c r="F213" s="100"/>
      <c r="G213" s="43"/>
      <c r="H213" s="42"/>
      <c r="J213" s="79"/>
      <c r="K213" s="79"/>
      <c r="L213" s="79"/>
    </row>
    <row r="214" spans="1:12" s="41" customFormat="1" ht="17.100000000000001" customHeight="1">
      <c r="A214" s="69"/>
      <c r="B214" s="47"/>
      <c r="C214" s="46"/>
      <c r="D214" s="45"/>
      <c r="E214" s="99"/>
      <c r="F214" s="100"/>
      <c r="G214" s="43"/>
      <c r="H214" s="42"/>
      <c r="J214" s="79"/>
      <c r="K214" s="79"/>
      <c r="L214" s="79"/>
    </row>
    <row r="215" spans="1:12" s="41" customFormat="1" ht="17.100000000000001" customHeight="1">
      <c r="A215" s="69"/>
      <c r="B215" s="47"/>
      <c r="C215" s="46"/>
      <c r="D215" s="45"/>
      <c r="E215" s="99"/>
      <c r="F215" s="100"/>
      <c r="G215" s="43"/>
      <c r="H215" s="42"/>
      <c r="J215" s="79"/>
      <c r="K215" s="79"/>
      <c r="L215" s="79"/>
    </row>
    <row r="216" spans="1:12" s="41" customFormat="1" ht="17.100000000000001" customHeight="1">
      <c r="A216" s="69"/>
      <c r="B216" s="47"/>
      <c r="C216" s="46"/>
      <c r="D216" s="45"/>
      <c r="E216" s="99"/>
      <c r="F216" s="100"/>
      <c r="G216" s="43"/>
      <c r="H216" s="42"/>
      <c r="J216" s="79"/>
      <c r="K216" s="79"/>
      <c r="L216" s="79"/>
    </row>
    <row r="217" spans="1:12" s="41" customFormat="1" ht="17.100000000000001" customHeight="1">
      <c r="A217" s="69"/>
      <c r="B217" s="47"/>
      <c r="C217" s="46"/>
      <c r="D217" s="45"/>
      <c r="E217" s="99"/>
      <c r="F217" s="100"/>
      <c r="G217" s="43"/>
      <c r="H217" s="42"/>
      <c r="J217" s="79"/>
      <c r="K217" s="79"/>
      <c r="L217" s="79"/>
    </row>
    <row r="218" spans="1:12" s="41" customFormat="1" ht="17.100000000000001" customHeight="1">
      <c r="A218" s="69"/>
      <c r="B218" s="47"/>
      <c r="C218" s="46"/>
      <c r="D218" s="45"/>
      <c r="E218" s="99"/>
      <c r="F218" s="100"/>
      <c r="G218" s="43"/>
      <c r="H218" s="42"/>
      <c r="J218" s="79"/>
      <c r="K218" s="79"/>
      <c r="L218" s="79"/>
    </row>
    <row r="219" spans="1:12" s="41" customFormat="1" ht="17.100000000000001" customHeight="1">
      <c r="A219" s="69"/>
      <c r="B219" s="47"/>
      <c r="C219" s="46"/>
      <c r="D219" s="45"/>
      <c r="E219" s="99"/>
      <c r="F219" s="100"/>
      <c r="G219" s="43"/>
      <c r="H219" s="42"/>
      <c r="J219" s="79"/>
      <c r="K219" s="79"/>
      <c r="L219" s="79"/>
    </row>
    <row r="220" spans="1:12" s="41" customFormat="1" ht="17.100000000000001" customHeight="1">
      <c r="A220" s="69"/>
      <c r="B220" s="47"/>
      <c r="C220" s="46"/>
      <c r="D220" s="45"/>
      <c r="E220" s="99"/>
      <c r="F220" s="100"/>
      <c r="G220" s="43"/>
      <c r="H220" s="42"/>
      <c r="J220" s="79"/>
      <c r="K220" s="79"/>
      <c r="L220" s="79"/>
    </row>
    <row r="221" spans="1:12" s="41" customFormat="1" ht="17.100000000000001" customHeight="1">
      <c r="A221" s="69"/>
      <c r="B221" s="47"/>
      <c r="C221" s="46"/>
      <c r="D221" s="45"/>
      <c r="E221" s="99"/>
      <c r="F221" s="100"/>
      <c r="G221" s="43"/>
      <c r="H221" s="42"/>
      <c r="J221" s="79"/>
      <c r="K221" s="79"/>
      <c r="L221" s="79"/>
    </row>
    <row r="222" spans="1:12" s="41" customFormat="1" ht="17.100000000000001" customHeight="1">
      <c r="A222" s="69"/>
      <c r="B222" s="47"/>
      <c r="C222" s="46"/>
      <c r="D222" s="45"/>
      <c r="E222" s="99"/>
      <c r="F222" s="100"/>
      <c r="G222" s="43"/>
      <c r="H222" s="42"/>
      <c r="J222" s="79"/>
      <c r="K222" s="79"/>
      <c r="L222" s="79"/>
    </row>
    <row r="223" spans="1:12" s="41" customFormat="1" ht="17.100000000000001" customHeight="1">
      <c r="A223" s="69"/>
      <c r="B223" s="47"/>
      <c r="C223" s="46"/>
      <c r="D223" s="45"/>
      <c r="E223" s="99"/>
      <c r="F223" s="100"/>
      <c r="G223" s="43"/>
      <c r="H223" s="42"/>
      <c r="J223" s="79"/>
      <c r="K223" s="79"/>
      <c r="L223" s="79"/>
    </row>
    <row r="224" spans="1:12" s="41" customFormat="1" ht="17.100000000000001" customHeight="1">
      <c r="A224" s="69"/>
      <c r="B224" s="47"/>
      <c r="C224" s="46"/>
      <c r="D224" s="45"/>
      <c r="E224" s="99"/>
      <c r="F224" s="100"/>
      <c r="G224" s="43"/>
      <c r="H224" s="42"/>
      <c r="J224" s="79"/>
      <c r="K224" s="79"/>
      <c r="L224" s="79"/>
    </row>
    <row r="225" spans="1:12" s="41" customFormat="1" ht="17.100000000000001" customHeight="1">
      <c r="A225" s="69"/>
      <c r="B225" s="47"/>
      <c r="C225" s="46"/>
      <c r="D225" s="45"/>
      <c r="E225" s="99"/>
      <c r="F225" s="100"/>
      <c r="G225" s="43"/>
      <c r="H225" s="42"/>
      <c r="J225" s="79"/>
      <c r="K225" s="79"/>
      <c r="L225" s="79"/>
    </row>
    <row r="226" spans="1:12" s="41" customFormat="1" ht="17.100000000000001" customHeight="1">
      <c r="A226" s="69"/>
      <c r="B226" s="47"/>
      <c r="C226" s="46"/>
      <c r="D226" s="45"/>
      <c r="E226" s="99"/>
      <c r="F226" s="100"/>
      <c r="G226" s="43"/>
      <c r="H226" s="42"/>
      <c r="J226" s="79"/>
      <c r="K226" s="79"/>
      <c r="L226" s="79"/>
    </row>
    <row r="227" spans="1:12" s="41" customFormat="1" ht="17.100000000000001" customHeight="1">
      <c r="A227" s="69"/>
      <c r="B227" s="47"/>
      <c r="C227" s="46"/>
      <c r="D227" s="45"/>
      <c r="E227" s="99"/>
      <c r="F227" s="100"/>
      <c r="G227" s="43"/>
      <c r="H227" s="42"/>
      <c r="J227" s="79"/>
      <c r="K227" s="79"/>
      <c r="L227" s="79"/>
    </row>
    <row r="228" spans="1:12" ht="17.100000000000001" customHeight="1" thickBot="1">
      <c r="A228" s="143"/>
      <c r="B228" s="144"/>
      <c r="C228" s="145"/>
      <c r="D228" s="146"/>
      <c r="E228" s="147"/>
      <c r="F228" s="105"/>
      <c r="G228" s="148"/>
    </row>
    <row r="229" spans="1:12">
      <c r="B229" s="138"/>
      <c r="E229" s="111"/>
    </row>
    <row r="230" spans="1:12">
      <c r="B230" s="138"/>
    </row>
  </sheetData>
  <mergeCells count="8">
    <mergeCell ref="A6:E7"/>
    <mergeCell ref="A9:A11"/>
    <mergeCell ref="B9:B11"/>
    <mergeCell ref="C9:C11"/>
    <mergeCell ref="D9:D11"/>
    <mergeCell ref="E9:G9"/>
    <mergeCell ref="F10:G10"/>
    <mergeCell ref="E10:E11"/>
  </mergeCells>
  <printOptions horizontalCentered="1"/>
  <pageMargins left="0.62992125984251968" right="0.51181102362204722" top="0.68" bottom="0.41" header="0.51181102362204722" footer="0.18"/>
  <pageSetup paperSize="9" scale="75" orientation="portrait" r:id="rId1"/>
  <headerFooter alignWithMargins="0">
    <oddFooter>&amp;C&amp;P/16</oddFooter>
  </headerFooter>
  <rowBreaks count="7" manualBreakCount="7">
    <brk id="40" max="16383" man="1"/>
    <brk id="65" max="16383" man="1"/>
    <brk id="85" max="16383" man="1"/>
    <brk id="105" max="16383" man="1"/>
    <brk id="124" max="16383" man="1"/>
    <brk id="166" max="16383" man="1"/>
    <brk id="19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3"/>
  <sheetViews>
    <sheetView view="pageBreakPreview" zoomScaleNormal="100" zoomScaleSheetLayoutView="100" workbookViewId="0"/>
  </sheetViews>
  <sheetFormatPr defaultColWidth="8" defaultRowHeight="12.75"/>
  <cols>
    <col min="1" max="1" width="12.88671875" style="1" customWidth="1"/>
    <col min="2" max="2" width="7.5546875" style="2" customWidth="1"/>
    <col min="3" max="3" width="43.5546875" style="2" customWidth="1"/>
    <col min="4" max="4" width="6.77734375" style="2" customWidth="1"/>
    <col min="5" max="5" width="7.88671875" style="39" customWidth="1"/>
    <col min="6" max="6" width="10.109375" style="40" customWidth="1"/>
    <col min="7" max="7" width="11.109375" style="2" customWidth="1"/>
    <col min="8" max="8" width="3.77734375" style="10" customWidth="1"/>
    <col min="9" max="9" width="10.6640625" style="10" bestFit="1" customWidth="1"/>
    <col min="10" max="10" width="11" style="2" bestFit="1" customWidth="1"/>
    <col min="11" max="11" width="11.6640625" style="2" customWidth="1"/>
    <col min="12" max="233" width="8" style="2"/>
    <col min="234" max="234" width="0.44140625" style="2" customWidth="1"/>
    <col min="235" max="235" width="6.77734375" style="2" customWidth="1"/>
    <col min="236" max="236" width="27.33203125" style="2" customWidth="1"/>
    <col min="237" max="237" width="3.33203125" style="2" customWidth="1"/>
    <col min="238" max="238" width="6.6640625" style="2" customWidth="1"/>
    <col min="239" max="239" width="8" style="2" customWidth="1"/>
    <col min="240" max="240" width="9.88671875" style="2" customWidth="1"/>
    <col min="241" max="241" width="6.44140625" style="2" customWidth="1"/>
    <col min="242" max="242" width="6.6640625" style="2" customWidth="1"/>
    <col min="243" max="243" width="6.77734375" style="2" customWidth="1"/>
    <col min="244" max="244" width="6.88671875" style="2" customWidth="1"/>
    <col min="245" max="246" width="7.77734375" style="2" customWidth="1"/>
    <col min="247" max="247" width="4.21875" style="2" customWidth="1"/>
    <col min="248" max="248" width="4.33203125" style="2" customWidth="1"/>
    <col min="249" max="249" width="5.44140625" style="2" customWidth="1"/>
    <col min="250" max="250" width="0.44140625" style="2" customWidth="1"/>
    <col min="251" max="489" width="8" style="2"/>
    <col min="490" max="490" width="0.44140625" style="2" customWidth="1"/>
    <col min="491" max="491" width="6.77734375" style="2" customWidth="1"/>
    <col min="492" max="492" width="27.33203125" style="2" customWidth="1"/>
    <col min="493" max="493" width="3.33203125" style="2" customWidth="1"/>
    <col min="494" max="494" width="6.6640625" style="2" customWidth="1"/>
    <col min="495" max="495" width="8" style="2" customWidth="1"/>
    <col min="496" max="496" width="9.88671875" style="2" customWidth="1"/>
    <col min="497" max="497" width="6.44140625" style="2" customWidth="1"/>
    <col min="498" max="498" width="6.6640625" style="2" customWidth="1"/>
    <col min="499" max="499" width="6.77734375" style="2" customWidth="1"/>
    <col min="500" max="500" width="6.88671875" style="2" customWidth="1"/>
    <col min="501" max="502" width="7.77734375" style="2" customWidth="1"/>
    <col min="503" max="503" width="4.21875" style="2" customWidth="1"/>
    <col min="504" max="504" width="4.33203125" style="2" customWidth="1"/>
    <col min="505" max="505" width="5.44140625" style="2" customWidth="1"/>
    <col min="506" max="506" width="0.44140625" style="2" customWidth="1"/>
    <col min="507" max="745" width="8" style="2"/>
    <col min="746" max="746" width="0.44140625" style="2" customWidth="1"/>
    <col min="747" max="747" width="6.77734375" style="2" customWidth="1"/>
    <col min="748" max="748" width="27.33203125" style="2" customWidth="1"/>
    <col min="749" max="749" width="3.33203125" style="2" customWidth="1"/>
    <col min="750" max="750" width="6.6640625" style="2" customWidth="1"/>
    <col min="751" max="751" width="8" style="2" customWidth="1"/>
    <col min="752" max="752" width="9.88671875" style="2" customWidth="1"/>
    <col min="753" max="753" width="6.44140625" style="2" customWidth="1"/>
    <col min="754" max="754" width="6.6640625" style="2" customWidth="1"/>
    <col min="755" max="755" width="6.77734375" style="2" customWidth="1"/>
    <col min="756" max="756" width="6.88671875" style="2" customWidth="1"/>
    <col min="757" max="758" width="7.77734375" style="2" customWidth="1"/>
    <col min="759" max="759" width="4.21875" style="2" customWidth="1"/>
    <col min="760" max="760" width="4.33203125" style="2" customWidth="1"/>
    <col min="761" max="761" width="5.44140625" style="2" customWidth="1"/>
    <col min="762" max="762" width="0.44140625" style="2" customWidth="1"/>
    <col min="763" max="1001" width="8" style="2"/>
    <col min="1002" max="1002" width="0.44140625" style="2" customWidth="1"/>
    <col min="1003" max="1003" width="6.77734375" style="2" customWidth="1"/>
    <col min="1004" max="1004" width="27.33203125" style="2" customWidth="1"/>
    <col min="1005" max="1005" width="3.33203125" style="2" customWidth="1"/>
    <col min="1006" max="1006" width="6.6640625" style="2" customWidth="1"/>
    <col min="1007" max="1007" width="8" style="2" customWidth="1"/>
    <col min="1008" max="1008" width="9.88671875" style="2" customWidth="1"/>
    <col min="1009" max="1009" width="6.44140625" style="2" customWidth="1"/>
    <col min="1010" max="1010" width="6.6640625" style="2" customWidth="1"/>
    <col min="1011" max="1011" width="6.77734375" style="2" customWidth="1"/>
    <col min="1012" max="1012" width="6.88671875" style="2" customWidth="1"/>
    <col min="1013" max="1014" width="7.77734375" style="2" customWidth="1"/>
    <col min="1015" max="1015" width="4.21875" style="2" customWidth="1"/>
    <col min="1016" max="1016" width="4.33203125" style="2" customWidth="1"/>
    <col min="1017" max="1017" width="5.44140625" style="2" customWidth="1"/>
    <col min="1018" max="1018" width="0.44140625" style="2" customWidth="1"/>
    <col min="1019" max="1257" width="8" style="2"/>
    <col min="1258" max="1258" width="0.44140625" style="2" customWidth="1"/>
    <col min="1259" max="1259" width="6.77734375" style="2" customWidth="1"/>
    <col min="1260" max="1260" width="27.33203125" style="2" customWidth="1"/>
    <col min="1261" max="1261" width="3.33203125" style="2" customWidth="1"/>
    <col min="1262" max="1262" width="6.6640625" style="2" customWidth="1"/>
    <col min="1263" max="1263" width="8" style="2" customWidth="1"/>
    <col min="1264" max="1264" width="9.88671875" style="2" customWidth="1"/>
    <col min="1265" max="1265" width="6.44140625" style="2" customWidth="1"/>
    <col min="1266" max="1266" width="6.6640625" style="2" customWidth="1"/>
    <col min="1267" max="1267" width="6.77734375" style="2" customWidth="1"/>
    <col min="1268" max="1268" width="6.88671875" style="2" customWidth="1"/>
    <col min="1269" max="1270" width="7.77734375" style="2" customWidth="1"/>
    <col min="1271" max="1271" width="4.21875" style="2" customWidth="1"/>
    <col min="1272" max="1272" width="4.33203125" style="2" customWidth="1"/>
    <col min="1273" max="1273" width="5.44140625" style="2" customWidth="1"/>
    <col min="1274" max="1274" width="0.44140625" style="2" customWidth="1"/>
    <col min="1275" max="1513" width="8" style="2"/>
    <col min="1514" max="1514" width="0.44140625" style="2" customWidth="1"/>
    <col min="1515" max="1515" width="6.77734375" style="2" customWidth="1"/>
    <col min="1516" max="1516" width="27.33203125" style="2" customWidth="1"/>
    <col min="1517" max="1517" width="3.33203125" style="2" customWidth="1"/>
    <col min="1518" max="1518" width="6.6640625" style="2" customWidth="1"/>
    <col min="1519" max="1519" width="8" style="2" customWidth="1"/>
    <col min="1520" max="1520" width="9.88671875" style="2" customWidth="1"/>
    <col min="1521" max="1521" width="6.44140625" style="2" customWidth="1"/>
    <col min="1522" max="1522" width="6.6640625" style="2" customWidth="1"/>
    <col min="1523" max="1523" width="6.77734375" style="2" customWidth="1"/>
    <col min="1524" max="1524" width="6.88671875" style="2" customWidth="1"/>
    <col min="1525" max="1526" width="7.77734375" style="2" customWidth="1"/>
    <col min="1527" max="1527" width="4.21875" style="2" customWidth="1"/>
    <col min="1528" max="1528" width="4.33203125" style="2" customWidth="1"/>
    <col min="1529" max="1529" width="5.44140625" style="2" customWidth="1"/>
    <col min="1530" max="1530" width="0.44140625" style="2" customWidth="1"/>
    <col min="1531" max="1769" width="8" style="2"/>
    <col min="1770" max="1770" width="0.44140625" style="2" customWidth="1"/>
    <col min="1771" max="1771" width="6.77734375" style="2" customWidth="1"/>
    <col min="1772" max="1772" width="27.33203125" style="2" customWidth="1"/>
    <col min="1773" max="1773" width="3.33203125" style="2" customWidth="1"/>
    <col min="1774" max="1774" width="6.6640625" style="2" customWidth="1"/>
    <col min="1775" max="1775" width="8" style="2" customWidth="1"/>
    <col min="1776" max="1776" width="9.88671875" style="2" customWidth="1"/>
    <col min="1777" max="1777" width="6.44140625" style="2" customWidth="1"/>
    <col min="1778" max="1778" width="6.6640625" style="2" customWidth="1"/>
    <col min="1779" max="1779" width="6.77734375" style="2" customWidth="1"/>
    <col min="1780" max="1780" width="6.88671875" style="2" customWidth="1"/>
    <col min="1781" max="1782" width="7.77734375" style="2" customWidth="1"/>
    <col min="1783" max="1783" width="4.21875" style="2" customWidth="1"/>
    <col min="1784" max="1784" width="4.33203125" style="2" customWidth="1"/>
    <col min="1785" max="1785" width="5.44140625" style="2" customWidth="1"/>
    <col min="1786" max="1786" width="0.44140625" style="2" customWidth="1"/>
    <col min="1787" max="2025" width="8" style="2"/>
    <col min="2026" max="2026" width="0.44140625" style="2" customWidth="1"/>
    <col min="2027" max="2027" width="6.77734375" style="2" customWidth="1"/>
    <col min="2028" max="2028" width="27.33203125" style="2" customWidth="1"/>
    <col min="2029" max="2029" width="3.33203125" style="2" customWidth="1"/>
    <col min="2030" max="2030" width="6.6640625" style="2" customWidth="1"/>
    <col min="2031" max="2031" width="8" style="2" customWidth="1"/>
    <col min="2032" max="2032" width="9.88671875" style="2" customWidth="1"/>
    <col min="2033" max="2033" width="6.44140625" style="2" customWidth="1"/>
    <col min="2034" max="2034" width="6.6640625" style="2" customWidth="1"/>
    <col min="2035" max="2035" width="6.77734375" style="2" customWidth="1"/>
    <col min="2036" max="2036" width="6.88671875" style="2" customWidth="1"/>
    <col min="2037" max="2038" width="7.77734375" style="2" customWidth="1"/>
    <col min="2039" max="2039" width="4.21875" style="2" customWidth="1"/>
    <col min="2040" max="2040" width="4.33203125" style="2" customWidth="1"/>
    <col min="2041" max="2041" width="5.44140625" style="2" customWidth="1"/>
    <col min="2042" max="2042" width="0.44140625" style="2" customWidth="1"/>
    <col min="2043" max="2281" width="8" style="2"/>
    <col min="2282" max="2282" width="0.44140625" style="2" customWidth="1"/>
    <col min="2283" max="2283" width="6.77734375" style="2" customWidth="1"/>
    <col min="2284" max="2284" width="27.33203125" style="2" customWidth="1"/>
    <col min="2285" max="2285" width="3.33203125" style="2" customWidth="1"/>
    <col min="2286" max="2286" width="6.6640625" style="2" customWidth="1"/>
    <col min="2287" max="2287" width="8" style="2" customWidth="1"/>
    <col min="2288" max="2288" width="9.88671875" style="2" customWidth="1"/>
    <col min="2289" max="2289" width="6.44140625" style="2" customWidth="1"/>
    <col min="2290" max="2290" width="6.6640625" style="2" customWidth="1"/>
    <col min="2291" max="2291" width="6.77734375" style="2" customWidth="1"/>
    <col min="2292" max="2292" width="6.88671875" style="2" customWidth="1"/>
    <col min="2293" max="2294" width="7.77734375" style="2" customWidth="1"/>
    <col min="2295" max="2295" width="4.21875" style="2" customWidth="1"/>
    <col min="2296" max="2296" width="4.33203125" style="2" customWidth="1"/>
    <col min="2297" max="2297" width="5.44140625" style="2" customWidth="1"/>
    <col min="2298" max="2298" width="0.44140625" style="2" customWidth="1"/>
    <col min="2299" max="2537" width="8" style="2"/>
    <col min="2538" max="2538" width="0.44140625" style="2" customWidth="1"/>
    <col min="2539" max="2539" width="6.77734375" style="2" customWidth="1"/>
    <col min="2540" max="2540" width="27.33203125" style="2" customWidth="1"/>
    <col min="2541" max="2541" width="3.33203125" style="2" customWidth="1"/>
    <col min="2542" max="2542" width="6.6640625" style="2" customWidth="1"/>
    <col min="2543" max="2543" width="8" style="2" customWidth="1"/>
    <col min="2544" max="2544" width="9.88671875" style="2" customWidth="1"/>
    <col min="2545" max="2545" width="6.44140625" style="2" customWidth="1"/>
    <col min="2546" max="2546" width="6.6640625" style="2" customWidth="1"/>
    <col min="2547" max="2547" width="6.77734375" style="2" customWidth="1"/>
    <col min="2548" max="2548" width="6.88671875" style="2" customWidth="1"/>
    <col min="2549" max="2550" width="7.77734375" style="2" customWidth="1"/>
    <col min="2551" max="2551" width="4.21875" style="2" customWidth="1"/>
    <col min="2552" max="2552" width="4.33203125" style="2" customWidth="1"/>
    <col min="2553" max="2553" width="5.44140625" style="2" customWidth="1"/>
    <col min="2554" max="2554" width="0.44140625" style="2" customWidth="1"/>
    <col min="2555" max="2793" width="8" style="2"/>
    <col min="2794" max="2794" width="0.44140625" style="2" customWidth="1"/>
    <col min="2795" max="2795" width="6.77734375" style="2" customWidth="1"/>
    <col min="2796" max="2796" width="27.33203125" style="2" customWidth="1"/>
    <col min="2797" max="2797" width="3.33203125" style="2" customWidth="1"/>
    <col min="2798" max="2798" width="6.6640625" style="2" customWidth="1"/>
    <col min="2799" max="2799" width="8" style="2" customWidth="1"/>
    <col min="2800" max="2800" width="9.88671875" style="2" customWidth="1"/>
    <col min="2801" max="2801" width="6.44140625" style="2" customWidth="1"/>
    <col min="2802" max="2802" width="6.6640625" style="2" customWidth="1"/>
    <col min="2803" max="2803" width="6.77734375" style="2" customWidth="1"/>
    <col min="2804" max="2804" width="6.88671875" style="2" customWidth="1"/>
    <col min="2805" max="2806" width="7.77734375" style="2" customWidth="1"/>
    <col min="2807" max="2807" width="4.21875" style="2" customWidth="1"/>
    <col min="2808" max="2808" width="4.33203125" style="2" customWidth="1"/>
    <col min="2809" max="2809" width="5.44140625" style="2" customWidth="1"/>
    <col min="2810" max="2810" width="0.44140625" style="2" customWidth="1"/>
    <col min="2811" max="3049" width="8" style="2"/>
    <col min="3050" max="3050" width="0.44140625" style="2" customWidth="1"/>
    <col min="3051" max="3051" width="6.77734375" style="2" customWidth="1"/>
    <col min="3052" max="3052" width="27.33203125" style="2" customWidth="1"/>
    <col min="3053" max="3053" width="3.33203125" style="2" customWidth="1"/>
    <col min="3054" max="3054" width="6.6640625" style="2" customWidth="1"/>
    <col min="3055" max="3055" width="8" style="2" customWidth="1"/>
    <col min="3056" max="3056" width="9.88671875" style="2" customWidth="1"/>
    <col min="3057" max="3057" width="6.44140625" style="2" customWidth="1"/>
    <col min="3058" max="3058" width="6.6640625" style="2" customWidth="1"/>
    <col min="3059" max="3059" width="6.77734375" style="2" customWidth="1"/>
    <col min="3060" max="3060" width="6.88671875" style="2" customWidth="1"/>
    <col min="3061" max="3062" width="7.77734375" style="2" customWidth="1"/>
    <col min="3063" max="3063" width="4.21875" style="2" customWidth="1"/>
    <col min="3064" max="3064" width="4.33203125" style="2" customWidth="1"/>
    <col min="3065" max="3065" width="5.44140625" style="2" customWidth="1"/>
    <col min="3066" max="3066" width="0.44140625" style="2" customWidth="1"/>
    <col min="3067" max="3305" width="8" style="2"/>
    <col min="3306" max="3306" width="0.44140625" style="2" customWidth="1"/>
    <col min="3307" max="3307" width="6.77734375" style="2" customWidth="1"/>
    <col min="3308" max="3308" width="27.33203125" style="2" customWidth="1"/>
    <col min="3309" max="3309" width="3.33203125" style="2" customWidth="1"/>
    <col min="3310" max="3310" width="6.6640625" style="2" customWidth="1"/>
    <col min="3311" max="3311" width="8" style="2" customWidth="1"/>
    <col min="3312" max="3312" width="9.88671875" style="2" customWidth="1"/>
    <col min="3313" max="3313" width="6.44140625" style="2" customWidth="1"/>
    <col min="3314" max="3314" width="6.6640625" style="2" customWidth="1"/>
    <col min="3315" max="3315" width="6.77734375" style="2" customWidth="1"/>
    <col min="3316" max="3316" width="6.88671875" style="2" customWidth="1"/>
    <col min="3317" max="3318" width="7.77734375" style="2" customWidth="1"/>
    <col min="3319" max="3319" width="4.21875" style="2" customWidth="1"/>
    <col min="3320" max="3320" width="4.33203125" style="2" customWidth="1"/>
    <col min="3321" max="3321" width="5.44140625" style="2" customWidth="1"/>
    <col min="3322" max="3322" width="0.44140625" style="2" customWidth="1"/>
    <col min="3323" max="3561" width="8" style="2"/>
    <col min="3562" max="3562" width="0.44140625" style="2" customWidth="1"/>
    <col min="3563" max="3563" width="6.77734375" style="2" customWidth="1"/>
    <col min="3564" max="3564" width="27.33203125" style="2" customWidth="1"/>
    <col min="3565" max="3565" width="3.33203125" style="2" customWidth="1"/>
    <col min="3566" max="3566" width="6.6640625" style="2" customWidth="1"/>
    <col min="3567" max="3567" width="8" style="2" customWidth="1"/>
    <col min="3568" max="3568" width="9.88671875" style="2" customWidth="1"/>
    <col min="3569" max="3569" width="6.44140625" style="2" customWidth="1"/>
    <col min="3570" max="3570" width="6.6640625" style="2" customWidth="1"/>
    <col min="3571" max="3571" width="6.77734375" style="2" customWidth="1"/>
    <col min="3572" max="3572" width="6.88671875" style="2" customWidth="1"/>
    <col min="3573" max="3574" width="7.77734375" style="2" customWidth="1"/>
    <col min="3575" max="3575" width="4.21875" style="2" customWidth="1"/>
    <col min="3576" max="3576" width="4.33203125" style="2" customWidth="1"/>
    <col min="3577" max="3577" width="5.44140625" style="2" customWidth="1"/>
    <col min="3578" max="3578" width="0.44140625" style="2" customWidth="1"/>
    <col min="3579" max="3817" width="8" style="2"/>
    <col min="3818" max="3818" width="0.44140625" style="2" customWidth="1"/>
    <col min="3819" max="3819" width="6.77734375" style="2" customWidth="1"/>
    <col min="3820" max="3820" width="27.33203125" style="2" customWidth="1"/>
    <col min="3821" max="3821" width="3.33203125" style="2" customWidth="1"/>
    <col min="3822" max="3822" width="6.6640625" style="2" customWidth="1"/>
    <col min="3823" max="3823" width="8" style="2" customWidth="1"/>
    <col min="3824" max="3824" width="9.88671875" style="2" customWidth="1"/>
    <col min="3825" max="3825" width="6.44140625" style="2" customWidth="1"/>
    <col min="3826" max="3826" width="6.6640625" style="2" customWidth="1"/>
    <col min="3827" max="3827" width="6.77734375" style="2" customWidth="1"/>
    <col min="3828" max="3828" width="6.88671875" style="2" customWidth="1"/>
    <col min="3829" max="3830" width="7.77734375" style="2" customWidth="1"/>
    <col min="3831" max="3831" width="4.21875" style="2" customWidth="1"/>
    <col min="3832" max="3832" width="4.33203125" style="2" customWidth="1"/>
    <col min="3833" max="3833" width="5.44140625" style="2" customWidth="1"/>
    <col min="3834" max="3834" width="0.44140625" style="2" customWidth="1"/>
    <col min="3835" max="4073" width="8" style="2"/>
    <col min="4074" max="4074" width="0.44140625" style="2" customWidth="1"/>
    <col min="4075" max="4075" width="6.77734375" style="2" customWidth="1"/>
    <col min="4076" max="4076" width="27.33203125" style="2" customWidth="1"/>
    <col min="4077" max="4077" width="3.33203125" style="2" customWidth="1"/>
    <col min="4078" max="4078" width="6.6640625" style="2" customWidth="1"/>
    <col min="4079" max="4079" width="8" style="2" customWidth="1"/>
    <col min="4080" max="4080" width="9.88671875" style="2" customWidth="1"/>
    <col min="4081" max="4081" width="6.44140625" style="2" customWidth="1"/>
    <col min="4082" max="4082" width="6.6640625" style="2" customWidth="1"/>
    <col min="4083" max="4083" width="6.77734375" style="2" customWidth="1"/>
    <col min="4084" max="4084" width="6.88671875" style="2" customWidth="1"/>
    <col min="4085" max="4086" width="7.77734375" style="2" customWidth="1"/>
    <col min="4087" max="4087" width="4.21875" style="2" customWidth="1"/>
    <col min="4088" max="4088" width="4.33203125" style="2" customWidth="1"/>
    <col min="4089" max="4089" width="5.44140625" style="2" customWidth="1"/>
    <col min="4090" max="4090" width="0.44140625" style="2" customWidth="1"/>
    <col min="4091" max="4329" width="8" style="2"/>
    <col min="4330" max="4330" width="0.44140625" style="2" customWidth="1"/>
    <col min="4331" max="4331" width="6.77734375" style="2" customWidth="1"/>
    <col min="4332" max="4332" width="27.33203125" style="2" customWidth="1"/>
    <col min="4333" max="4333" width="3.33203125" style="2" customWidth="1"/>
    <col min="4334" max="4334" width="6.6640625" style="2" customWidth="1"/>
    <col min="4335" max="4335" width="8" style="2" customWidth="1"/>
    <col min="4336" max="4336" width="9.88671875" style="2" customWidth="1"/>
    <col min="4337" max="4337" width="6.44140625" style="2" customWidth="1"/>
    <col min="4338" max="4338" width="6.6640625" style="2" customWidth="1"/>
    <col min="4339" max="4339" width="6.77734375" style="2" customWidth="1"/>
    <col min="4340" max="4340" width="6.88671875" style="2" customWidth="1"/>
    <col min="4341" max="4342" width="7.77734375" style="2" customWidth="1"/>
    <col min="4343" max="4343" width="4.21875" style="2" customWidth="1"/>
    <col min="4344" max="4344" width="4.33203125" style="2" customWidth="1"/>
    <col min="4345" max="4345" width="5.44140625" style="2" customWidth="1"/>
    <col min="4346" max="4346" width="0.44140625" style="2" customWidth="1"/>
    <col min="4347" max="4585" width="8" style="2"/>
    <col min="4586" max="4586" width="0.44140625" style="2" customWidth="1"/>
    <col min="4587" max="4587" width="6.77734375" style="2" customWidth="1"/>
    <col min="4588" max="4588" width="27.33203125" style="2" customWidth="1"/>
    <col min="4589" max="4589" width="3.33203125" style="2" customWidth="1"/>
    <col min="4590" max="4590" width="6.6640625" style="2" customWidth="1"/>
    <col min="4591" max="4591" width="8" style="2" customWidth="1"/>
    <col min="4592" max="4592" width="9.88671875" style="2" customWidth="1"/>
    <col min="4593" max="4593" width="6.44140625" style="2" customWidth="1"/>
    <col min="4594" max="4594" width="6.6640625" style="2" customWidth="1"/>
    <col min="4595" max="4595" width="6.77734375" style="2" customWidth="1"/>
    <col min="4596" max="4596" width="6.88671875" style="2" customWidth="1"/>
    <col min="4597" max="4598" width="7.77734375" style="2" customWidth="1"/>
    <col min="4599" max="4599" width="4.21875" style="2" customWidth="1"/>
    <col min="4600" max="4600" width="4.33203125" style="2" customWidth="1"/>
    <col min="4601" max="4601" width="5.44140625" style="2" customWidth="1"/>
    <col min="4602" max="4602" width="0.44140625" style="2" customWidth="1"/>
    <col min="4603" max="4841" width="8" style="2"/>
    <col min="4842" max="4842" width="0.44140625" style="2" customWidth="1"/>
    <col min="4843" max="4843" width="6.77734375" style="2" customWidth="1"/>
    <col min="4844" max="4844" width="27.33203125" style="2" customWidth="1"/>
    <col min="4845" max="4845" width="3.33203125" style="2" customWidth="1"/>
    <col min="4846" max="4846" width="6.6640625" style="2" customWidth="1"/>
    <col min="4847" max="4847" width="8" style="2" customWidth="1"/>
    <col min="4848" max="4848" width="9.88671875" style="2" customWidth="1"/>
    <col min="4849" max="4849" width="6.44140625" style="2" customWidth="1"/>
    <col min="4850" max="4850" width="6.6640625" style="2" customWidth="1"/>
    <col min="4851" max="4851" width="6.77734375" style="2" customWidth="1"/>
    <col min="4852" max="4852" width="6.88671875" style="2" customWidth="1"/>
    <col min="4853" max="4854" width="7.77734375" style="2" customWidth="1"/>
    <col min="4855" max="4855" width="4.21875" style="2" customWidth="1"/>
    <col min="4856" max="4856" width="4.33203125" style="2" customWidth="1"/>
    <col min="4857" max="4857" width="5.44140625" style="2" customWidth="1"/>
    <col min="4858" max="4858" width="0.44140625" style="2" customWidth="1"/>
    <col min="4859" max="5097" width="8" style="2"/>
    <col min="5098" max="5098" width="0.44140625" style="2" customWidth="1"/>
    <col min="5099" max="5099" width="6.77734375" style="2" customWidth="1"/>
    <col min="5100" max="5100" width="27.33203125" style="2" customWidth="1"/>
    <col min="5101" max="5101" width="3.33203125" style="2" customWidth="1"/>
    <col min="5102" max="5102" width="6.6640625" style="2" customWidth="1"/>
    <col min="5103" max="5103" width="8" style="2" customWidth="1"/>
    <col min="5104" max="5104" width="9.88671875" style="2" customWidth="1"/>
    <col min="5105" max="5105" width="6.44140625" style="2" customWidth="1"/>
    <col min="5106" max="5106" width="6.6640625" style="2" customWidth="1"/>
    <col min="5107" max="5107" width="6.77734375" style="2" customWidth="1"/>
    <col min="5108" max="5108" width="6.88671875" style="2" customWidth="1"/>
    <col min="5109" max="5110" width="7.77734375" style="2" customWidth="1"/>
    <col min="5111" max="5111" width="4.21875" style="2" customWidth="1"/>
    <col min="5112" max="5112" width="4.33203125" style="2" customWidth="1"/>
    <col min="5113" max="5113" width="5.44140625" style="2" customWidth="1"/>
    <col min="5114" max="5114" width="0.44140625" style="2" customWidth="1"/>
    <col min="5115" max="5353" width="8" style="2"/>
    <col min="5354" max="5354" width="0.44140625" style="2" customWidth="1"/>
    <col min="5355" max="5355" width="6.77734375" style="2" customWidth="1"/>
    <col min="5356" max="5356" width="27.33203125" style="2" customWidth="1"/>
    <col min="5357" max="5357" width="3.33203125" style="2" customWidth="1"/>
    <col min="5358" max="5358" width="6.6640625" style="2" customWidth="1"/>
    <col min="5359" max="5359" width="8" style="2" customWidth="1"/>
    <col min="5360" max="5360" width="9.88671875" style="2" customWidth="1"/>
    <col min="5361" max="5361" width="6.44140625" style="2" customWidth="1"/>
    <col min="5362" max="5362" width="6.6640625" style="2" customWidth="1"/>
    <col min="5363" max="5363" width="6.77734375" style="2" customWidth="1"/>
    <col min="5364" max="5364" width="6.88671875" style="2" customWidth="1"/>
    <col min="5365" max="5366" width="7.77734375" style="2" customWidth="1"/>
    <col min="5367" max="5367" width="4.21875" style="2" customWidth="1"/>
    <col min="5368" max="5368" width="4.33203125" style="2" customWidth="1"/>
    <col min="5369" max="5369" width="5.44140625" style="2" customWidth="1"/>
    <col min="5370" max="5370" width="0.44140625" style="2" customWidth="1"/>
    <col min="5371" max="5609" width="8" style="2"/>
    <col min="5610" max="5610" width="0.44140625" style="2" customWidth="1"/>
    <col min="5611" max="5611" width="6.77734375" style="2" customWidth="1"/>
    <col min="5612" max="5612" width="27.33203125" style="2" customWidth="1"/>
    <col min="5613" max="5613" width="3.33203125" style="2" customWidth="1"/>
    <col min="5614" max="5614" width="6.6640625" style="2" customWidth="1"/>
    <col min="5615" max="5615" width="8" style="2" customWidth="1"/>
    <col min="5616" max="5616" width="9.88671875" style="2" customWidth="1"/>
    <col min="5617" max="5617" width="6.44140625" style="2" customWidth="1"/>
    <col min="5618" max="5618" width="6.6640625" style="2" customWidth="1"/>
    <col min="5619" max="5619" width="6.77734375" style="2" customWidth="1"/>
    <col min="5620" max="5620" width="6.88671875" style="2" customWidth="1"/>
    <col min="5621" max="5622" width="7.77734375" style="2" customWidth="1"/>
    <col min="5623" max="5623" width="4.21875" style="2" customWidth="1"/>
    <col min="5624" max="5624" width="4.33203125" style="2" customWidth="1"/>
    <col min="5625" max="5625" width="5.44140625" style="2" customWidth="1"/>
    <col min="5626" max="5626" width="0.44140625" style="2" customWidth="1"/>
    <col min="5627" max="5865" width="8" style="2"/>
    <col min="5866" max="5866" width="0.44140625" style="2" customWidth="1"/>
    <col min="5867" max="5867" width="6.77734375" style="2" customWidth="1"/>
    <col min="5868" max="5868" width="27.33203125" style="2" customWidth="1"/>
    <col min="5869" max="5869" width="3.33203125" style="2" customWidth="1"/>
    <col min="5870" max="5870" width="6.6640625" style="2" customWidth="1"/>
    <col min="5871" max="5871" width="8" style="2" customWidth="1"/>
    <col min="5872" max="5872" width="9.88671875" style="2" customWidth="1"/>
    <col min="5873" max="5873" width="6.44140625" style="2" customWidth="1"/>
    <col min="5874" max="5874" width="6.6640625" style="2" customWidth="1"/>
    <col min="5875" max="5875" width="6.77734375" style="2" customWidth="1"/>
    <col min="5876" max="5876" width="6.88671875" style="2" customWidth="1"/>
    <col min="5877" max="5878" width="7.77734375" style="2" customWidth="1"/>
    <col min="5879" max="5879" width="4.21875" style="2" customWidth="1"/>
    <col min="5880" max="5880" width="4.33203125" style="2" customWidth="1"/>
    <col min="5881" max="5881" width="5.44140625" style="2" customWidth="1"/>
    <col min="5882" max="5882" width="0.44140625" style="2" customWidth="1"/>
    <col min="5883" max="6121" width="8" style="2"/>
    <col min="6122" max="6122" width="0.44140625" style="2" customWidth="1"/>
    <col min="6123" max="6123" width="6.77734375" style="2" customWidth="1"/>
    <col min="6124" max="6124" width="27.33203125" style="2" customWidth="1"/>
    <col min="6125" max="6125" width="3.33203125" style="2" customWidth="1"/>
    <col min="6126" max="6126" width="6.6640625" style="2" customWidth="1"/>
    <col min="6127" max="6127" width="8" style="2" customWidth="1"/>
    <col min="6128" max="6128" width="9.88671875" style="2" customWidth="1"/>
    <col min="6129" max="6129" width="6.44140625" style="2" customWidth="1"/>
    <col min="6130" max="6130" width="6.6640625" style="2" customWidth="1"/>
    <col min="6131" max="6131" width="6.77734375" style="2" customWidth="1"/>
    <col min="6132" max="6132" width="6.88671875" style="2" customWidth="1"/>
    <col min="6133" max="6134" width="7.77734375" style="2" customWidth="1"/>
    <col min="6135" max="6135" width="4.21875" style="2" customWidth="1"/>
    <col min="6136" max="6136" width="4.33203125" style="2" customWidth="1"/>
    <col min="6137" max="6137" width="5.44140625" style="2" customWidth="1"/>
    <col min="6138" max="6138" width="0.44140625" style="2" customWidth="1"/>
    <col min="6139" max="6377" width="8" style="2"/>
    <col min="6378" max="6378" width="0.44140625" style="2" customWidth="1"/>
    <col min="6379" max="6379" width="6.77734375" style="2" customWidth="1"/>
    <col min="6380" max="6380" width="27.33203125" style="2" customWidth="1"/>
    <col min="6381" max="6381" width="3.33203125" style="2" customWidth="1"/>
    <col min="6382" max="6382" width="6.6640625" style="2" customWidth="1"/>
    <col min="6383" max="6383" width="8" style="2" customWidth="1"/>
    <col min="6384" max="6384" width="9.88671875" style="2" customWidth="1"/>
    <col min="6385" max="6385" width="6.44140625" style="2" customWidth="1"/>
    <col min="6386" max="6386" width="6.6640625" style="2" customWidth="1"/>
    <col min="6387" max="6387" width="6.77734375" style="2" customWidth="1"/>
    <col min="6388" max="6388" width="6.88671875" style="2" customWidth="1"/>
    <col min="6389" max="6390" width="7.77734375" style="2" customWidth="1"/>
    <col min="6391" max="6391" width="4.21875" style="2" customWidth="1"/>
    <col min="6392" max="6392" width="4.33203125" style="2" customWidth="1"/>
    <col min="6393" max="6393" width="5.44140625" style="2" customWidth="1"/>
    <col min="6394" max="6394" width="0.44140625" style="2" customWidth="1"/>
    <col min="6395" max="6633" width="8" style="2"/>
    <col min="6634" max="6634" width="0.44140625" style="2" customWidth="1"/>
    <col min="6635" max="6635" width="6.77734375" style="2" customWidth="1"/>
    <col min="6636" max="6636" width="27.33203125" style="2" customWidth="1"/>
    <col min="6637" max="6637" width="3.33203125" style="2" customWidth="1"/>
    <col min="6638" max="6638" width="6.6640625" style="2" customWidth="1"/>
    <col min="6639" max="6639" width="8" style="2" customWidth="1"/>
    <col min="6640" max="6640" width="9.88671875" style="2" customWidth="1"/>
    <col min="6641" max="6641" width="6.44140625" style="2" customWidth="1"/>
    <col min="6642" max="6642" width="6.6640625" style="2" customWidth="1"/>
    <col min="6643" max="6643" width="6.77734375" style="2" customWidth="1"/>
    <col min="6644" max="6644" width="6.88671875" style="2" customWidth="1"/>
    <col min="6645" max="6646" width="7.77734375" style="2" customWidth="1"/>
    <col min="6647" max="6647" width="4.21875" style="2" customWidth="1"/>
    <col min="6648" max="6648" width="4.33203125" style="2" customWidth="1"/>
    <col min="6649" max="6649" width="5.44140625" style="2" customWidth="1"/>
    <col min="6650" max="6650" width="0.44140625" style="2" customWidth="1"/>
    <col min="6651" max="6889" width="8" style="2"/>
    <col min="6890" max="6890" width="0.44140625" style="2" customWidth="1"/>
    <col min="6891" max="6891" width="6.77734375" style="2" customWidth="1"/>
    <col min="6892" max="6892" width="27.33203125" style="2" customWidth="1"/>
    <col min="6893" max="6893" width="3.33203125" style="2" customWidth="1"/>
    <col min="6894" max="6894" width="6.6640625" style="2" customWidth="1"/>
    <col min="6895" max="6895" width="8" style="2" customWidth="1"/>
    <col min="6896" max="6896" width="9.88671875" style="2" customWidth="1"/>
    <col min="6897" max="6897" width="6.44140625" style="2" customWidth="1"/>
    <col min="6898" max="6898" width="6.6640625" style="2" customWidth="1"/>
    <col min="6899" max="6899" width="6.77734375" style="2" customWidth="1"/>
    <col min="6900" max="6900" width="6.88671875" style="2" customWidth="1"/>
    <col min="6901" max="6902" width="7.77734375" style="2" customWidth="1"/>
    <col min="6903" max="6903" width="4.21875" style="2" customWidth="1"/>
    <col min="6904" max="6904" width="4.33203125" style="2" customWidth="1"/>
    <col min="6905" max="6905" width="5.44140625" style="2" customWidth="1"/>
    <col min="6906" max="6906" width="0.44140625" style="2" customWidth="1"/>
    <col min="6907" max="7145" width="8" style="2"/>
    <col min="7146" max="7146" width="0.44140625" style="2" customWidth="1"/>
    <col min="7147" max="7147" width="6.77734375" style="2" customWidth="1"/>
    <col min="7148" max="7148" width="27.33203125" style="2" customWidth="1"/>
    <col min="7149" max="7149" width="3.33203125" style="2" customWidth="1"/>
    <col min="7150" max="7150" width="6.6640625" style="2" customWidth="1"/>
    <col min="7151" max="7151" width="8" style="2" customWidth="1"/>
    <col min="7152" max="7152" width="9.88671875" style="2" customWidth="1"/>
    <col min="7153" max="7153" width="6.44140625" style="2" customWidth="1"/>
    <col min="7154" max="7154" width="6.6640625" style="2" customWidth="1"/>
    <col min="7155" max="7155" width="6.77734375" style="2" customWidth="1"/>
    <col min="7156" max="7156" width="6.88671875" style="2" customWidth="1"/>
    <col min="7157" max="7158" width="7.77734375" style="2" customWidth="1"/>
    <col min="7159" max="7159" width="4.21875" style="2" customWidth="1"/>
    <col min="7160" max="7160" width="4.33203125" style="2" customWidth="1"/>
    <col min="7161" max="7161" width="5.44140625" style="2" customWidth="1"/>
    <col min="7162" max="7162" width="0.44140625" style="2" customWidth="1"/>
    <col min="7163" max="7401" width="8" style="2"/>
    <col min="7402" max="7402" width="0.44140625" style="2" customWidth="1"/>
    <col min="7403" max="7403" width="6.77734375" style="2" customWidth="1"/>
    <col min="7404" max="7404" width="27.33203125" style="2" customWidth="1"/>
    <col min="7405" max="7405" width="3.33203125" style="2" customWidth="1"/>
    <col min="7406" max="7406" width="6.6640625" style="2" customWidth="1"/>
    <col min="7407" max="7407" width="8" style="2" customWidth="1"/>
    <col min="7408" max="7408" width="9.88671875" style="2" customWidth="1"/>
    <col min="7409" max="7409" width="6.44140625" style="2" customWidth="1"/>
    <col min="7410" max="7410" width="6.6640625" style="2" customWidth="1"/>
    <col min="7411" max="7411" width="6.77734375" style="2" customWidth="1"/>
    <col min="7412" max="7412" width="6.88671875" style="2" customWidth="1"/>
    <col min="7413" max="7414" width="7.77734375" style="2" customWidth="1"/>
    <col min="7415" max="7415" width="4.21875" style="2" customWidth="1"/>
    <col min="7416" max="7416" width="4.33203125" style="2" customWidth="1"/>
    <col min="7417" max="7417" width="5.44140625" style="2" customWidth="1"/>
    <col min="7418" max="7418" width="0.44140625" style="2" customWidth="1"/>
    <col min="7419" max="7657" width="8" style="2"/>
    <col min="7658" max="7658" width="0.44140625" style="2" customWidth="1"/>
    <col min="7659" max="7659" width="6.77734375" style="2" customWidth="1"/>
    <col min="7660" max="7660" width="27.33203125" style="2" customWidth="1"/>
    <col min="7661" max="7661" width="3.33203125" style="2" customWidth="1"/>
    <col min="7662" max="7662" width="6.6640625" style="2" customWidth="1"/>
    <col min="7663" max="7663" width="8" style="2" customWidth="1"/>
    <col min="7664" max="7664" width="9.88671875" style="2" customWidth="1"/>
    <col min="7665" max="7665" width="6.44140625" style="2" customWidth="1"/>
    <col min="7666" max="7666" width="6.6640625" style="2" customWidth="1"/>
    <col min="7667" max="7667" width="6.77734375" style="2" customWidth="1"/>
    <col min="7668" max="7668" width="6.88671875" style="2" customWidth="1"/>
    <col min="7669" max="7670" width="7.77734375" style="2" customWidth="1"/>
    <col min="7671" max="7671" width="4.21875" style="2" customWidth="1"/>
    <col min="7672" max="7672" width="4.33203125" style="2" customWidth="1"/>
    <col min="7673" max="7673" width="5.44140625" style="2" customWidth="1"/>
    <col min="7674" max="7674" width="0.44140625" style="2" customWidth="1"/>
    <col min="7675" max="7913" width="8" style="2"/>
    <col min="7914" max="7914" width="0.44140625" style="2" customWidth="1"/>
    <col min="7915" max="7915" width="6.77734375" style="2" customWidth="1"/>
    <col min="7916" max="7916" width="27.33203125" style="2" customWidth="1"/>
    <col min="7917" max="7917" width="3.33203125" style="2" customWidth="1"/>
    <col min="7918" max="7918" width="6.6640625" style="2" customWidth="1"/>
    <col min="7919" max="7919" width="8" style="2" customWidth="1"/>
    <col min="7920" max="7920" width="9.88671875" style="2" customWidth="1"/>
    <col min="7921" max="7921" width="6.44140625" style="2" customWidth="1"/>
    <col min="7922" max="7922" width="6.6640625" style="2" customWidth="1"/>
    <col min="7923" max="7923" width="6.77734375" style="2" customWidth="1"/>
    <col min="7924" max="7924" width="6.88671875" style="2" customWidth="1"/>
    <col min="7925" max="7926" width="7.77734375" style="2" customWidth="1"/>
    <col min="7927" max="7927" width="4.21875" style="2" customWidth="1"/>
    <col min="7928" max="7928" width="4.33203125" style="2" customWidth="1"/>
    <col min="7929" max="7929" width="5.44140625" style="2" customWidth="1"/>
    <col min="7930" max="7930" width="0.44140625" style="2" customWidth="1"/>
    <col min="7931" max="8169" width="8" style="2"/>
    <col min="8170" max="8170" width="0.44140625" style="2" customWidth="1"/>
    <col min="8171" max="8171" width="6.77734375" style="2" customWidth="1"/>
    <col min="8172" max="8172" width="27.33203125" style="2" customWidth="1"/>
    <col min="8173" max="8173" width="3.33203125" style="2" customWidth="1"/>
    <col min="8174" max="8174" width="6.6640625" style="2" customWidth="1"/>
    <col min="8175" max="8175" width="8" style="2" customWidth="1"/>
    <col min="8176" max="8176" width="9.88671875" style="2" customWidth="1"/>
    <col min="8177" max="8177" width="6.44140625" style="2" customWidth="1"/>
    <col min="8178" max="8178" width="6.6640625" style="2" customWidth="1"/>
    <col min="8179" max="8179" width="6.77734375" style="2" customWidth="1"/>
    <col min="8180" max="8180" width="6.88671875" style="2" customWidth="1"/>
    <col min="8181" max="8182" width="7.77734375" style="2" customWidth="1"/>
    <col min="8183" max="8183" width="4.21875" style="2" customWidth="1"/>
    <col min="8184" max="8184" width="4.33203125" style="2" customWidth="1"/>
    <col min="8185" max="8185" width="5.44140625" style="2" customWidth="1"/>
    <col min="8186" max="8186" width="0.44140625" style="2" customWidth="1"/>
    <col min="8187" max="8425" width="8" style="2"/>
    <col min="8426" max="8426" width="0.44140625" style="2" customWidth="1"/>
    <col min="8427" max="8427" width="6.77734375" style="2" customWidth="1"/>
    <col min="8428" max="8428" width="27.33203125" style="2" customWidth="1"/>
    <col min="8429" max="8429" width="3.33203125" style="2" customWidth="1"/>
    <col min="8430" max="8430" width="6.6640625" style="2" customWidth="1"/>
    <col min="8431" max="8431" width="8" style="2" customWidth="1"/>
    <col min="8432" max="8432" width="9.88671875" style="2" customWidth="1"/>
    <col min="8433" max="8433" width="6.44140625" style="2" customWidth="1"/>
    <col min="8434" max="8434" width="6.6640625" style="2" customWidth="1"/>
    <col min="8435" max="8435" width="6.77734375" style="2" customWidth="1"/>
    <col min="8436" max="8436" width="6.88671875" style="2" customWidth="1"/>
    <col min="8437" max="8438" width="7.77734375" style="2" customWidth="1"/>
    <col min="8439" max="8439" width="4.21875" style="2" customWidth="1"/>
    <col min="8440" max="8440" width="4.33203125" style="2" customWidth="1"/>
    <col min="8441" max="8441" width="5.44140625" style="2" customWidth="1"/>
    <col min="8442" max="8442" width="0.44140625" style="2" customWidth="1"/>
    <col min="8443" max="8681" width="8" style="2"/>
    <col min="8682" max="8682" width="0.44140625" style="2" customWidth="1"/>
    <col min="8683" max="8683" width="6.77734375" style="2" customWidth="1"/>
    <col min="8684" max="8684" width="27.33203125" style="2" customWidth="1"/>
    <col min="8685" max="8685" width="3.33203125" style="2" customWidth="1"/>
    <col min="8686" max="8686" width="6.6640625" style="2" customWidth="1"/>
    <col min="8687" max="8687" width="8" style="2" customWidth="1"/>
    <col min="8688" max="8688" width="9.88671875" style="2" customWidth="1"/>
    <col min="8689" max="8689" width="6.44140625" style="2" customWidth="1"/>
    <col min="8690" max="8690" width="6.6640625" style="2" customWidth="1"/>
    <col min="8691" max="8691" width="6.77734375" style="2" customWidth="1"/>
    <col min="8692" max="8692" width="6.88671875" style="2" customWidth="1"/>
    <col min="8693" max="8694" width="7.77734375" style="2" customWidth="1"/>
    <col min="8695" max="8695" width="4.21875" style="2" customWidth="1"/>
    <col min="8696" max="8696" width="4.33203125" style="2" customWidth="1"/>
    <col min="8697" max="8697" width="5.44140625" style="2" customWidth="1"/>
    <col min="8698" max="8698" width="0.44140625" style="2" customWidth="1"/>
    <col min="8699" max="8937" width="8" style="2"/>
    <col min="8938" max="8938" width="0.44140625" style="2" customWidth="1"/>
    <col min="8939" max="8939" width="6.77734375" style="2" customWidth="1"/>
    <col min="8940" max="8940" width="27.33203125" style="2" customWidth="1"/>
    <col min="8941" max="8941" width="3.33203125" style="2" customWidth="1"/>
    <col min="8942" max="8942" width="6.6640625" style="2" customWidth="1"/>
    <col min="8943" max="8943" width="8" style="2" customWidth="1"/>
    <col min="8944" max="8944" width="9.88671875" style="2" customWidth="1"/>
    <col min="8945" max="8945" width="6.44140625" style="2" customWidth="1"/>
    <col min="8946" max="8946" width="6.6640625" style="2" customWidth="1"/>
    <col min="8947" max="8947" width="6.77734375" style="2" customWidth="1"/>
    <col min="8948" max="8948" width="6.88671875" style="2" customWidth="1"/>
    <col min="8949" max="8950" width="7.77734375" style="2" customWidth="1"/>
    <col min="8951" max="8951" width="4.21875" style="2" customWidth="1"/>
    <col min="8952" max="8952" width="4.33203125" style="2" customWidth="1"/>
    <col min="8953" max="8953" width="5.44140625" style="2" customWidth="1"/>
    <col min="8954" max="8954" width="0.44140625" style="2" customWidth="1"/>
    <col min="8955" max="9193" width="8" style="2"/>
    <col min="9194" max="9194" width="0.44140625" style="2" customWidth="1"/>
    <col min="9195" max="9195" width="6.77734375" style="2" customWidth="1"/>
    <col min="9196" max="9196" width="27.33203125" style="2" customWidth="1"/>
    <col min="9197" max="9197" width="3.33203125" style="2" customWidth="1"/>
    <col min="9198" max="9198" width="6.6640625" style="2" customWidth="1"/>
    <col min="9199" max="9199" width="8" style="2" customWidth="1"/>
    <col min="9200" max="9200" width="9.88671875" style="2" customWidth="1"/>
    <col min="9201" max="9201" width="6.44140625" style="2" customWidth="1"/>
    <col min="9202" max="9202" width="6.6640625" style="2" customWidth="1"/>
    <col min="9203" max="9203" width="6.77734375" style="2" customWidth="1"/>
    <col min="9204" max="9204" width="6.88671875" style="2" customWidth="1"/>
    <col min="9205" max="9206" width="7.77734375" style="2" customWidth="1"/>
    <col min="9207" max="9207" width="4.21875" style="2" customWidth="1"/>
    <col min="9208" max="9208" width="4.33203125" style="2" customWidth="1"/>
    <col min="9209" max="9209" width="5.44140625" style="2" customWidth="1"/>
    <col min="9210" max="9210" width="0.44140625" style="2" customWidth="1"/>
    <col min="9211" max="9449" width="8" style="2"/>
    <col min="9450" max="9450" width="0.44140625" style="2" customWidth="1"/>
    <col min="9451" max="9451" width="6.77734375" style="2" customWidth="1"/>
    <col min="9452" max="9452" width="27.33203125" style="2" customWidth="1"/>
    <col min="9453" max="9453" width="3.33203125" style="2" customWidth="1"/>
    <col min="9454" max="9454" width="6.6640625" style="2" customWidth="1"/>
    <col min="9455" max="9455" width="8" style="2" customWidth="1"/>
    <col min="9456" max="9456" width="9.88671875" style="2" customWidth="1"/>
    <col min="9457" max="9457" width="6.44140625" style="2" customWidth="1"/>
    <col min="9458" max="9458" width="6.6640625" style="2" customWidth="1"/>
    <col min="9459" max="9459" width="6.77734375" style="2" customWidth="1"/>
    <col min="9460" max="9460" width="6.88671875" style="2" customWidth="1"/>
    <col min="9461" max="9462" width="7.77734375" style="2" customWidth="1"/>
    <col min="9463" max="9463" width="4.21875" style="2" customWidth="1"/>
    <col min="9464" max="9464" width="4.33203125" style="2" customWidth="1"/>
    <col min="9465" max="9465" width="5.44140625" style="2" customWidth="1"/>
    <col min="9466" max="9466" width="0.44140625" style="2" customWidth="1"/>
    <col min="9467" max="9705" width="8" style="2"/>
    <col min="9706" max="9706" width="0.44140625" style="2" customWidth="1"/>
    <col min="9707" max="9707" width="6.77734375" style="2" customWidth="1"/>
    <col min="9708" max="9708" width="27.33203125" style="2" customWidth="1"/>
    <col min="9709" max="9709" width="3.33203125" style="2" customWidth="1"/>
    <col min="9710" max="9710" width="6.6640625" style="2" customWidth="1"/>
    <col min="9711" max="9711" width="8" style="2" customWidth="1"/>
    <col min="9712" max="9712" width="9.88671875" style="2" customWidth="1"/>
    <col min="9713" max="9713" width="6.44140625" style="2" customWidth="1"/>
    <col min="9714" max="9714" width="6.6640625" style="2" customWidth="1"/>
    <col min="9715" max="9715" width="6.77734375" style="2" customWidth="1"/>
    <col min="9716" max="9716" width="6.88671875" style="2" customWidth="1"/>
    <col min="9717" max="9718" width="7.77734375" style="2" customWidth="1"/>
    <col min="9719" max="9719" width="4.21875" style="2" customWidth="1"/>
    <col min="9720" max="9720" width="4.33203125" style="2" customWidth="1"/>
    <col min="9721" max="9721" width="5.44140625" style="2" customWidth="1"/>
    <col min="9722" max="9722" width="0.44140625" style="2" customWidth="1"/>
    <col min="9723" max="9961" width="8" style="2"/>
    <col min="9962" max="9962" width="0.44140625" style="2" customWidth="1"/>
    <col min="9963" max="9963" width="6.77734375" style="2" customWidth="1"/>
    <col min="9964" max="9964" width="27.33203125" style="2" customWidth="1"/>
    <col min="9965" max="9965" width="3.33203125" style="2" customWidth="1"/>
    <col min="9966" max="9966" width="6.6640625" style="2" customWidth="1"/>
    <col min="9967" max="9967" width="8" style="2" customWidth="1"/>
    <col min="9968" max="9968" width="9.88671875" style="2" customWidth="1"/>
    <col min="9969" max="9969" width="6.44140625" style="2" customWidth="1"/>
    <col min="9970" max="9970" width="6.6640625" style="2" customWidth="1"/>
    <col min="9971" max="9971" width="6.77734375" style="2" customWidth="1"/>
    <col min="9972" max="9972" width="6.88671875" style="2" customWidth="1"/>
    <col min="9973" max="9974" width="7.77734375" style="2" customWidth="1"/>
    <col min="9975" max="9975" width="4.21875" style="2" customWidth="1"/>
    <col min="9976" max="9976" width="4.33203125" style="2" customWidth="1"/>
    <col min="9977" max="9977" width="5.44140625" style="2" customWidth="1"/>
    <col min="9978" max="9978" width="0.44140625" style="2" customWidth="1"/>
    <col min="9979" max="10217" width="8" style="2"/>
    <col min="10218" max="10218" width="0.44140625" style="2" customWidth="1"/>
    <col min="10219" max="10219" width="6.77734375" style="2" customWidth="1"/>
    <col min="10220" max="10220" width="27.33203125" style="2" customWidth="1"/>
    <col min="10221" max="10221" width="3.33203125" style="2" customWidth="1"/>
    <col min="10222" max="10222" width="6.6640625" style="2" customWidth="1"/>
    <col min="10223" max="10223" width="8" style="2" customWidth="1"/>
    <col min="10224" max="10224" width="9.88671875" style="2" customWidth="1"/>
    <col min="10225" max="10225" width="6.44140625" style="2" customWidth="1"/>
    <col min="10226" max="10226" width="6.6640625" style="2" customWidth="1"/>
    <col min="10227" max="10227" width="6.77734375" style="2" customWidth="1"/>
    <col min="10228" max="10228" width="6.88671875" style="2" customWidth="1"/>
    <col min="10229" max="10230" width="7.77734375" style="2" customWidth="1"/>
    <col min="10231" max="10231" width="4.21875" style="2" customWidth="1"/>
    <col min="10232" max="10232" width="4.33203125" style="2" customWidth="1"/>
    <col min="10233" max="10233" width="5.44140625" style="2" customWidth="1"/>
    <col min="10234" max="10234" width="0.44140625" style="2" customWidth="1"/>
    <col min="10235" max="10473" width="8" style="2"/>
    <col min="10474" max="10474" width="0.44140625" style="2" customWidth="1"/>
    <col min="10475" max="10475" width="6.77734375" style="2" customWidth="1"/>
    <col min="10476" max="10476" width="27.33203125" style="2" customWidth="1"/>
    <col min="10477" max="10477" width="3.33203125" style="2" customWidth="1"/>
    <col min="10478" max="10478" width="6.6640625" style="2" customWidth="1"/>
    <col min="10479" max="10479" width="8" style="2" customWidth="1"/>
    <col min="10480" max="10480" width="9.88671875" style="2" customWidth="1"/>
    <col min="10481" max="10481" width="6.44140625" style="2" customWidth="1"/>
    <col min="10482" max="10482" width="6.6640625" style="2" customWidth="1"/>
    <col min="10483" max="10483" width="6.77734375" style="2" customWidth="1"/>
    <col min="10484" max="10484" width="6.88671875" style="2" customWidth="1"/>
    <col min="10485" max="10486" width="7.77734375" style="2" customWidth="1"/>
    <col min="10487" max="10487" width="4.21875" style="2" customWidth="1"/>
    <col min="10488" max="10488" width="4.33203125" style="2" customWidth="1"/>
    <col min="10489" max="10489" width="5.44140625" style="2" customWidth="1"/>
    <col min="10490" max="10490" width="0.44140625" style="2" customWidth="1"/>
    <col min="10491" max="10729" width="8" style="2"/>
    <col min="10730" max="10730" width="0.44140625" style="2" customWidth="1"/>
    <col min="10731" max="10731" width="6.77734375" style="2" customWidth="1"/>
    <col min="10732" max="10732" width="27.33203125" style="2" customWidth="1"/>
    <col min="10733" max="10733" width="3.33203125" style="2" customWidth="1"/>
    <col min="10734" max="10734" width="6.6640625" style="2" customWidth="1"/>
    <col min="10735" max="10735" width="8" style="2" customWidth="1"/>
    <col min="10736" max="10736" width="9.88671875" style="2" customWidth="1"/>
    <col min="10737" max="10737" width="6.44140625" style="2" customWidth="1"/>
    <col min="10738" max="10738" width="6.6640625" style="2" customWidth="1"/>
    <col min="10739" max="10739" width="6.77734375" style="2" customWidth="1"/>
    <col min="10740" max="10740" width="6.88671875" style="2" customWidth="1"/>
    <col min="10741" max="10742" width="7.77734375" style="2" customWidth="1"/>
    <col min="10743" max="10743" width="4.21875" style="2" customWidth="1"/>
    <col min="10744" max="10744" width="4.33203125" style="2" customWidth="1"/>
    <col min="10745" max="10745" width="5.44140625" style="2" customWidth="1"/>
    <col min="10746" max="10746" width="0.44140625" style="2" customWidth="1"/>
    <col min="10747" max="10985" width="8" style="2"/>
    <col min="10986" max="10986" width="0.44140625" style="2" customWidth="1"/>
    <col min="10987" max="10987" width="6.77734375" style="2" customWidth="1"/>
    <col min="10988" max="10988" width="27.33203125" style="2" customWidth="1"/>
    <col min="10989" max="10989" width="3.33203125" style="2" customWidth="1"/>
    <col min="10990" max="10990" width="6.6640625" style="2" customWidth="1"/>
    <col min="10991" max="10991" width="8" style="2" customWidth="1"/>
    <col min="10992" max="10992" width="9.88671875" style="2" customWidth="1"/>
    <col min="10993" max="10993" width="6.44140625" style="2" customWidth="1"/>
    <col min="10994" max="10994" width="6.6640625" style="2" customWidth="1"/>
    <col min="10995" max="10995" width="6.77734375" style="2" customWidth="1"/>
    <col min="10996" max="10996" width="6.88671875" style="2" customWidth="1"/>
    <col min="10997" max="10998" width="7.77734375" style="2" customWidth="1"/>
    <col min="10999" max="10999" width="4.21875" style="2" customWidth="1"/>
    <col min="11000" max="11000" width="4.33203125" style="2" customWidth="1"/>
    <col min="11001" max="11001" width="5.44140625" style="2" customWidth="1"/>
    <col min="11002" max="11002" width="0.44140625" style="2" customWidth="1"/>
    <col min="11003" max="11241" width="8" style="2"/>
    <col min="11242" max="11242" width="0.44140625" style="2" customWidth="1"/>
    <col min="11243" max="11243" width="6.77734375" style="2" customWidth="1"/>
    <col min="11244" max="11244" width="27.33203125" style="2" customWidth="1"/>
    <col min="11245" max="11245" width="3.33203125" style="2" customWidth="1"/>
    <col min="11246" max="11246" width="6.6640625" style="2" customWidth="1"/>
    <col min="11247" max="11247" width="8" style="2" customWidth="1"/>
    <col min="11248" max="11248" width="9.88671875" style="2" customWidth="1"/>
    <col min="11249" max="11249" width="6.44140625" style="2" customWidth="1"/>
    <col min="11250" max="11250" width="6.6640625" style="2" customWidth="1"/>
    <col min="11251" max="11251" width="6.77734375" style="2" customWidth="1"/>
    <col min="11252" max="11252" width="6.88671875" style="2" customWidth="1"/>
    <col min="11253" max="11254" width="7.77734375" style="2" customWidth="1"/>
    <col min="11255" max="11255" width="4.21875" style="2" customWidth="1"/>
    <col min="11256" max="11256" width="4.33203125" style="2" customWidth="1"/>
    <col min="11257" max="11257" width="5.44140625" style="2" customWidth="1"/>
    <col min="11258" max="11258" width="0.44140625" style="2" customWidth="1"/>
    <col min="11259" max="11497" width="8" style="2"/>
    <col min="11498" max="11498" width="0.44140625" style="2" customWidth="1"/>
    <col min="11499" max="11499" width="6.77734375" style="2" customWidth="1"/>
    <col min="11500" max="11500" width="27.33203125" style="2" customWidth="1"/>
    <col min="11501" max="11501" width="3.33203125" style="2" customWidth="1"/>
    <col min="11502" max="11502" width="6.6640625" style="2" customWidth="1"/>
    <col min="11503" max="11503" width="8" style="2" customWidth="1"/>
    <col min="11504" max="11504" width="9.88671875" style="2" customWidth="1"/>
    <col min="11505" max="11505" width="6.44140625" style="2" customWidth="1"/>
    <col min="11506" max="11506" width="6.6640625" style="2" customWidth="1"/>
    <col min="11507" max="11507" width="6.77734375" style="2" customWidth="1"/>
    <col min="11508" max="11508" width="6.88671875" style="2" customWidth="1"/>
    <col min="11509" max="11510" width="7.77734375" style="2" customWidth="1"/>
    <col min="11511" max="11511" width="4.21875" style="2" customWidth="1"/>
    <col min="11512" max="11512" width="4.33203125" style="2" customWidth="1"/>
    <col min="11513" max="11513" width="5.44140625" style="2" customWidth="1"/>
    <col min="11514" max="11514" width="0.44140625" style="2" customWidth="1"/>
    <col min="11515" max="11753" width="8" style="2"/>
    <col min="11754" max="11754" width="0.44140625" style="2" customWidth="1"/>
    <col min="11755" max="11755" width="6.77734375" style="2" customWidth="1"/>
    <col min="11756" max="11756" width="27.33203125" style="2" customWidth="1"/>
    <col min="11757" max="11757" width="3.33203125" style="2" customWidth="1"/>
    <col min="11758" max="11758" width="6.6640625" style="2" customWidth="1"/>
    <col min="11759" max="11759" width="8" style="2" customWidth="1"/>
    <col min="11760" max="11760" width="9.88671875" style="2" customWidth="1"/>
    <col min="11761" max="11761" width="6.44140625" style="2" customWidth="1"/>
    <col min="11762" max="11762" width="6.6640625" style="2" customWidth="1"/>
    <col min="11763" max="11763" width="6.77734375" style="2" customWidth="1"/>
    <col min="11764" max="11764" width="6.88671875" style="2" customWidth="1"/>
    <col min="11765" max="11766" width="7.77734375" style="2" customWidth="1"/>
    <col min="11767" max="11767" width="4.21875" style="2" customWidth="1"/>
    <col min="11768" max="11768" width="4.33203125" style="2" customWidth="1"/>
    <col min="11769" max="11769" width="5.44140625" style="2" customWidth="1"/>
    <col min="11770" max="11770" width="0.44140625" style="2" customWidth="1"/>
    <col min="11771" max="12009" width="8" style="2"/>
    <col min="12010" max="12010" width="0.44140625" style="2" customWidth="1"/>
    <col min="12011" max="12011" width="6.77734375" style="2" customWidth="1"/>
    <col min="12012" max="12012" width="27.33203125" style="2" customWidth="1"/>
    <col min="12013" max="12013" width="3.33203125" style="2" customWidth="1"/>
    <col min="12014" max="12014" width="6.6640625" style="2" customWidth="1"/>
    <col min="12015" max="12015" width="8" style="2" customWidth="1"/>
    <col min="12016" max="12016" width="9.88671875" style="2" customWidth="1"/>
    <col min="12017" max="12017" width="6.44140625" style="2" customWidth="1"/>
    <col min="12018" max="12018" width="6.6640625" style="2" customWidth="1"/>
    <col min="12019" max="12019" width="6.77734375" style="2" customWidth="1"/>
    <col min="12020" max="12020" width="6.88671875" style="2" customWidth="1"/>
    <col min="12021" max="12022" width="7.77734375" style="2" customWidth="1"/>
    <col min="12023" max="12023" width="4.21875" style="2" customWidth="1"/>
    <col min="12024" max="12024" width="4.33203125" style="2" customWidth="1"/>
    <col min="12025" max="12025" width="5.44140625" style="2" customWidth="1"/>
    <col min="12026" max="12026" width="0.44140625" style="2" customWidth="1"/>
    <col min="12027" max="12265" width="8" style="2"/>
    <col min="12266" max="12266" width="0.44140625" style="2" customWidth="1"/>
    <col min="12267" max="12267" width="6.77734375" style="2" customWidth="1"/>
    <col min="12268" max="12268" width="27.33203125" style="2" customWidth="1"/>
    <col min="12269" max="12269" width="3.33203125" style="2" customWidth="1"/>
    <col min="12270" max="12270" width="6.6640625" style="2" customWidth="1"/>
    <col min="12271" max="12271" width="8" style="2" customWidth="1"/>
    <col min="12272" max="12272" width="9.88671875" style="2" customWidth="1"/>
    <col min="12273" max="12273" width="6.44140625" style="2" customWidth="1"/>
    <col min="12274" max="12274" width="6.6640625" style="2" customWidth="1"/>
    <col min="12275" max="12275" width="6.77734375" style="2" customWidth="1"/>
    <col min="12276" max="12276" width="6.88671875" style="2" customWidth="1"/>
    <col min="12277" max="12278" width="7.77734375" style="2" customWidth="1"/>
    <col min="12279" max="12279" width="4.21875" style="2" customWidth="1"/>
    <col min="12280" max="12280" width="4.33203125" style="2" customWidth="1"/>
    <col min="12281" max="12281" width="5.44140625" style="2" customWidth="1"/>
    <col min="12282" max="12282" width="0.44140625" style="2" customWidth="1"/>
    <col min="12283" max="12521" width="8" style="2"/>
    <col min="12522" max="12522" width="0.44140625" style="2" customWidth="1"/>
    <col min="12523" max="12523" width="6.77734375" style="2" customWidth="1"/>
    <col min="12524" max="12524" width="27.33203125" style="2" customWidth="1"/>
    <col min="12525" max="12525" width="3.33203125" style="2" customWidth="1"/>
    <col min="12526" max="12526" width="6.6640625" style="2" customWidth="1"/>
    <col min="12527" max="12527" width="8" style="2" customWidth="1"/>
    <col min="12528" max="12528" width="9.88671875" style="2" customWidth="1"/>
    <col min="12529" max="12529" width="6.44140625" style="2" customWidth="1"/>
    <col min="12530" max="12530" width="6.6640625" style="2" customWidth="1"/>
    <col min="12531" max="12531" width="6.77734375" style="2" customWidth="1"/>
    <col min="12532" max="12532" width="6.88671875" style="2" customWidth="1"/>
    <col min="12533" max="12534" width="7.77734375" style="2" customWidth="1"/>
    <col min="12535" max="12535" width="4.21875" style="2" customWidth="1"/>
    <col min="12536" max="12536" width="4.33203125" style="2" customWidth="1"/>
    <col min="12537" max="12537" width="5.44140625" style="2" customWidth="1"/>
    <col min="12538" max="12538" width="0.44140625" style="2" customWidth="1"/>
    <col min="12539" max="12777" width="8" style="2"/>
    <col min="12778" max="12778" width="0.44140625" style="2" customWidth="1"/>
    <col min="12779" max="12779" width="6.77734375" style="2" customWidth="1"/>
    <col min="12780" max="12780" width="27.33203125" style="2" customWidth="1"/>
    <col min="12781" max="12781" width="3.33203125" style="2" customWidth="1"/>
    <col min="12782" max="12782" width="6.6640625" style="2" customWidth="1"/>
    <col min="12783" max="12783" width="8" style="2" customWidth="1"/>
    <col min="12784" max="12784" width="9.88671875" style="2" customWidth="1"/>
    <col min="12785" max="12785" width="6.44140625" style="2" customWidth="1"/>
    <col min="12786" max="12786" width="6.6640625" style="2" customWidth="1"/>
    <col min="12787" max="12787" width="6.77734375" style="2" customWidth="1"/>
    <col min="12788" max="12788" width="6.88671875" style="2" customWidth="1"/>
    <col min="12789" max="12790" width="7.77734375" style="2" customWidth="1"/>
    <col min="12791" max="12791" width="4.21875" style="2" customWidth="1"/>
    <col min="12792" max="12792" width="4.33203125" style="2" customWidth="1"/>
    <col min="12793" max="12793" width="5.44140625" style="2" customWidth="1"/>
    <col min="12794" max="12794" width="0.44140625" style="2" customWidth="1"/>
    <col min="12795" max="13033" width="8" style="2"/>
    <col min="13034" max="13034" width="0.44140625" style="2" customWidth="1"/>
    <col min="13035" max="13035" width="6.77734375" style="2" customWidth="1"/>
    <col min="13036" max="13036" width="27.33203125" style="2" customWidth="1"/>
    <col min="13037" max="13037" width="3.33203125" style="2" customWidth="1"/>
    <col min="13038" max="13038" width="6.6640625" style="2" customWidth="1"/>
    <col min="13039" max="13039" width="8" style="2" customWidth="1"/>
    <col min="13040" max="13040" width="9.88671875" style="2" customWidth="1"/>
    <col min="13041" max="13041" width="6.44140625" style="2" customWidth="1"/>
    <col min="13042" max="13042" width="6.6640625" style="2" customWidth="1"/>
    <col min="13043" max="13043" width="6.77734375" style="2" customWidth="1"/>
    <col min="13044" max="13044" width="6.88671875" style="2" customWidth="1"/>
    <col min="13045" max="13046" width="7.77734375" style="2" customWidth="1"/>
    <col min="13047" max="13047" width="4.21875" style="2" customWidth="1"/>
    <col min="13048" max="13048" width="4.33203125" style="2" customWidth="1"/>
    <col min="13049" max="13049" width="5.44140625" style="2" customWidth="1"/>
    <col min="13050" max="13050" width="0.44140625" style="2" customWidth="1"/>
    <col min="13051" max="13289" width="8" style="2"/>
    <col min="13290" max="13290" width="0.44140625" style="2" customWidth="1"/>
    <col min="13291" max="13291" width="6.77734375" style="2" customWidth="1"/>
    <col min="13292" max="13292" width="27.33203125" style="2" customWidth="1"/>
    <col min="13293" max="13293" width="3.33203125" style="2" customWidth="1"/>
    <col min="13294" max="13294" width="6.6640625" style="2" customWidth="1"/>
    <col min="13295" max="13295" width="8" style="2" customWidth="1"/>
    <col min="13296" max="13296" width="9.88671875" style="2" customWidth="1"/>
    <col min="13297" max="13297" width="6.44140625" style="2" customWidth="1"/>
    <col min="13298" max="13298" width="6.6640625" style="2" customWidth="1"/>
    <col min="13299" max="13299" width="6.77734375" style="2" customWidth="1"/>
    <col min="13300" max="13300" width="6.88671875" style="2" customWidth="1"/>
    <col min="13301" max="13302" width="7.77734375" style="2" customWidth="1"/>
    <col min="13303" max="13303" width="4.21875" style="2" customWidth="1"/>
    <col min="13304" max="13304" width="4.33203125" style="2" customWidth="1"/>
    <col min="13305" max="13305" width="5.44140625" style="2" customWidth="1"/>
    <col min="13306" max="13306" width="0.44140625" style="2" customWidth="1"/>
    <col min="13307" max="13545" width="8" style="2"/>
    <col min="13546" max="13546" width="0.44140625" style="2" customWidth="1"/>
    <col min="13547" max="13547" width="6.77734375" style="2" customWidth="1"/>
    <col min="13548" max="13548" width="27.33203125" style="2" customWidth="1"/>
    <col min="13549" max="13549" width="3.33203125" style="2" customWidth="1"/>
    <col min="13550" max="13550" width="6.6640625" style="2" customWidth="1"/>
    <col min="13551" max="13551" width="8" style="2" customWidth="1"/>
    <col min="13552" max="13552" width="9.88671875" style="2" customWidth="1"/>
    <col min="13553" max="13553" width="6.44140625" style="2" customWidth="1"/>
    <col min="13554" max="13554" width="6.6640625" style="2" customWidth="1"/>
    <col min="13555" max="13555" width="6.77734375" style="2" customWidth="1"/>
    <col min="13556" max="13556" width="6.88671875" style="2" customWidth="1"/>
    <col min="13557" max="13558" width="7.77734375" style="2" customWidth="1"/>
    <col min="13559" max="13559" width="4.21875" style="2" customWidth="1"/>
    <col min="13560" max="13560" width="4.33203125" style="2" customWidth="1"/>
    <col min="13561" max="13561" width="5.44140625" style="2" customWidth="1"/>
    <col min="13562" max="13562" width="0.44140625" style="2" customWidth="1"/>
    <col min="13563" max="13801" width="8" style="2"/>
    <col min="13802" max="13802" width="0.44140625" style="2" customWidth="1"/>
    <col min="13803" max="13803" width="6.77734375" style="2" customWidth="1"/>
    <col min="13804" max="13804" width="27.33203125" style="2" customWidth="1"/>
    <col min="13805" max="13805" width="3.33203125" style="2" customWidth="1"/>
    <col min="13806" max="13806" width="6.6640625" style="2" customWidth="1"/>
    <col min="13807" max="13807" width="8" style="2" customWidth="1"/>
    <col min="13808" max="13808" width="9.88671875" style="2" customWidth="1"/>
    <col min="13809" max="13809" width="6.44140625" style="2" customWidth="1"/>
    <col min="13810" max="13810" width="6.6640625" style="2" customWidth="1"/>
    <col min="13811" max="13811" width="6.77734375" style="2" customWidth="1"/>
    <col min="13812" max="13812" width="6.88671875" style="2" customWidth="1"/>
    <col min="13813" max="13814" width="7.77734375" style="2" customWidth="1"/>
    <col min="13815" max="13815" width="4.21875" style="2" customWidth="1"/>
    <col min="13816" max="13816" width="4.33203125" style="2" customWidth="1"/>
    <col min="13817" max="13817" width="5.44140625" style="2" customWidth="1"/>
    <col min="13818" max="13818" width="0.44140625" style="2" customWidth="1"/>
    <col min="13819" max="14057" width="8" style="2"/>
    <col min="14058" max="14058" width="0.44140625" style="2" customWidth="1"/>
    <col min="14059" max="14059" width="6.77734375" style="2" customWidth="1"/>
    <col min="14060" max="14060" width="27.33203125" style="2" customWidth="1"/>
    <col min="14061" max="14061" width="3.33203125" style="2" customWidth="1"/>
    <col min="14062" max="14062" width="6.6640625" style="2" customWidth="1"/>
    <col min="14063" max="14063" width="8" style="2" customWidth="1"/>
    <col min="14064" max="14064" width="9.88671875" style="2" customWidth="1"/>
    <col min="14065" max="14065" width="6.44140625" style="2" customWidth="1"/>
    <col min="14066" max="14066" width="6.6640625" style="2" customWidth="1"/>
    <col min="14067" max="14067" width="6.77734375" style="2" customWidth="1"/>
    <col min="14068" max="14068" width="6.88671875" style="2" customWidth="1"/>
    <col min="14069" max="14070" width="7.77734375" style="2" customWidth="1"/>
    <col min="14071" max="14071" width="4.21875" style="2" customWidth="1"/>
    <col min="14072" max="14072" width="4.33203125" style="2" customWidth="1"/>
    <col min="14073" max="14073" width="5.44140625" style="2" customWidth="1"/>
    <col min="14074" max="14074" width="0.44140625" style="2" customWidth="1"/>
    <col min="14075" max="14313" width="8" style="2"/>
    <col min="14314" max="14314" width="0.44140625" style="2" customWidth="1"/>
    <col min="14315" max="14315" width="6.77734375" style="2" customWidth="1"/>
    <col min="14316" max="14316" width="27.33203125" style="2" customWidth="1"/>
    <col min="14317" max="14317" width="3.33203125" style="2" customWidth="1"/>
    <col min="14318" max="14318" width="6.6640625" style="2" customWidth="1"/>
    <col min="14319" max="14319" width="8" style="2" customWidth="1"/>
    <col min="14320" max="14320" width="9.88671875" style="2" customWidth="1"/>
    <col min="14321" max="14321" width="6.44140625" style="2" customWidth="1"/>
    <col min="14322" max="14322" width="6.6640625" style="2" customWidth="1"/>
    <col min="14323" max="14323" width="6.77734375" style="2" customWidth="1"/>
    <col min="14324" max="14324" width="6.88671875" style="2" customWidth="1"/>
    <col min="14325" max="14326" width="7.77734375" style="2" customWidth="1"/>
    <col min="14327" max="14327" width="4.21875" style="2" customWidth="1"/>
    <col min="14328" max="14328" width="4.33203125" style="2" customWidth="1"/>
    <col min="14329" max="14329" width="5.44140625" style="2" customWidth="1"/>
    <col min="14330" max="14330" width="0.44140625" style="2" customWidth="1"/>
    <col min="14331" max="14569" width="8" style="2"/>
    <col min="14570" max="14570" width="0.44140625" style="2" customWidth="1"/>
    <col min="14571" max="14571" width="6.77734375" style="2" customWidth="1"/>
    <col min="14572" max="14572" width="27.33203125" style="2" customWidth="1"/>
    <col min="14573" max="14573" width="3.33203125" style="2" customWidth="1"/>
    <col min="14574" max="14574" width="6.6640625" style="2" customWidth="1"/>
    <col min="14575" max="14575" width="8" style="2" customWidth="1"/>
    <col min="14576" max="14576" width="9.88671875" style="2" customWidth="1"/>
    <col min="14577" max="14577" width="6.44140625" style="2" customWidth="1"/>
    <col min="14578" max="14578" width="6.6640625" style="2" customWidth="1"/>
    <col min="14579" max="14579" width="6.77734375" style="2" customWidth="1"/>
    <col min="14580" max="14580" width="6.88671875" style="2" customWidth="1"/>
    <col min="14581" max="14582" width="7.77734375" style="2" customWidth="1"/>
    <col min="14583" max="14583" width="4.21875" style="2" customWidth="1"/>
    <col min="14584" max="14584" width="4.33203125" style="2" customWidth="1"/>
    <col min="14585" max="14585" width="5.44140625" style="2" customWidth="1"/>
    <col min="14586" max="14586" width="0.44140625" style="2" customWidth="1"/>
    <col min="14587" max="14825" width="8" style="2"/>
    <col min="14826" max="14826" width="0.44140625" style="2" customWidth="1"/>
    <col min="14827" max="14827" width="6.77734375" style="2" customWidth="1"/>
    <col min="14828" max="14828" width="27.33203125" style="2" customWidth="1"/>
    <col min="14829" max="14829" width="3.33203125" style="2" customWidth="1"/>
    <col min="14830" max="14830" width="6.6640625" style="2" customWidth="1"/>
    <col min="14831" max="14831" width="8" style="2" customWidth="1"/>
    <col min="14832" max="14832" width="9.88671875" style="2" customWidth="1"/>
    <col min="14833" max="14833" width="6.44140625" style="2" customWidth="1"/>
    <col min="14834" max="14834" width="6.6640625" style="2" customWidth="1"/>
    <col min="14835" max="14835" width="6.77734375" style="2" customWidth="1"/>
    <col min="14836" max="14836" width="6.88671875" style="2" customWidth="1"/>
    <col min="14837" max="14838" width="7.77734375" style="2" customWidth="1"/>
    <col min="14839" max="14839" width="4.21875" style="2" customWidth="1"/>
    <col min="14840" max="14840" width="4.33203125" style="2" customWidth="1"/>
    <col min="14841" max="14841" width="5.44140625" style="2" customWidth="1"/>
    <col min="14842" max="14842" width="0.44140625" style="2" customWidth="1"/>
    <col min="14843" max="15081" width="8" style="2"/>
    <col min="15082" max="15082" width="0.44140625" style="2" customWidth="1"/>
    <col min="15083" max="15083" width="6.77734375" style="2" customWidth="1"/>
    <col min="15084" max="15084" width="27.33203125" style="2" customWidth="1"/>
    <col min="15085" max="15085" width="3.33203125" style="2" customWidth="1"/>
    <col min="15086" max="15086" width="6.6640625" style="2" customWidth="1"/>
    <col min="15087" max="15087" width="8" style="2" customWidth="1"/>
    <col min="15088" max="15088" width="9.88671875" style="2" customWidth="1"/>
    <col min="15089" max="15089" width="6.44140625" style="2" customWidth="1"/>
    <col min="15090" max="15090" width="6.6640625" style="2" customWidth="1"/>
    <col min="15091" max="15091" width="6.77734375" style="2" customWidth="1"/>
    <col min="15092" max="15092" width="6.88671875" style="2" customWidth="1"/>
    <col min="15093" max="15094" width="7.77734375" style="2" customWidth="1"/>
    <col min="15095" max="15095" width="4.21875" style="2" customWidth="1"/>
    <col min="15096" max="15096" width="4.33203125" style="2" customWidth="1"/>
    <col min="15097" max="15097" width="5.44140625" style="2" customWidth="1"/>
    <col min="15098" max="15098" width="0.44140625" style="2" customWidth="1"/>
    <col min="15099" max="15337" width="8" style="2"/>
    <col min="15338" max="15338" width="0.44140625" style="2" customWidth="1"/>
    <col min="15339" max="15339" width="6.77734375" style="2" customWidth="1"/>
    <col min="15340" max="15340" width="27.33203125" style="2" customWidth="1"/>
    <col min="15341" max="15341" width="3.33203125" style="2" customWidth="1"/>
    <col min="15342" max="15342" width="6.6640625" style="2" customWidth="1"/>
    <col min="15343" max="15343" width="8" style="2" customWidth="1"/>
    <col min="15344" max="15344" width="9.88671875" style="2" customWidth="1"/>
    <col min="15345" max="15345" width="6.44140625" style="2" customWidth="1"/>
    <col min="15346" max="15346" width="6.6640625" style="2" customWidth="1"/>
    <col min="15347" max="15347" width="6.77734375" style="2" customWidth="1"/>
    <col min="15348" max="15348" width="6.88671875" style="2" customWidth="1"/>
    <col min="15349" max="15350" width="7.77734375" style="2" customWidth="1"/>
    <col min="15351" max="15351" width="4.21875" style="2" customWidth="1"/>
    <col min="15352" max="15352" width="4.33203125" style="2" customWidth="1"/>
    <col min="15353" max="15353" width="5.44140625" style="2" customWidth="1"/>
    <col min="15354" max="15354" width="0.44140625" style="2" customWidth="1"/>
    <col min="15355" max="15593" width="8" style="2"/>
    <col min="15594" max="15594" width="0.44140625" style="2" customWidth="1"/>
    <col min="15595" max="15595" width="6.77734375" style="2" customWidth="1"/>
    <col min="15596" max="15596" width="27.33203125" style="2" customWidth="1"/>
    <col min="15597" max="15597" width="3.33203125" style="2" customWidth="1"/>
    <col min="15598" max="15598" width="6.6640625" style="2" customWidth="1"/>
    <col min="15599" max="15599" width="8" style="2" customWidth="1"/>
    <col min="15600" max="15600" width="9.88671875" style="2" customWidth="1"/>
    <col min="15601" max="15601" width="6.44140625" style="2" customWidth="1"/>
    <col min="15602" max="15602" width="6.6640625" style="2" customWidth="1"/>
    <col min="15603" max="15603" width="6.77734375" style="2" customWidth="1"/>
    <col min="15604" max="15604" width="6.88671875" style="2" customWidth="1"/>
    <col min="15605" max="15606" width="7.77734375" style="2" customWidth="1"/>
    <col min="15607" max="15607" width="4.21875" style="2" customWidth="1"/>
    <col min="15608" max="15608" width="4.33203125" style="2" customWidth="1"/>
    <col min="15609" max="15609" width="5.44140625" style="2" customWidth="1"/>
    <col min="15610" max="15610" width="0.44140625" style="2" customWidth="1"/>
    <col min="15611" max="15849" width="8" style="2"/>
    <col min="15850" max="15850" width="0.44140625" style="2" customWidth="1"/>
    <col min="15851" max="15851" width="6.77734375" style="2" customWidth="1"/>
    <col min="15852" max="15852" width="27.33203125" style="2" customWidth="1"/>
    <col min="15853" max="15853" width="3.33203125" style="2" customWidth="1"/>
    <col min="15854" max="15854" width="6.6640625" style="2" customWidth="1"/>
    <col min="15855" max="15855" width="8" style="2" customWidth="1"/>
    <col min="15856" max="15856" width="9.88671875" style="2" customWidth="1"/>
    <col min="15857" max="15857" width="6.44140625" style="2" customWidth="1"/>
    <col min="15858" max="15858" width="6.6640625" style="2" customWidth="1"/>
    <col min="15859" max="15859" width="6.77734375" style="2" customWidth="1"/>
    <col min="15860" max="15860" width="6.88671875" style="2" customWidth="1"/>
    <col min="15861" max="15862" width="7.77734375" style="2" customWidth="1"/>
    <col min="15863" max="15863" width="4.21875" style="2" customWidth="1"/>
    <col min="15864" max="15864" width="4.33203125" style="2" customWidth="1"/>
    <col min="15865" max="15865" width="5.44140625" style="2" customWidth="1"/>
    <col min="15866" max="15866" width="0.44140625" style="2" customWidth="1"/>
    <col min="15867" max="16105" width="8" style="2"/>
    <col min="16106" max="16106" width="0.44140625" style="2" customWidth="1"/>
    <col min="16107" max="16107" width="6.77734375" style="2" customWidth="1"/>
    <col min="16108" max="16108" width="27.33203125" style="2" customWidth="1"/>
    <col min="16109" max="16109" width="3.33203125" style="2" customWidth="1"/>
    <col min="16110" max="16110" width="6.6640625" style="2" customWidth="1"/>
    <col min="16111" max="16111" width="8" style="2" customWidth="1"/>
    <col min="16112" max="16112" width="9.88671875" style="2" customWidth="1"/>
    <col min="16113" max="16113" width="6.44140625" style="2" customWidth="1"/>
    <col min="16114" max="16114" width="6.6640625" style="2" customWidth="1"/>
    <col min="16115" max="16115" width="6.77734375" style="2" customWidth="1"/>
    <col min="16116" max="16116" width="6.88671875" style="2" customWidth="1"/>
    <col min="16117" max="16118" width="7.77734375" style="2" customWidth="1"/>
    <col min="16119" max="16119" width="4.21875" style="2" customWidth="1"/>
    <col min="16120" max="16120" width="4.33203125" style="2" customWidth="1"/>
    <col min="16121" max="16121" width="5.44140625" style="2" customWidth="1"/>
    <col min="16122" max="16122" width="0.44140625" style="2" customWidth="1"/>
    <col min="16123" max="16384" width="8" style="2"/>
  </cols>
  <sheetData>
    <row r="1" spans="1:11" ht="15.75" customHeight="1">
      <c r="A1" s="119"/>
      <c r="B1" s="41"/>
      <c r="C1" s="120" t="s">
        <v>0</v>
      </c>
      <c r="D1" s="85"/>
      <c r="E1" s="107"/>
      <c r="F1" s="106"/>
      <c r="G1" s="107"/>
      <c r="H1" s="3"/>
      <c r="I1" s="4"/>
      <c r="J1" s="87"/>
      <c r="K1" s="5"/>
    </row>
    <row r="2" spans="1:11" ht="15.75" customHeight="1">
      <c r="A2" s="119"/>
      <c r="B2" s="41"/>
      <c r="C2" s="120" t="s">
        <v>1</v>
      </c>
      <c r="D2" s="19"/>
      <c r="E2" s="106"/>
      <c r="F2" s="106"/>
      <c r="G2" s="106"/>
      <c r="H2" s="3"/>
      <c r="I2" s="88"/>
      <c r="J2" s="7"/>
      <c r="K2" s="8"/>
    </row>
    <row r="3" spans="1:11" ht="15.75" customHeight="1">
      <c r="A3" s="119"/>
      <c r="B3" s="41"/>
      <c r="C3" s="120" t="s">
        <v>2</v>
      </c>
      <c r="D3" s="19"/>
      <c r="E3" s="106"/>
      <c r="F3" s="106"/>
      <c r="G3" s="106"/>
      <c r="H3" s="3"/>
      <c r="I3" s="2"/>
    </row>
    <row r="4" spans="1:11" ht="15.75" customHeight="1" thickBot="1">
      <c r="A4" s="119"/>
      <c r="B4" s="120"/>
      <c r="C4" s="121"/>
      <c r="D4" s="19"/>
      <c r="E4" s="106"/>
      <c r="F4" s="106"/>
      <c r="G4" s="106"/>
      <c r="H4" s="3"/>
      <c r="I4" s="2"/>
    </row>
    <row r="5" spans="1:11" ht="20.25" customHeight="1">
      <c r="A5" s="122" t="s">
        <v>3</v>
      </c>
      <c r="B5" s="123"/>
      <c r="C5" s="116"/>
      <c r="D5" s="116"/>
      <c r="E5" s="116"/>
      <c r="F5" s="117" t="s">
        <v>4</v>
      </c>
      <c r="G5" s="170" t="s">
        <v>625</v>
      </c>
      <c r="H5" s="3"/>
      <c r="I5" s="6"/>
    </row>
    <row r="6" spans="1:11" ht="20.25" customHeight="1">
      <c r="A6" s="280" t="s">
        <v>460</v>
      </c>
      <c r="B6" s="281"/>
      <c r="C6" s="281"/>
      <c r="D6" s="281"/>
      <c r="E6" s="281"/>
      <c r="F6" s="124" t="s">
        <v>5</v>
      </c>
      <c r="G6" s="171">
        <f>SERVIÇOS!G6</f>
        <v>0.1666</v>
      </c>
      <c r="I6" s="173">
        <v>0.19980000000000001</v>
      </c>
    </row>
    <row r="7" spans="1:11" ht="20.25" customHeight="1" thickBot="1">
      <c r="A7" s="282"/>
      <c r="B7" s="283"/>
      <c r="C7" s="283"/>
      <c r="D7" s="283"/>
      <c r="E7" s="283"/>
      <c r="F7" s="125" t="s">
        <v>6</v>
      </c>
      <c r="G7" s="172">
        <f>SERVIÇOS!G7</f>
        <v>0.26269999999999999</v>
      </c>
      <c r="I7" s="173">
        <v>0.29980000000000001</v>
      </c>
    </row>
    <row r="8" spans="1:11" ht="6.75" customHeight="1" thickBot="1">
      <c r="A8" s="126"/>
      <c r="B8" s="127"/>
      <c r="C8" s="127"/>
      <c r="D8" s="128"/>
      <c r="E8" s="129"/>
      <c r="F8" s="130"/>
      <c r="G8" s="129"/>
      <c r="I8" s="2"/>
    </row>
    <row r="9" spans="1:11" ht="17.25" customHeight="1">
      <c r="A9" s="284" t="s">
        <v>7</v>
      </c>
      <c r="B9" s="287" t="s">
        <v>8</v>
      </c>
      <c r="C9" s="287" t="s">
        <v>9</v>
      </c>
      <c r="D9" s="287" t="s">
        <v>10</v>
      </c>
      <c r="E9" s="290" t="s">
        <v>11</v>
      </c>
      <c r="F9" s="291"/>
      <c r="G9" s="292"/>
      <c r="I9" s="2"/>
    </row>
    <row r="10" spans="1:11" ht="17.25" customHeight="1">
      <c r="A10" s="285"/>
      <c r="B10" s="288"/>
      <c r="C10" s="288"/>
      <c r="D10" s="288"/>
      <c r="E10" s="295" t="s">
        <v>12</v>
      </c>
      <c r="F10" s="293" t="s">
        <v>461</v>
      </c>
      <c r="G10" s="294"/>
      <c r="I10" s="2"/>
    </row>
    <row r="11" spans="1:11" ht="17.25" customHeight="1" thickBot="1">
      <c r="A11" s="286"/>
      <c r="B11" s="289"/>
      <c r="C11" s="289"/>
      <c r="D11" s="289"/>
      <c r="E11" s="296"/>
      <c r="F11" s="95" t="s">
        <v>462</v>
      </c>
      <c r="G11" s="96" t="s">
        <v>449</v>
      </c>
      <c r="I11" s="2"/>
    </row>
    <row r="12" spans="1:11" s="11" customFormat="1" ht="16.5" customHeight="1">
      <c r="A12" s="131"/>
      <c r="B12" s="132"/>
      <c r="C12" s="132"/>
      <c r="D12" s="84"/>
      <c r="E12" s="151"/>
      <c r="F12" s="110"/>
      <c r="G12" s="152"/>
      <c r="H12" s="12"/>
      <c r="I12" s="12"/>
    </row>
    <row r="13" spans="1:11" s="11" customFormat="1" ht="16.5" customHeight="1">
      <c r="A13" s="59"/>
      <c r="B13" s="115" t="s">
        <v>13</v>
      </c>
      <c r="C13" s="140" t="s">
        <v>714</v>
      </c>
      <c r="D13" s="50"/>
      <c r="E13" s="153"/>
      <c r="F13" s="31"/>
      <c r="G13" s="154"/>
      <c r="H13" s="12"/>
      <c r="I13" s="12"/>
    </row>
    <row r="14" spans="1:11" s="11" customFormat="1" ht="16.5" customHeight="1">
      <c r="A14" s="59"/>
      <c r="B14" s="115"/>
      <c r="C14" s="133"/>
      <c r="D14" s="50"/>
      <c r="E14" s="153"/>
      <c r="F14" s="31"/>
      <c r="G14" s="154"/>
      <c r="H14" s="12"/>
      <c r="I14" s="12"/>
    </row>
    <row r="15" spans="1:11" s="11" customFormat="1" ht="16.5" customHeight="1">
      <c r="A15" s="59"/>
      <c r="B15" s="115" t="s">
        <v>14</v>
      </c>
      <c r="C15" s="141" t="s">
        <v>178</v>
      </c>
      <c r="D15" s="50"/>
      <c r="E15" s="153"/>
      <c r="F15" s="31"/>
      <c r="G15" s="154"/>
      <c r="H15" s="12"/>
      <c r="I15" s="12"/>
    </row>
    <row r="16" spans="1:11" s="11" customFormat="1" ht="16.5" customHeight="1">
      <c r="A16" s="59"/>
      <c r="B16" s="115"/>
      <c r="C16" s="141"/>
      <c r="D16" s="50"/>
      <c r="E16" s="153"/>
      <c r="F16" s="31"/>
      <c r="G16" s="154"/>
      <c r="H16" s="12"/>
      <c r="I16" s="12"/>
    </row>
    <row r="17" spans="1:11" s="11" customFormat="1" ht="27" customHeight="1">
      <c r="A17" s="22" t="s">
        <v>15</v>
      </c>
      <c r="B17" s="161" t="s">
        <v>16</v>
      </c>
      <c r="C17" s="24" t="s">
        <v>631</v>
      </c>
      <c r="D17" s="25" t="s">
        <v>17</v>
      </c>
      <c r="E17" s="26">
        <v>60</v>
      </c>
      <c r="F17" s="31"/>
      <c r="G17" s="27">
        <f t="shared" ref="G17:G28" si="0">ROUND(F17*E17,2)</f>
        <v>0</v>
      </c>
      <c r="H17" s="12"/>
      <c r="I17" s="26">
        <v>31.69</v>
      </c>
      <c r="J17" s="166">
        <f>I17/(1+$I$6)</f>
        <v>26.412735455909321</v>
      </c>
      <c r="K17" s="166"/>
    </row>
    <row r="18" spans="1:11" s="11" customFormat="1" ht="27" customHeight="1">
      <c r="A18" s="22" t="s">
        <v>18</v>
      </c>
      <c r="B18" s="161" t="s">
        <v>19</v>
      </c>
      <c r="C18" s="24" t="s">
        <v>20</v>
      </c>
      <c r="D18" s="25" t="s">
        <v>10</v>
      </c>
      <c r="E18" s="26">
        <v>10</v>
      </c>
      <c r="F18" s="31"/>
      <c r="G18" s="27">
        <f t="shared" si="0"/>
        <v>0</v>
      </c>
      <c r="H18" s="12"/>
      <c r="I18" s="26">
        <v>7.03</v>
      </c>
      <c r="J18" s="166">
        <f t="shared" ref="J18:J81" si="1">I18/(1+$I$6)</f>
        <v>5.8593098849808305</v>
      </c>
      <c r="K18" s="166"/>
    </row>
    <row r="19" spans="1:11" s="11" customFormat="1" ht="27" customHeight="1">
      <c r="A19" s="22" t="s">
        <v>21</v>
      </c>
      <c r="B19" s="161" t="s">
        <v>22</v>
      </c>
      <c r="C19" s="24" t="s">
        <v>23</v>
      </c>
      <c r="D19" s="25" t="s">
        <v>17</v>
      </c>
      <c r="E19" s="26">
        <v>182</v>
      </c>
      <c r="F19" s="31"/>
      <c r="G19" s="27">
        <f t="shared" si="0"/>
        <v>0</v>
      </c>
      <c r="H19" s="12"/>
      <c r="I19" s="26">
        <v>20.28</v>
      </c>
      <c r="J19" s="166">
        <f t="shared" si="1"/>
        <v>16.902817136189366</v>
      </c>
      <c r="K19" s="166"/>
    </row>
    <row r="20" spans="1:11" s="11" customFormat="1" ht="27" customHeight="1">
      <c r="A20" s="22" t="s">
        <v>24</v>
      </c>
      <c r="B20" s="161" t="s">
        <v>25</v>
      </c>
      <c r="C20" s="24" t="s">
        <v>632</v>
      </c>
      <c r="D20" s="25" t="s">
        <v>17</v>
      </c>
      <c r="E20" s="26">
        <v>33</v>
      </c>
      <c r="F20" s="31"/>
      <c r="G20" s="27">
        <f t="shared" si="0"/>
        <v>0</v>
      </c>
      <c r="H20" s="12"/>
      <c r="I20" s="26">
        <v>2.69</v>
      </c>
      <c r="J20" s="166">
        <f t="shared" si="1"/>
        <v>2.242040340056676</v>
      </c>
      <c r="K20" s="166"/>
    </row>
    <row r="21" spans="1:11" s="11" customFormat="1" ht="27" customHeight="1">
      <c r="A21" s="22" t="s">
        <v>26</v>
      </c>
      <c r="B21" s="161" t="s">
        <v>27</v>
      </c>
      <c r="C21" s="24" t="s">
        <v>633</v>
      </c>
      <c r="D21" s="25" t="s">
        <v>10</v>
      </c>
      <c r="E21" s="26">
        <v>37</v>
      </c>
      <c r="F21" s="31"/>
      <c r="G21" s="27">
        <f t="shared" si="0"/>
        <v>0</v>
      </c>
      <c r="H21" s="12"/>
      <c r="I21" s="26">
        <v>5.08</v>
      </c>
      <c r="J21" s="166">
        <f t="shared" si="1"/>
        <v>4.2340390065010833</v>
      </c>
      <c r="K21" s="166"/>
    </row>
    <row r="22" spans="1:11" s="11" customFormat="1" ht="27" customHeight="1">
      <c r="A22" s="22" t="s">
        <v>28</v>
      </c>
      <c r="B22" s="161" t="s">
        <v>29</v>
      </c>
      <c r="C22" s="24" t="s">
        <v>634</v>
      </c>
      <c r="D22" s="25" t="s">
        <v>10</v>
      </c>
      <c r="E22" s="26">
        <v>73</v>
      </c>
      <c r="F22" s="31"/>
      <c r="G22" s="27">
        <f t="shared" si="0"/>
        <v>0</v>
      </c>
      <c r="H22" s="12"/>
      <c r="I22" s="26">
        <v>12.47</v>
      </c>
      <c r="J22" s="166">
        <f t="shared" si="1"/>
        <v>10.393398899816637</v>
      </c>
      <c r="K22" s="166"/>
    </row>
    <row r="23" spans="1:11" s="11" customFormat="1" ht="54.95" customHeight="1">
      <c r="A23" s="22" t="s">
        <v>30</v>
      </c>
      <c r="B23" s="161" t="s">
        <v>179</v>
      </c>
      <c r="C23" s="135" t="s">
        <v>31</v>
      </c>
      <c r="D23" s="25" t="s">
        <v>10</v>
      </c>
      <c r="E23" s="26">
        <v>2</v>
      </c>
      <c r="F23" s="31"/>
      <c r="G23" s="27">
        <f t="shared" si="0"/>
        <v>0</v>
      </c>
      <c r="H23" s="12"/>
      <c r="I23" s="26">
        <v>20778.45</v>
      </c>
      <c r="J23" s="166">
        <f t="shared" si="1"/>
        <v>17318.261376896149</v>
      </c>
      <c r="K23" s="166"/>
    </row>
    <row r="24" spans="1:11" s="11" customFormat="1" ht="39.950000000000003" customHeight="1">
      <c r="A24" s="22" t="s">
        <v>32</v>
      </c>
      <c r="B24" s="161" t="s">
        <v>180</v>
      </c>
      <c r="C24" s="135" t="s">
        <v>33</v>
      </c>
      <c r="D24" s="25" t="s">
        <v>10</v>
      </c>
      <c r="E24" s="26">
        <v>1</v>
      </c>
      <c r="F24" s="31"/>
      <c r="G24" s="27">
        <f t="shared" si="0"/>
        <v>0</v>
      </c>
      <c r="H24" s="12"/>
      <c r="I24" s="26">
        <v>82337.25</v>
      </c>
      <c r="J24" s="166">
        <f t="shared" si="1"/>
        <v>68625.812635439244</v>
      </c>
      <c r="K24" s="166"/>
    </row>
    <row r="25" spans="1:11" s="11" customFormat="1" ht="54.95" customHeight="1">
      <c r="A25" s="22" t="s">
        <v>34</v>
      </c>
      <c r="B25" s="161" t="s">
        <v>181</v>
      </c>
      <c r="C25" s="135" t="s">
        <v>35</v>
      </c>
      <c r="D25" s="25" t="s">
        <v>10</v>
      </c>
      <c r="E25" s="26">
        <v>2</v>
      </c>
      <c r="F25" s="31"/>
      <c r="G25" s="27">
        <f t="shared" si="0"/>
        <v>0</v>
      </c>
      <c r="H25" s="12"/>
      <c r="I25" s="26">
        <v>6425.89</v>
      </c>
      <c r="J25" s="166">
        <f t="shared" si="1"/>
        <v>5355.8009668278046</v>
      </c>
      <c r="K25" s="166"/>
    </row>
    <row r="26" spans="1:11" s="11" customFormat="1" ht="39.950000000000003" customHeight="1">
      <c r="A26" s="22" t="s">
        <v>36</v>
      </c>
      <c r="B26" s="161" t="s">
        <v>182</v>
      </c>
      <c r="C26" s="135" t="s">
        <v>37</v>
      </c>
      <c r="D26" s="25" t="s">
        <v>10</v>
      </c>
      <c r="E26" s="26">
        <v>1</v>
      </c>
      <c r="F26" s="31"/>
      <c r="G26" s="27">
        <f t="shared" si="0"/>
        <v>0</v>
      </c>
      <c r="H26" s="12"/>
      <c r="I26" s="26">
        <v>29659.41</v>
      </c>
      <c r="J26" s="166">
        <f t="shared" si="1"/>
        <v>24720.295049174863</v>
      </c>
      <c r="K26" s="166"/>
    </row>
    <row r="27" spans="1:11" s="11" customFormat="1" ht="54.95" customHeight="1">
      <c r="A27" s="22" t="s">
        <v>38</v>
      </c>
      <c r="B27" s="161" t="s">
        <v>183</v>
      </c>
      <c r="C27" s="135" t="s">
        <v>39</v>
      </c>
      <c r="D27" s="25" t="s">
        <v>10</v>
      </c>
      <c r="E27" s="26">
        <v>2</v>
      </c>
      <c r="F27" s="31"/>
      <c r="G27" s="27">
        <f t="shared" si="0"/>
        <v>0</v>
      </c>
      <c r="H27" s="12"/>
      <c r="I27" s="26">
        <v>169731.5</v>
      </c>
      <c r="J27" s="166">
        <f t="shared" si="1"/>
        <v>141466.49441573597</v>
      </c>
      <c r="K27" s="166"/>
    </row>
    <row r="28" spans="1:11" s="11" customFormat="1" ht="39.950000000000003" customHeight="1">
      <c r="A28" s="22" t="s">
        <v>40</v>
      </c>
      <c r="B28" s="161" t="s">
        <v>184</v>
      </c>
      <c r="C28" s="135" t="s">
        <v>41</v>
      </c>
      <c r="D28" s="25" t="s">
        <v>10</v>
      </c>
      <c r="E28" s="26">
        <v>1</v>
      </c>
      <c r="F28" s="31"/>
      <c r="G28" s="27">
        <f t="shared" si="0"/>
        <v>0</v>
      </c>
      <c r="H28" s="12"/>
      <c r="I28" s="26">
        <v>147422.42000000001</v>
      </c>
      <c r="J28" s="166">
        <f t="shared" si="1"/>
        <v>122872.49541590267</v>
      </c>
      <c r="K28" s="166"/>
    </row>
    <row r="29" spans="1:11" s="11" customFormat="1" ht="19.5" customHeight="1">
      <c r="A29" s="22"/>
      <c r="B29" s="162"/>
      <c r="C29" s="159" t="s">
        <v>708</v>
      </c>
      <c r="D29" s="25"/>
      <c r="E29" s="26"/>
      <c r="F29" s="31"/>
      <c r="G29" s="169">
        <f>SUM(G17:G28)</f>
        <v>0</v>
      </c>
      <c r="H29" s="12"/>
      <c r="I29" s="26"/>
      <c r="J29" s="166"/>
      <c r="K29" s="166"/>
    </row>
    <row r="30" spans="1:11" s="11" customFormat="1" ht="19.5" customHeight="1">
      <c r="A30" s="22"/>
      <c r="B30" s="161"/>
      <c r="C30" s="135"/>
      <c r="D30" s="25"/>
      <c r="E30" s="26"/>
      <c r="F30" s="31"/>
      <c r="G30" s="27"/>
      <c r="H30" s="12"/>
      <c r="I30" s="26"/>
      <c r="J30" s="166"/>
      <c r="K30" s="166"/>
    </row>
    <row r="31" spans="1:11" s="11" customFormat="1" ht="19.5" customHeight="1">
      <c r="A31" s="22"/>
      <c r="B31" s="162" t="s">
        <v>185</v>
      </c>
      <c r="C31" s="159" t="s">
        <v>635</v>
      </c>
      <c r="D31" s="25"/>
      <c r="E31" s="26"/>
      <c r="F31" s="31"/>
      <c r="G31" s="27"/>
      <c r="H31" s="12"/>
      <c r="I31" s="26"/>
      <c r="J31" s="166"/>
      <c r="K31" s="166"/>
    </row>
    <row r="32" spans="1:11" s="11" customFormat="1" ht="19.5" customHeight="1">
      <c r="A32" s="22"/>
      <c r="B32" s="161"/>
      <c r="C32" s="159"/>
      <c r="D32" s="25"/>
      <c r="E32" s="26"/>
      <c r="F32" s="31"/>
      <c r="G32" s="27"/>
      <c r="H32" s="12"/>
      <c r="I32" s="26"/>
      <c r="J32" s="166"/>
      <c r="K32" s="166"/>
    </row>
    <row r="33" spans="1:11" s="11" customFormat="1" ht="19.5" customHeight="1">
      <c r="A33" s="22"/>
      <c r="B33" s="167" t="s">
        <v>186</v>
      </c>
      <c r="C33" s="159" t="s">
        <v>636</v>
      </c>
      <c r="D33" s="25"/>
      <c r="E33" s="26"/>
      <c r="F33" s="31"/>
      <c r="G33" s="27"/>
      <c r="H33" s="12"/>
      <c r="I33" s="26"/>
      <c r="J33" s="166"/>
      <c r="K33" s="166"/>
    </row>
    <row r="34" spans="1:11" s="11" customFormat="1" ht="54.95" customHeight="1">
      <c r="A34" s="22" t="s">
        <v>42</v>
      </c>
      <c r="B34" s="161" t="s">
        <v>428</v>
      </c>
      <c r="C34" s="136" t="s">
        <v>43</v>
      </c>
      <c r="D34" s="25" t="s">
        <v>17</v>
      </c>
      <c r="E34" s="26">
        <v>3</v>
      </c>
      <c r="F34" s="31"/>
      <c r="G34" s="27">
        <f t="shared" ref="G34:G51" si="2">ROUND(F34*E34,2)</f>
        <v>0</v>
      </c>
      <c r="H34" s="12"/>
      <c r="I34" s="26">
        <v>4.78</v>
      </c>
      <c r="J34" s="166">
        <f t="shared" si="1"/>
        <v>3.9839973328888152</v>
      </c>
      <c r="K34" s="166"/>
    </row>
    <row r="35" spans="1:11" s="11" customFormat="1" ht="39.950000000000003" customHeight="1">
      <c r="A35" s="22" t="s">
        <v>38</v>
      </c>
      <c r="B35" s="161" t="s">
        <v>426</v>
      </c>
      <c r="C35" s="136" t="s">
        <v>44</v>
      </c>
      <c r="D35" s="25" t="s">
        <v>10</v>
      </c>
      <c r="E35" s="26">
        <v>2</v>
      </c>
      <c r="F35" s="31"/>
      <c r="G35" s="27">
        <f t="shared" si="2"/>
        <v>0</v>
      </c>
      <c r="H35" s="12"/>
      <c r="I35" s="26">
        <v>17.36</v>
      </c>
      <c r="J35" s="166">
        <f t="shared" si="1"/>
        <v>14.469078179696616</v>
      </c>
      <c r="K35" s="166"/>
    </row>
    <row r="36" spans="1:11" s="11" customFormat="1" ht="39.950000000000003" customHeight="1">
      <c r="A36" s="22" t="s">
        <v>38</v>
      </c>
      <c r="B36" s="161" t="s">
        <v>424</v>
      </c>
      <c r="C36" s="136" t="s">
        <v>45</v>
      </c>
      <c r="D36" s="25" t="s">
        <v>10</v>
      </c>
      <c r="E36" s="26">
        <v>5</v>
      </c>
      <c r="F36" s="31"/>
      <c r="G36" s="27">
        <f t="shared" si="2"/>
        <v>0</v>
      </c>
      <c r="H36" s="12"/>
      <c r="I36" s="26">
        <v>10.62</v>
      </c>
      <c r="J36" s="166">
        <f t="shared" si="1"/>
        <v>8.8514752458743118</v>
      </c>
      <c r="K36" s="166"/>
    </row>
    <row r="37" spans="1:11" s="11" customFormat="1" ht="27" customHeight="1">
      <c r="A37" s="22" t="s">
        <v>38</v>
      </c>
      <c r="B37" s="161" t="s">
        <v>422</v>
      </c>
      <c r="C37" s="136" t="s">
        <v>46</v>
      </c>
      <c r="D37" s="25" t="s">
        <v>10</v>
      </c>
      <c r="E37" s="26">
        <v>50</v>
      </c>
      <c r="F37" s="31"/>
      <c r="G37" s="27">
        <f t="shared" si="2"/>
        <v>0</v>
      </c>
      <c r="H37" s="12"/>
      <c r="I37" s="26">
        <v>0.66</v>
      </c>
      <c r="J37" s="166">
        <f t="shared" si="1"/>
        <v>0.55009168194699121</v>
      </c>
      <c r="K37" s="166"/>
    </row>
    <row r="38" spans="1:11" s="11" customFormat="1" ht="27" customHeight="1">
      <c r="A38" s="22" t="s">
        <v>38</v>
      </c>
      <c r="B38" s="161" t="s">
        <v>419</v>
      </c>
      <c r="C38" s="136" t="s">
        <v>47</v>
      </c>
      <c r="D38" s="25" t="s">
        <v>10</v>
      </c>
      <c r="E38" s="26">
        <v>50</v>
      </c>
      <c r="F38" s="31"/>
      <c r="G38" s="27">
        <f t="shared" si="2"/>
        <v>0</v>
      </c>
      <c r="H38" s="12"/>
      <c r="I38" s="26">
        <v>0.2</v>
      </c>
      <c r="J38" s="166">
        <f t="shared" si="1"/>
        <v>0.16669444907484582</v>
      </c>
      <c r="K38" s="166"/>
    </row>
    <row r="39" spans="1:11" s="11" customFormat="1" ht="27" customHeight="1" thickBot="1">
      <c r="A39" s="220" t="s">
        <v>48</v>
      </c>
      <c r="B39" s="221" t="s">
        <v>417</v>
      </c>
      <c r="C39" s="207" t="s">
        <v>49</v>
      </c>
      <c r="D39" s="222" t="s">
        <v>10</v>
      </c>
      <c r="E39" s="209">
        <v>50</v>
      </c>
      <c r="F39" s="105"/>
      <c r="G39" s="210">
        <f t="shared" si="2"/>
        <v>0</v>
      </c>
      <c r="H39" s="12"/>
      <c r="I39" s="26">
        <v>0.11</v>
      </c>
      <c r="J39" s="166">
        <f t="shared" si="1"/>
        <v>9.1681946991165192E-2</v>
      </c>
      <c r="K39" s="166"/>
    </row>
    <row r="40" spans="1:11" s="11" customFormat="1" ht="27" customHeight="1">
      <c r="A40" s="217" t="s">
        <v>38</v>
      </c>
      <c r="B40" s="218" t="s">
        <v>414</v>
      </c>
      <c r="C40" s="202" t="s">
        <v>50</v>
      </c>
      <c r="D40" s="219" t="s">
        <v>10</v>
      </c>
      <c r="E40" s="180">
        <v>25</v>
      </c>
      <c r="F40" s="181"/>
      <c r="G40" s="182">
        <f t="shared" si="2"/>
        <v>0</v>
      </c>
      <c r="H40" s="12"/>
      <c r="I40" s="26">
        <v>16.190000000000001</v>
      </c>
      <c r="J40" s="166">
        <f t="shared" si="1"/>
        <v>13.49391565260877</v>
      </c>
      <c r="K40" s="166"/>
    </row>
    <row r="41" spans="1:11" s="11" customFormat="1" ht="27" customHeight="1">
      <c r="A41" s="22" t="s">
        <v>38</v>
      </c>
      <c r="B41" s="161" t="s">
        <v>412</v>
      </c>
      <c r="C41" s="136" t="s">
        <v>51</v>
      </c>
      <c r="D41" s="25" t="s">
        <v>10</v>
      </c>
      <c r="E41" s="26">
        <v>6</v>
      </c>
      <c r="F41" s="31"/>
      <c r="G41" s="27">
        <f t="shared" si="2"/>
        <v>0</v>
      </c>
      <c r="H41" s="12"/>
      <c r="I41" s="26">
        <v>6.47</v>
      </c>
      <c r="J41" s="166">
        <f t="shared" si="1"/>
        <v>5.3925654275712613</v>
      </c>
      <c r="K41" s="166"/>
    </row>
    <row r="42" spans="1:11" s="11" customFormat="1" ht="27" customHeight="1">
      <c r="A42" s="22" t="s">
        <v>38</v>
      </c>
      <c r="B42" s="161" t="s">
        <v>409</v>
      </c>
      <c r="C42" s="136" t="s">
        <v>52</v>
      </c>
      <c r="D42" s="25" t="s">
        <v>10</v>
      </c>
      <c r="E42" s="26">
        <v>12</v>
      </c>
      <c r="F42" s="31"/>
      <c r="G42" s="27">
        <f t="shared" si="2"/>
        <v>0</v>
      </c>
      <c r="H42" s="12"/>
      <c r="I42" s="26">
        <v>9.7200000000000006</v>
      </c>
      <c r="J42" s="166">
        <f t="shared" si="1"/>
        <v>8.1013502250375069</v>
      </c>
      <c r="K42" s="166"/>
    </row>
    <row r="43" spans="1:11" s="11" customFormat="1" ht="27" customHeight="1">
      <c r="A43" s="22" t="s">
        <v>53</v>
      </c>
      <c r="B43" s="161" t="s">
        <v>406</v>
      </c>
      <c r="C43" s="136" t="s">
        <v>54</v>
      </c>
      <c r="D43" s="25" t="s">
        <v>10</v>
      </c>
      <c r="E43" s="26">
        <v>9</v>
      </c>
      <c r="F43" s="31"/>
      <c r="G43" s="27">
        <f t="shared" si="2"/>
        <v>0</v>
      </c>
      <c r="H43" s="12"/>
      <c r="I43" s="26">
        <v>59.56</v>
      </c>
      <c r="J43" s="166">
        <f t="shared" si="1"/>
        <v>49.641606934489083</v>
      </c>
      <c r="K43" s="166"/>
    </row>
    <row r="44" spans="1:11" s="11" customFormat="1" ht="27" customHeight="1">
      <c r="A44" s="22" t="s">
        <v>38</v>
      </c>
      <c r="B44" s="161" t="s">
        <v>404</v>
      </c>
      <c r="C44" s="136" t="s">
        <v>55</v>
      </c>
      <c r="D44" s="25" t="s">
        <v>10</v>
      </c>
      <c r="E44" s="26">
        <v>5</v>
      </c>
      <c r="F44" s="31"/>
      <c r="G44" s="27">
        <f t="shared" si="2"/>
        <v>0</v>
      </c>
      <c r="H44" s="12"/>
      <c r="I44" s="26">
        <v>16.190000000000001</v>
      </c>
      <c r="J44" s="166">
        <f t="shared" si="1"/>
        <v>13.49391565260877</v>
      </c>
      <c r="K44" s="166"/>
    </row>
    <row r="45" spans="1:11" s="11" customFormat="1" ht="27" customHeight="1">
      <c r="A45" s="22" t="s">
        <v>38</v>
      </c>
      <c r="B45" s="161" t="s">
        <v>402</v>
      </c>
      <c r="C45" s="136" t="s">
        <v>56</v>
      </c>
      <c r="D45" s="25" t="s">
        <v>10</v>
      </c>
      <c r="E45" s="26">
        <v>7</v>
      </c>
      <c r="F45" s="31"/>
      <c r="G45" s="27">
        <f t="shared" si="2"/>
        <v>0</v>
      </c>
      <c r="H45" s="12"/>
      <c r="I45" s="26">
        <v>16.190000000000001</v>
      </c>
      <c r="J45" s="166">
        <f t="shared" si="1"/>
        <v>13.49391565260877</v>
      </c>
      <c r="K45" s="166"/>
    </row>
    <row r="46" spans="1:11" s="11" customFormat="1" ht="16.5" customHeight="1">
      <c r="A46" s="22" t="s">
        <v>38</v>
      </c>
      <c r="B46" s="161" t="s">
        <v>400</v>
      </c>
      <c r="C46" s="136" t="s">
        <v>57</v>
      </c>
      <c r="D46" s="25" t="s">
        <v>10</v>
      </c>
      <c r="E46" s="26">
        <v>1</v>
      </c>
      <c r="F46" s="31"/>
      <c r="G46" s="27">
        <f t="shared" si="2"/>
        <v>0</v>
      </c>
      <c r="H46" s="12"/>
      <c r="I46" s="26">
        <v>9.7200000000000006</v>
      </c>
      <c r="J46" s="166">
        <f t="shared" si="1"/>
        <v>8.1013502250375069</v>
      </c>
      <c r="K46" s="166"/>
    </row>
    <row r="47" spans="1:11" s="11" customFormat="1" ht="27" customHeight="1">
      <c r="A47" s="22" t="s">
        <v>38</v>
      </c>
      <c r="B47" s="161" t="s">
        <v>398</v>
      </c>
      <c r="C47" s="136" t="s">
        <v>58</v>
      </c>
      <c r="D47" s="25" t="s">
        <v>10</v>
      </c>
      <c r="E47" s="26">
        <v>4</v>
      </c>
      <c r="F47" s="31"/>
      <c r="G47" s="27">
        <f t="shared" si="2"/>
        <v>0</v>
      </c>
      <c r="H47" s="12"/>
      <c r="I47" s="26">
        <v>9.7100000000000009</v>
      </c>
      <c r="J47" s="166">
        <f t="shared" si="1"/>
        <v>8.0930155025837642</v>
      </c>
      <c r="K47" s="166"/>
    </row>
    <row r="48" spans="1:11" s="11" customFormat="1" ht="39.950000000000003" customHeight="1">
      <c r="A48" s="22" t="s">
        <v>59</v>
      </c>
      <c r="B48" s="161" t="s">
        <v>395</v>
      </c>
      <c r="C48" s="136" t="s">
        <v>202</v>
      </c>
      <c r="D48" s="25" t="s">
        <v>10</v>
      </c>
      <c r="E48" s="26">
        <v>3</v>
      </c>
      <c r="F48" s="31"/>
      <c r="G48" s="27">
        <f t="shared" si="2"/>
        <v>0</v>
      </c>
      <c r="H48" s="12"/>
      <c r="I48" s="26">
        <v>108.87</v>
      </c>
      <c r="J48" s="166">
        <f t="shared" si="1"/>
        <v>90.740123353892315</v>
      </c>
      <c r="K48" s="166"/>
    </row>
    <row r="49" spans="1:11" s="11" customFormat="1" ht="39.950000000000003" customHeight="1">
      <c r="A49" s="22" t="s">
        <v>61</v>
      </c>
      <c r="B49" s="161" t="s">
        <v>393</v>
      </c>
      <c r="C49" s="136" t="s">
        <v>718</v>
      </c>
      <c r="D49" s="25" t="s">
        <v>10</v>
      </c>
      <c r="E49" s="26">
        <v>3</v>
      </c>
      <c r="F49" s="31"/>
      <c r="G49" s="27">
        <f t="shared" si="2"/>
        <v>0</v>
      </c>
      <c r="H49" s="12"/>
      <c r="I49" s="26">
        <v>234.34</v>
      </c>
      <c r="J49" s="166">
        <f t="shared" si="1"/>
        <v>195.31588598099685</v>
      </c>
      <c r="K49" s="166"/>
    </row>
    <row r="50" spans="1:11" s="11" customFormat="1" ht="27" customHeight="1">
      <c r="A50" s="22" t="s">
        <v>62</v>
      </c>
      <c r="B50" s="161" t="s">
        <v>390</v>
      </c>
      <c r="C50" s="136" t="s">
        <v>63</v>
      </c>
      <c r="D50" s="25" t="s">
        <v>17</v>
      </c>
      <c r="E50" s="26">
        <v>50</v>
      </c>
      <c r="F50" s="31"/>
      <c r="G50" s="27">
        <f>ROUND(F50*E50,2)</f>
        <v>0</v>
      </c>
      <c r="H50" s="12"/>
      <c r="I50" s="26">
        <v>2.64</v>
      </c>
      <c r="J50" s="166">
        <f t="shared" si="1"/>
        <v>2.2003667277879648</v>
      </c>
      <c r="K50" s="166"/>
    </row>
    <row r="51" spans="1:11" s="11" customFormat="1" ht="27" customHeight="1">
      <c r="A51" s="22" t="s">
        <v>64</v>
      </c>
      <c r="B51" s="161" t="s">
        <v>388</v>
      </c>
      <c r="C51" s="136" t="s">
        <v>65</v>
      </c>
      <c r="D51" s="25" t="s">
        <v>10</v>
      </c>
      <c r="E51" s="26">
        <v>20</v>
      </c>
      <c r="F51" s="31"/>
      <c r="G51" s="27">
        <f t="shared" si="2"/>
        <v>0</v>
      </c>
      <c r="H51" s="12"/>
      <c r="I51" s="26">
        <v>1.28</v>
      </c>
      <c r="J51" s="166">
        <f t="shared" si="1"/>
        <v>1.0668444740790133</v>
      </c>
      <c r="K51" s="166"/>
    </row>
    <row r="52" spans="1:11" s="11" customFormat="1" ht="39.950000000000003" customHeight="1">
      <c r="A52" s="22" t="s">
        <v>38</v>
      </c>
      <c r="B52" s="161" t="s">
        <v>386</v>
      </c>
      <c r="C52" s="136" t="s">
        <v>716</v>
      </c>
      <c r="D52" s="25" t="s">
        <v>10</v>
      </c>
      <c r="E52" s="26">
        <v>2</v>
      </c>
      <c r="F52" s="31"/>
      <c r="G52" s="27">
        <f>ROUND(F52*E52,2)</f>
        <v>0</v>
      </c>
      <c r="H52" s="12"/>
      <c r="I52" s="26">
        <v>7288.78</v>
      </c>
      <c r="J52" s="166">
        <f t="shared" si="1"/>
        <v>6074.9958326387732</v>
      </c>
      <c r="K52" s="166"/>
    </row>
    <row r="53" spans="1:11" s="11" customFormat="1" ht="27" customHeight="1">
      <c r="A53" s="22" t="s">
        <v>66</v>
      </c>
      <c r="B53" s="161" t="s">
        <v>384</v>
      </c>
      <c r="C53" s="136" t="s">
        <v>67</v>
      </c>
      <c r="D53" s="25" t="s">
        <v>10</v>
      </c>
      <c r="E53" s="26">
        <v>2</v>
      </c>
      <c r="F53" s="31"/>
      <c r="G53" s="27">
        <f>ROUND(F53*E53,2)</f>
        <v>0</v>
      </c>
      <c r="H53" s="12"/>
      <c r="I53" s="26">
        <v>6.6</v>
      </c>
      <c r="J53" s="166">
        <f t="shared" si="1"/>
        <v>5.5009168194699116</v>
      </c>
      <c r="K53" s="166"/>
    </row>
    <row r="54" spans="1:11" s="11" customFormat="1" ht="27" customHeight="1">
      <c r="A54" s="22" t="s">
        <v>68</v>
      </c>
      <c r="B54" s="161" t="s">
        <v>382</v>
      </c>
      <c r="C54" s="136" t="s">
        <v>69</v>
      </c>
      <c r="D54" s="25" t="s">
        <v>10</v>
      </c>
      <c r="E54" s="26">
        <v>1</v>
      </c>
      <c r="F54" s="31"/>
      <c r="G54" s="27">
        <f t="shared" ref="G54:G166" si="3">ROUND(F54*E54,2)</f>
        <v>0</v>
      </c>
      <c r="H54" s="12"/>
      <c r="I54" s="26">
        <v>15.47</v>
      </c>
      <c r="J54" s="166">
        <f t="shared" si="1"/>
        <v>12.893815635939324</v>
      </c>
      <c r="K54" s="166"/>
    </row>
    <row r="55" spans="1:11" s="11" customFormat="1" ht="16.5" customHeight="1">
      <c r="A55" s="22" t="s">
        <v>38</v>
      </c>
      <c r="B55" s="161" t="s">
        <v>380</v>
      </c>
      <c r="C55" s="136" t="s">
        <v>70</v>
      </c>
      <c r="D55" s="25" t="s">
        <v>10</v>
      </c>
      <c r="E55" s="26">
        <v>2</v>
      </c>
      <c r="F55" s="31"/>
      <c r="G55" s="27">
        <f t="shared" si="3"/>
        <v>0</v>
      </c>
      <c r="H55" s="12"/>
      <c r="I55" s="26">
        <v>323.95</v>
      </c>
      <c r="J55" s="166">
        <f t="shared" si="1"/>
        <v>270.0033338889815</v>
      </c>
      <c r="K55" s="166"/>
    </row>
    <row r="56" spans="1:11" s="11" customFormat="1" ht="27" customHeight="1">
      <c r="A56" s="22" t="s">
        <v>38</v>
      </c>
      <c r="B56" s="161" t="s">
        <v>378</v>
      </c>
      <c r="C56" s="136" t="s">
        <v>71</v>
      </c>
      <c r="D56" s="25" t="s">
        <v>10</v>
      </c>
      <c r="E56" s="26">
        <v>4</v>
      </c>
      <c r="F56" s="31"/>
      <c r="G56" s="27">
        <f t="shared" si="3"/>
        <v>0</v>
      </c>
      <c r="H56" s="12"/>
      <c r="I56" s="26">
        <v>661.46</v>
      </c>
      <c r="J56" s="166">
        <f t="shared" si="1"/>
        <v>551.30855142523762</v>
      </c>
      <c r="K56" s="166"/>
    </row>
    <row r="57" spans="1:11" s="11" customFormat="1" ht="27" customHeight="1">
      <c r="A57" s="22" t="s">
        <v>72</v>
      </c>
      <c r="B57" s="161" t="s">
        <v>377</v>
      </c>
      <c r="C57" s="136" t="s">
        <v>73</v>
      </c>
      <c r="D57" s="25" t="s">
        <v>10</v>
      </c>
      <c r="E57" s="26">
        <v>4</v>
      </c>
      <c r="F57" s="31"/>
      <c r="G57" s="27">
        <f t="shared" si="3"/>
        <v>0</v>
      </c>
      <c r="H57" s="12"/>
      <c r="I57" s="26">
        <v>37.25</v>
      </c>
      <c r="J57" s="166">
        <f t="shared" si="1"/>
        <v>31.046841140190033</v>
      </c>
      <c r="K57" s="166"/>
    </row>
    <row r="58" spans="1:11" s="11" customFormat="1" ht="27" customHeight="1">
      <c r="A58" s="22" t="s">
        <v>38</v>
      </c>
      <c r="B58" s="161" t="s">
        <v>376</v>
      </c>
      <c r="C58" s="136" t="s">
        <v>74</v>
      </c>
      <c r="D58" s="25" t="s">
        <v>10</v>
      </c>
      <c r="E58" s="26">
        <v>10</v>
      </c>
      <c r="F58" s="31"/>
      <c r="G58" s="27">
        <f t="shared" si="3"/>
        <v>0</v>
      </c>
      <c r="H58" s="12"/>
      <c r="I58" s="26">
        <v>16.190000000000001</v>
      </c>
      <c r="J58" s="166">
        <f t="shared" si="1"/>
        <v>13.49391565260877</v>
      </c>
      <c r="K58" s="166"/>
    </row>
    <row r="59" spans="1:11" s="11" customFormat="1" ht="27" customHeight="1">
      <c r="A59" s="22" t="s">
        <v>38</v>
      </c>
      <c r="B59" s="161" t="s">
        <v>374</v>
      </c>
      <c r="C59" s="136" t="s">
        <v>75</v>
      </c>
      <c r="D59" s="25" t="s">
        <v>10</v>
      </c>
      <c r="E59" s="26">
        <v>3</v>
      </c>
      <c r="F59" s="31"/>
      <c r="G59" s="27">
        <f t="shared" si="3"/>
        <v>0</v>
      </c>
      <c r="H59" s="12"/>
      <c r="I59" s="26">
        <v>90.31</v>
      </c>
      <c r="J59" s="166">
        <f t="shared" si="1"/>
        <v>75.270878479746628</v>
      </c>
      <c r="K59" s="166"/>
    </row>
    <row r="60" spans="1:11" s="11" customFormat="1" ht="27" customHeight="1">
      <c r="A60" s="22" t="s">
        <v>76</v>
      </c>
      <c r="B60" s="161" t="s">
        <v>637</v>
      </c>
      <c r="C60" s="136" t="s">
        <v>203</v>
      </c>
      <c r="D60" s="25" t="s">
        <v>10</v>
      </c>
      <c r="E60" s="26">
        <v>4</v>
      </c>
      <c r="F60" s="31"/>
      <c r="G60" s="27">
        <f t="shared" si="3"/>
        <v>0</v>
      </c>
      <c r="H60" s="12"/>
      <c r="I60" s="26">
        <v>92.6</v>
      </c>
      <c r="J60" s="166">
        <f t="shared" si="1"/>
        <v>77.179529921653611</v>
      </c>
      <c r="K60" s="166"/>
    </row>
    <row r="61" spans="1:11" s="11" customFormat="1" ht="27" customHeight="1">
      <c r="A61" s="22" t="s">
        <v>38</v>
      </c>
      <c r="B61" s="161" t="s">
        <v>638</v>
      </c>
      <c r="C61" s="136" t="s">
        <v>77</v>
      </c>
      <c r="D61" s="25" t="s">
        <v>10</v>
      </c>
      <c r="E61" s="26">
        <v>2</v>
      </c>
      <c r="F61" s="31"/>
      <c r="G61" s="27">
        <f t="shared" si="3"/>
        <v>0</v>
      </c>
      <c r="H61" s="12"/>
      <c r="I61" s="26">
        <v>44.7</v>
      </c>
      <c r="J61" s="166">
        <f t="shared" si="1"/>
        <v>37.256209368228042</v>
      </c>
      <c r="K61" s="166"/>
    </row>
    <row r="62" spans="1:11" s="11" customFormat="1" ht="39.950000000000003" customHeight="1">
      <c r="A62" s="22" t="s">
        <v>78</v>
      </c>
      <c r="B62" s="161" t="s">
        <v>639</v>
      </c>
      <c r="C62" s="160" t="s">
        <v>79</v>
      </c>
      <c r="D62" s="25" t="s">
        <v>10</v>
      </c>
      <c r="E62" s="26">
        <v>3</v>
      </c>
      <c r="F62" s="31"/>
      <c r="G62" s="27">
        <f t="shared" si="3"/>
        <v>0</v>
      </c>
      <c r="H62" s="12"/>
      <c r="I62" s="26">
        <v>197.48</v>
      </c>
      <c r="J62" s="166">
        <f t="shared" si="1"/>
        <v>164.59409901650275</v>
      </c>
      <c r="K62" s="166"/>
    </row>
    <row r="63" spans="1:11" s="11" customFormat="1" ht="39.950000000000003" customHeight="1">
      <c r="A63" s="22" t="s">
        <v>80</v>
      </c>
      <c r="B63" s="161" t="s">
        <v>640</v>
      </c>
      <c r="C63" s="160" t="s">
        <v>81</v>
      </c>
      <c r="D63" s="25" t="s">
        <v>10</v>
      </c>
      <c r="E63" s="26">
        <v>3</v>
      </c>
      <c r="F63" s="31"/>
      <c r="G63" s="27">
        <f t="shared" si="3"/>
        <v>0</v>
      </c>
      <c r="H63" s="12"/>
      <c r="I63" s="26">
        <v>379.36</v>
      </c>
      <c r="J63" s="166">
        <f t="shared" si="1"/>
        <v>316.18603100516754</v>
      </c>
      <c r="K63" s="166"/>
    </row>
    <row r="64" spans="1:11" s="11" customFormat="1" ht="27" customHeight="1">
      <c r="A64" s="22" t="s">
        <v>82</v>
      </c>
      <c r="B64" s="161" t="s">
        <v>641</v>
      </c>
      <c r="C64" s="160" t="s">
        <v>83</v>
      </c>
      <c r="D64" s="25" t="s">
        <v>10</v>
      </c>
      <c r="E64" s="26">
        <v>6</v>
      </c>
      <c r="F64" s="31"/>
      <c r="G64" s="27">
        <f t="shared" si="3"/>
        <v>0</v>
      </c>
      <c r="H64" s="12"/>
      <c r="I64" s="26">
        <v>109.74</v>
      </c>
      <c r="J64" s="166">
        <f t="shared" si="1"/>
        <v>91.465244207367888</v>
      </c>
      <c r="K64" s="166"/>
    </row>
    <row r="65" spans="1:11" s="11" customFormat="1" ht="27" customHeight="1">
      <c r="A65" s="22" t="s">
        <v>84</v>
      </c>
      <c r="B65" s="161" t="s">
        <v>642</v>
      </c>
      <c r="C65" s="160" t="s">
        <v>85</v>
      </c>
      <c r="D65" s="25" t="s">
        <v>10</v>
      </c>
      <c r="E65" s="26">
        <v>3</v>
      </c>
      <c r="F65" s="31"/>
      <c r="G65" s="27">
        <f t="shared" si="3"/>
        <v>0</v>
      </c>
      <c r="H65" s="12"/>
      <c r="I65" s="26">
        <v>11.15</v>
      </c>
      <c r="J65" s="166">
        <f t="shared" si="1"/>
        <v>9.2932155359226538</v>
      </c>
      <c r="K65" s="166"/>
    </row>
    <row r="66" spans="1:11" s="11" customFormat="1" ht="27" customHeight="1">
      <c r="A66" s="22" t="s">
        <v>38</v>
      </c>
      <c r="B66" s="161" t="s">
        <v>643</v>
      </c>
      <c r="C66" s="160" t="s">
        <v>86</v>
      </c>
      <c r="D66" s="28" t="s">
        <v>10</v>
      </c>
      <c r="E66" s="26">
        <v>3</v>
      </c>
      <c r="F66" s="31"/>
      <c r="G66" s="27">
        <f t="shared" si="3"/>
        <v>0</v>
      </c>
      <c r="H66" s="12"/>
      <c r="I66" s="26">
        <v>7.1</v>
      </c>
      <c r="J66" s="166">
        <f t="shared" si="1"/>
        <v>5.9176529421570256</v>
      </c>
      <c r="K66" s="166"/>
    </row>
    <row r="67" spans="1:11" s="11" customFormat="1" ht="27" customHeight="1">
      <c r="A67" s="22" t="s">
        <v>87</v>
      </c>
      <c r="B67" s="161" t="s">
        <v>644</v>
      </c>
      <c r="C67" s="136" t="s">
        <v>88</v>
      </c>
      <c r="D67" s="28" t="s">
        <v>10</v>
      </c>
      <c r="E67" s="26">
        <v>1</v>
      </c>
      <c r="F67" s="31"/>
      <c r="G67" s="27">
        <f t="shared" si="3"/>
        <v>0</v>
      </c>
      <c r="H67" s="12"/>
      <c r="I67" s="26">
        <v>5071.41</v>
      </c>
      <c r="J67" s="166">
        <f t="shared" si="1"/>
        <v>4226.8794799133184</v>
      </c>
      <c r="K67" s="166"/>
    </row>
    <row r="68" spans="1:11" s="11" customFormat="1" ht="27" customHeight="1" thickBot="1">
      <c r="A68" s="220" t="s">
        <v>89</v>
      </c>
      <c r="B68" s="221" t="s">
        <v>645</v>
      </c>
      <c r="C68" s="224" t="s">
        <v>90</v>
      </c>
      <c r="D68" s="222" t="s">
        <v>10</v>
      </c>
      <c r="E68" s="209">
        <v>2</v>
      </c>
      <c r="F68" s="105"/>
      <c r="G68" s="210">
        <f t="shared" si="3"/>
        <v>0</v>
      </c>
      <c r="H68" s="12"/>
      <c r="I68" s="26">
        <v>29.81</v>
      </c>
      <c r="J68" s="166">
        <f t="shared" si="1"/>
        <v>24.845807634605766</v>
      </c>
      <c r="K68" s="166"/>
    </row>
    <row r="69" spans="1:11" s="11" customFormat="1" ht="54.95" customHeight="1">
      <c r="A69" s="217" t="s">
        <v>91</v>
      </c>
      <c r="B69" s="218" t="s">
        <v>646</v>
      </c>
      <c r="C69" s="223" t="s">
        <v>92</v>
      </c>
      <c r="D69" s="219" t="s">
        <v>17</v>
      </c>
      <c r="E69" s="180">
        <v>4</v>
      </c>
      <c r="F69" s="181"/>
      <c r="G69" s="182">
        <f t="shared" si="3"/>
        <v>0</v>
      </c>
      <c r="H69" s="12"/>
      <c r="I69" s="26">
        <v>14.2</v>
      </c>
      <c r="J69" s="166">
        <f t="shared" si="1"/>
        <v>11.835305884314051</v>
      </c>
      <c r="K69" s="166"/>
    </row>
    <row r="70" spans="1:11" s="11" customFormat="1" ht="27" customHeight="1">
      <c r="A70" s="59" t="s">
        <v>93</v>
      </c>
      <c r="B70" s="161" t="s">
        <v>647</v>
      </c>
      <c r="C70" s="160" t="s">
        <v>94</v>
      </c>
      <c r="D70" s="28" t="s">
        <v>10</v>
      </c>
      <c r="E70" s="26">
        <v>1</v>
      </c>
      <c r="F70" s="31"/>
      <c r="G70" s="27">
        <f t="shared" si="3"/>
        <v>0</v>
      </c>
      <c r="H70" s="12"/>
      <c r="I70" s="26">
        <v>117.57</v>
      </c>
      <c r="J70" s="166">
        <f t="shared" si="1"/>
        <v>97.991331888648105</v>
      </c>
      <c r="K70" s="166"/>
    </row>
    <row r="71" spans="1:11" s="11" customFormat="1" ht="27" customHeight="1">
      <c r="A71" s="59" t="s">
        <v>38</v>
      </c>
      <c r="B71" s="161" t="s">
        <v>648</v>
      </c>
      <c r="C71" s="160" t="s">
        <v>95</v>
      </c>
      <c r="D71" s="28" t="s">
        <v>10</v>
      </c>
      <c r="E71" s="26">
        <v>1</v>
      </c>
      <c r="F71" s="31"/>
      <c r="G71" s="27">
        <f t="shared" si="3"/>
        <v>0</v>
      </c>
      <c r="H71" s="12"/>
      <c r="I71" s="26">
        <v>28.33</v>
      </c>
      <c r="J71" s="166">
        <f t="shared" si="1"/>
        <v>23.612268711451907</v>
      </c>
      <c r="K71" s="166"/>
    </row>
    <row r="72" spans="1:11" s="11" customFormat="1" ht="16.5" customHeight="1">
      <c r="A72" s="59" t="s">
        <v>38</v>
      </c>
      <c r="B72" s="161" t="s">
        <v>649</v>
      </c>
      <c r="C72" s="160" t="s">
        <v>96</v>
      </c>
      <c r="D72" s="28" t="s">
        <v>10</v>
      </c>
      <c r="E72" s="26">
        <v>1</v>
      </c>
      <c r="F72" s="31"/>
      <c r="G72" s="27">
        <f t="shared" si="3"/>
        <v>0</v>
      </c>
      <c r="H72" s="12"/>
      <c r="I72" s="26">
        <v>80.989999999999995</v>
      </c>
      <c r="J72" s="166">
        <f t="shared" si="1"/>
        <v>67.502917152858814</v>
      </c>
      <c r="K72" s="166"/>
    </row>
    <row r="73" spans="1:11" s="11" customFormat="1" ht="27" customHeight="1">
      <c r="A73" s="59" t="s">
        <v>97</v>
      </c>
      <c r="B73" s="161" t="s">
        <v>650</v>
      </c>
      <c r="C73" s="160" t="s">
        <v>98</v>
      </c>
      <c r="D73" s="28" t="s">
        <v>10</v>
      </c>
      <c r="E73" s="26">
        <v>3</v>
      </c>
      <c r="F73" s="31"/>
      <c r="G73" s="27">
        <f t="shared" si="3"/>
        <v>0</v>
      </c>
      <c r="H73" s="12"/>
      <c r="I73" s="26">
        <v>8.94</v>
      </c>
      <c r="J73" s="166">
        <f t="shared" si="1"/>
        <v>7.451241873645607</v>
      </c>
      <c r="K73" s="166"/>
    </row>
    <row r="74" spans="1:11" s="11" customFormat="1" ht="27" customHeight="1">
      <c r="A74" s="59" t="s">
        <v>99</v>
      </c>
      <c r="B74" s="161" t="s">
        <v>651</v>
      </c>
      <c r="C74" s="160" t="s">
        <v>100</v>
      </c>
      <c r="D74" s="28" t="s">
        <v>10</v>
      </c>
      <c r="E74" s="26">
        <v>3</v>
      </c>
      <c r="F74" s="31"/>
      <c r="G74" s="27">
        <f t="shared" si="3"/>
        <v>0</v>
      </c>
      <c r="H74" s="12"/>
      <c r="I74" s="26">
        <v>5.45</v>
      </c>
      <c r="J74" s="166">
        <f t="shared" si="1"/>
        <v>4.5424237372895488</v>
      </c>
      <c r="K74" s="166"/>
    </row>
    <row r="75" spans="1:11" s="11" customFormat="1" ht="39.950000000000003" customHeight="1">
      <c r="A75" s="59" t="s">
        <v>38</v>
      </c>
      <c r="B75" s="161" t="s">
        <v>652</v>
      </c>
      <c r="C75" s="160" t="s">
        <v>101</v>
      </c>
      <c r="D75" s="28" t="s">
        <v>10</v>
      </c>
      <c r="E75" s="26">
        <v>3</v>
      </c>
      <c r="F75" s="31"/>
      <c r="G75" s="27">
        <f t="shared" si="3"/>
        <v>0</v>
      </c>
      <c r="H75" s="12"/>
      <c r="I75" s="26">
        <v>18.899999999999999</v>
      </c>
      <c r="J75" s="166">
        <f t="shared" si="1"/>
        <v>15.752625437572927</v>
      </c>
      <c r="K75" s="166"/>
    </row>
    <row r="76" spans="1:11" s="11" customFormat="1" ht="27" customHeight="1">
      <c r="A76" s="59" t="s">
        <v>102</v>
      </c>
      <c r="B76" s="161" t="s">
        <v>653</v>
      </c>
      <c r="C76" s="160" t="s">
        <v>103</v>
      </c>
      <c r="D76" s="28" t="s">
        <v>17</v>
      </c>
      <c r="E76" s="26">
        <v>9</v>
      </c>
      <c r="F76" s="31"/>
      <c r="G76" s="27">
        <f t="shared" si="3"/>
        <v>0</v>
      </c>
      <c r="H76" s="12"/>
      <c r="I76" s="26">
        <v>7.1</v>
      </c>
      <c r="J76" s="166">
        <f t="shared" si="1"/>
        <v>5.9176529421570256</v>
      </c>
      <c r="K76" s="166"/>
    </row>
    <row r="77" spans="1:11" s="11" customFormat="1" ht="16.5" customHeight="1">
      <c r="A77" s="59" t="s">
        <v>38</v>
      </c>
      <c r="B77" s="161" t="s">
        <v>654</v>
      </c>
      <c r="C77" s="160" t="s">
        <v>104</v>
      </c>
      <c r="D77" s="28" t="s">
        <v>17</v>
      </c>
      <c r="E77" s="26">
        <v>20</v>
      </c>
      <c r="F77" s="31"/>
      <c r="G77" s="27">
        <f t="shared" si="3"/>
        <v>0</v>
      </c>
      <c r="H77" s="12"/>
      <c r="I77" s="26">
        <v>10.51</v>
      </c>
      <c r="J77" s="166">
        <f t="shared" si="1"/>
        <v>8.7597932988831477</v>
      </c>
      <c r="K77" s="166"/>
    </row>
    <row r="78" spans="1:11" s="11" customFormat="1" ht="27" customHeight="1">
      <c r="A78" s="59" t="s">
        <v>105</v>
      </c>
      <c r="B78" s="161" t="s">
        <v>655</v>
      </c>
      <c r="C78" s="160" t="s">
        <v>106</v>
      </c>
      <c r="D78" s="28" t="s">
        <v>10</v>
      </c>
      <c r="E78" s="26">
        <v>1</v>
      </c>
      <c r="F78" s="31"/>
      <c r="G78" s="27">
        <f t="shared" si="3"/>
        <v>0</v>
      </c>
      <c r="H78" s="12"/>
      <c r="I78" s="26">
        <v>17.079999999999998</v>
      </c>
      <c r="J78" s="166">
        <f t="shared" si="1"/>
        <v>14.23570595099183</v>
      </c>
      <c r="K78" s="166"/>
    </row>
    <row r="79" spans="1:11" s="11" customFormat="1" ht="54.95" customHeight="1">
      <c r="A79" s="59" t="s">
        <v>107</v>
      </c>
      <c r="B79" s="161" t="s">
        <v>656</v>
      </c>
      <c r="C79" s="160" t="s">
        <v>108</v>
      </c>
      <c r="D79" s="28" t="s">
        <v>17</v>
      </c>
      <c r="E79" s="26">
        <v>8</v>
      </c>
      <c r="F79" s="31"/>
      <c r="G79" s="27">
        <f t="shared" si="3"/>
        <v>0</v>
      </c>
      <c r="H79" s="12"/>
      <c r="I79" s="26">
        <v>6.99</v>
      </c>
      <c r="J79" s="166">
        <f t="shared" si="1"/>
        <v>5.8259709951658616</v>
      </c>
      <c r="K79" s="166"/>
    </row>
    <row r="80" spans="1:11" s="11" customFormat="1" ht="27" customHeight="1">
      <c r="A80" s="59" t="s">
        <v>109</v>
      </c>
      <c r="B80" s="161" t="s">
        <v>657</v>
      </c>
      <c r="C80" s="160" t="s">
        <v>110</v>
      </c>
      <c r="D80" s="28" t="s">
        <v>10</v>
      </c>
      <c r="E80" s="26">
        <v>4</v>
      </c>
      <c r="F80" s="31"/>
      <c r="G80" s="27">
        <f t="shared" si="3"/>
        <v>0</v>
      </c>
      <c r="H80" s="12"/>
      <c r="I80" s="26">
        <v>13.61</v>
      </c>
      <c r="J80" s="166">
        <f t="shared" si="1"/>
        <v>11.343557259543257</v>
      </c>
      <c r="K80" s="166"/>
    </row>
    <row r="81" spans="1:11" s="11" customFormat="1" ht="27" customHeight="1">
      <c r="A81" s="59" t="s">
        <v>111</v>
      </c>
      <c r="B81" s="161" t="s">
        <v>658</v>
      </c>
      <c r="C81" s="160" t="s">
        <v>112</v>
      </c>
      <c r="D81" s="28" t="s">
        <v>113</v>
      </c>
      <c r="E81" s="26">
        <v>5</v>
      </c>
      <c r="F81" s="31"/>
      <c r="G81" s="27">
        <f t="shared" si="3"/>
        <v>0</v>
      </c>
      <c r="H81" s="12"/>
      <c r="I81" s="26">
        <v>13.94</v>
      </c>
      <c r="J81" s="166">
        <f t="shared" si="1"/>
        <v>11.618603100516752</v>
      </c>
      <c r="K81" s="166"/>
    </row>
    <row r="82" spans="1:11" s="11" customFormat="1" ht="27" customHeight="1">
      <c r="A82" s="59" t="s">
        <v>114</v>
      </c>
      <c r="B82" s="161" t="s">
        <v>659</v>
      </c>
      <c r="C82" s="160" t="s">
        <v>115</v>
      </c>
      <c r="D82" s="28" t="s">
        <v>10</v>
      </c>
      <c r="E82" s="26">
        <v>1</v>
      </c>
      <c r="F82" s="31"/>
      <c r="G82" s="27">
        <f t="shared" si="3"/>
        <v>0</v>
      </c>
      <c r="H82" s="12"/>
      <c r="I82" s="26">
        <v>49.07</v>
      </c>
      <c r="J82" s="166">
        <f t="shared" ref="J82:J145" si="4">I82/(1+$I$6)</f>
        <v>40.898483080513422</v>
      </c>
      <c r="K82" s="166"/>
    </row>
    <row r="83" spans="1:11" s="11" customFormat="1" ht="16.5" customHeight="1">
      <c r="A83" s="59" t="s">
        <v>38</v>
      </c>
      <c r="B83" s="161" t="s">
        <v>660</v>
      </c>
      <c r="C83" s="160" t="s">
        <v>204</v>
      </c>
      <c r="D83" s="28" t="s">
        <v>10</v>
      </c>
      <c r="E83" s="26">
        <v>4</v>
      </c>
      <c r="F83" s="31"/>
      <c r="G83" s="27">
        <f t="shared" si="3"/>
        <v>0</v>
      </c>
      <c r="H83" s="12"/>
      <c r="I83" s="26">
        <v>1.66</v>
      </c>
      <c r="J83" s="166">
        <f t="shared" si="4"/>
        <v>1.3835639273212201</v>
      </c>
      <c r="K83" s="166"/>
    </row>
    <row r="84" spans="1:11" s="11" customFormat="1" ht="16.5" customHeight="1">
      <c r="A84" s="59" t="s">
        <v>38</v>
      </c>
      <c r="B84" s="161" t="s">
        <v>661</v>
      </c>
      <c r="C84" s="160" t="s">
        <v>117</v>
      </c>
      <c r="D84" s="28" t="s">
        <v>10</v>
      </c>
      <c r="E84" s="26">
        <v>10</v>
      </c>
      <c r="F84" s="31"/>
      <c r="G84" s="27">
        <f t="shared" si="3"/>
        <v>0</v>
      </c>
      <c r="H84" s="12"/>
      <c r="I84" s="26">
        <v>24.3</v>
      </c>
      <c r="J84" s="166">
        <f t="shared" si="4"/>
        <v>20.253375562593767</v>
      </c>
      <c r="K84" s="166"/>
    </row>
    <row r="85" spans="1:11" s="11" customFormat="1" ht="16.5" customHeight="1">
      <c r="A85" s="59" t="s">
        <v>38</v>
      </c>
      <c r="B85" s="161" t="s">
        <v>662</v>
      </c>
      <c r="C85" s="160" t="s">
        <v>118</v>
      </c>
      <c r="D85" s="28" t="s">
        <v>10</v>
      </c>
      <c r="E85" s="26">
        <v>8</v>
      </c>
      <c r="F85" s="31"/>
      <c r="G85" s="27">
        <f t="shared" si="3"/>
        <v>0</v>
      </c>
      <c r="H85" s="12"/>
      <c r="I85" s="26">
        <v>19.440000000000001</v>
      </c>
      <c r="J85" s="166">
        <f t="shared" si="4"/>
        <v>16.202700450075014</v>
      </c>
      <c r="K85" s="166"/>
    </row>
    <row r="86" spans="1:11" s="11" customFormat="1" ht="39.950000000000003" customHeight="1">
      <c r="A86" s="59" t="s">
        <v>38</v>
      </c>
      <c r="B86" s="161" t="s">
        <v>663</v>
      </c>
      <c r="C86" s="160" t="s">
        <v>119</v>
      </c>
      <c r="D86" s="28" t="s">
        <v>10</v>
      </c>
      <c r="E86" s="26">
        <v>3</v>
      </c>
      <c r="F86" s="31"/>
      <c r="G86" s="27">
        <f t="shared" si="3"/>
        <v>0</v>
      </c>
      <c r="H86" s="12"/>
      <c r="I86" s="26">
        <v>77.739999999999995</v>
      </c>
      <c r="J86" s="166">
        <f t="shared" si="4"/>
        <v>64.794132355392563</v>
      </c>
      <c r="K86" s="166"/>
    </row>
    <row r="87" spans="1:11" s="11" customFormat="1" ht="27" customHeight="1">
      <c r="A87" s="59" t="s">
        <v>38</v>
      </c>
      <c r="B87" s="161" t="s">
        <v>664</v>
      </c>
      <c r="C87" s="136" t="s">
        <v>120</v>
      </c>
      <c r="D87" s="28" t="s">
        <v>10</v>
      </c>
      <c r="E87" s="26">
        <v>1</v>
      </c>
      <c r="F87" s="31"/>
      <c r="G87" s="27">
        <f t="shared" si="3"/>
        <v>0</v>
      </c>
      <c r="H87" s="12"/>
      <c r="I87" s="26">
        <v>84.22</v>
      </c>
      <c r="J87" s="166">
        <f t="shared" si="4"/>
        <v>70.195032505417572</v>
      </c>
      <c r="K87" s="166"/>
    </row>
    <row r="88" spans="1:11" s="11" customFormat="1" ht="19.5" customHeight="1">
      <c r="A88" s="22"/>
      <c r="B88" s="162"/>
      <c r="C88" s="159" t="s">
        <v>709</v>
      </c>
      <c r="D88" s="25"/>
      <c r="E88" s="26"/>
      <c r="F88" s="31"/>
      <c r="G88" s="169">
        <f>SUM(G34:G87)</f>
        <v>0</v>
      </c>
      <c r="H88" s="12"/>
      <c r="I88" s="26"/>
      <c r="J88" s="166"/>
      <c r="K88" s="166"/>
    </row>
    <row r="89" spans="1:11" s="11" customFormat="1" ht="18" customHeight="1">
      <c r="A89" s="59"/>
      <c r="B89" s="30"/>
      <c r="C89" s="136"/>
      <c r="D89" s="28"/>
      <c r="E89" s="26"/>
      <c r="F89" s="31"/>
      <c r="G89" s="27"/>
      <c r="H89" s="12"/>
      <c r="I89" s="26"/>
      <c r="J89" s="166"/>
      <c r="K89" s="166"/>
    </row>
    <row r="90" spans="1:11" s="11" customFormat="1" ht="18" customHeight="1">
      <c r="A90" s="59"/>
      <c r="B90" s="168" t="s">
        <v>187</v>
      </c>
      <c r="C90" s="165" t="s">
        <v>121</v>
      </c>
      <c r="D90" s="28"/>
      <c r="E90" s="26"/>
      <c r="F90" s="31"/>
      <c r="G90" s="27"/>
      <c r="H90" s="12"/>
      <c r="I90" s="26"/>
      <c r="J90" s="166"/>
      <c r="K90" s="166"/>
    </row>
    <row r="91" spans="1:11" s="11" customFormat="1" ht="27" customHeight="1">
      <c r="A91" s="59" t="s">
        <v>102</v>
      </c>
      <c r="B91" s="30" t="s">
        <v>370</v>
      </c>
      <c r="C91" s="160" t="s">
        <v>122</v>
      </c>
      <c r="D91" s="28" t="s">
        <v>17</v>
      </c>
      <c r="E91" s="26">
        <v>120</v>
      </c>
      <c r="F91" s="31"/>
      <c r="G91" s="27">
        <f t="shared" si="3"/>
        <v>0</v>
      </c>
      <c r="H91" s="12"/>
      <c r="I91" s="26">
        <v>7.1</v>
      </c>
      <c r="J91" s="166">
        <f t="shared" si="4"/>
        <v>5.9176529421570256</v>
      </c>
      <c r="K91" s="166"/>
    </row>
    <row r="92" spans="1:11" s="11" customFormat="1" ht="27" customHeight="1">
      <c r="A92" s="22" t="s">
        <v>53</v>
      </c>
      <c r="B92" s="30" t="s">
        <v>356</v>
      </c>
      <c r="C92" s="136" t="s">
        <v>123</v>
      </c>
      <c r="D92" s="28" t="s">
        <v>10</v>
      </c>
      <c r="E92" s="26">
        <v>9</v>
      </c>
      <c r="F92" s="31"/>
      <c r="G92" s="27">
        <f t="shared" si="3"/>
        <v>0</v>
      </c>
      <c r="H92" s="12"/>
      <c r="I92" s="26">
        <v>59.56</v>
      </c>
      <c r="J92" s="166">
        <f t="shared" si="4"/>
        <v>49.641606934489083</v>
      </c>
      <c r="K92" s="166"/>
    </row>
    <row r="93" spans="1:11" s="11" customFormat="1" ht="27" customHeight="1">
      <c r="A93" s="22" t="s">
        <v>38</v>
      </c>
      <c r="B93" s="30" t="s">
        <v>342</v>
      </c>
      <c r="C93" s="136" t="s">
        <v>124</v>
      </c>
      <c r="D93" s="28" t="s">
        <v>10</v>
      </c>
      <c r="E93" s="26">
        <v>9</v>
      </c>
      <c r="F93" s="31"/>
      <c r="G93" s="27">
        <f t="shared" si="3"/>
        <v>0</v>
      </c>
      <c r="H93" s="12"/>
      <c r="I93" s="26">
        <v>16.190000000000001</v>
      </c>
      <c r="J93" s="166">
        <f t="shared" si="4"/>
        <v>13.49391565260877</v>
      </c>
      <c r="K93" s="166"/>
    </row>
    <row r="94" spans="1:11" s="11" customFormat="1" ht="27" customHeight="1">
      <c r="A94" s="59" t="s">
        <v>38</v>
      </c>
      <c r="B94" s="30" t="s">
        <v>665</v>
      </c>
      <c r="C94" s="136" t="s">
        <v>56</v>
      </c>
      <c r="D94" s="28" t="s">
        <v>10</v>
      </c>
      <c r="E94" s="26">
        <v>1</v>
      </c>
      <c r="F94" s="31"/>
      <c r="G94" s="27">
        <f t="shared" si="3"/>
        <v>0</v>
      </c>
      <c r="H94" s="12"/>
      <c r="I94" s="26">
        <v>16.190000000000001</v>
      </c>
      <c r="J94" s="166">
        <f t="shared" si="4"/>
        <v>13.49391565260877</v>
      </c>
      <c r="K94" s="166"/>
    </row>
    <row r="95" spans="1:11" s="11" customFormat="1" ht="27" customHeight="1">
      <c r="A95" s="59" t="s">
        <v>38</v>
      </c>
      <c r="B95" s="30" t="s">
        <v>666</v>
      </c>
      <c r="C95" s="136" t="s">
        <v>125</v>
      </c>
      <c r="D95" s="28" t="s">
        <v>10</v>
      </c>
      <c r="E95" s="26">
        <v>1</v>
      </c>
      <c r="F95" s="31"/>
      <c r="G95" s="27">
        <f t="shared" si="3"/>
        <v>0</v>
      </c>
      <c r="H95" s="12"/>
      <c r="I95" s="26">
        <v>9.7100000000000009</v>
      </c>
      <c r="J95" s="166">
        <f t="shared" si="4"/>
        <v>8.0930155025837642</v>
      </c>
      <c r="K95" s="166"/>
    </row>
    <row r="96" spans="1:11" s="11" customFormat="1" ht="54.95" customHeight="1">
      <c r="A96" s="59" t="s">
        <v>126</v>
      </c>
      <c r="B96" s="30" t="s">
        <v>667</v>
      </c>
      <c r="C96" s="136" t="s">
        <v>127</v>
      </c>
      <c r="D96" s="28" t="s">
        <v>17</v>
      </c>
      <c r="E96" s="26">
        <v>5</v>
      </c>
      <c r="F96" s="31"/>
      <c r="G96" s="27">
        <f t="shared" si="3"/>
        <v>0</v>
      </c>
      <c r="H96" s="12"/>
      <c r="I96" s="26">
        <v>11.45</v>
      </c>
      <c r="J96" s="166">
        <f t="shared" si="4"/>
        <v>9.5432572095349215</v>
      </c>
      <c r="K96" s="166"/>
    </row>
    <row r="97" spans="1:11" s="11" customFormat="1" ht="27" customHeight="1" thickBot="1">
      <c r="A97" s="220" t="s">
        <v>62</v>
      </c>
      <c r="B97" s="208" t="s">
        <v>668</v>
      </c>
      <c r="C97" s="207" t="s">
        <v>63</v>
      </c>
      <c r="D97" s="226" t="s">
        <v>17</v>
      </c>
      <c r="E97" s="209">
        <v>80</v>
      </c>
      <c r="F97" s="105"/>
      <c r="G97" s="210">
        <f t="shared" si="3"/>
        <v>0</v>
      </c>
      <c r="H97" s="12"/>
      <c r="I97" s="26">
        <v>2.64</v>
      </c>
      <c r="J97" s="166">
        <f t="shared" si="4"/>
        <v>2.2003667277879648</v>
      </c>
      <c r="K97" s="166"/>
    </row>
    <row r="98" spans="1:11" s="11" customFormat="1" ht="39.950000000000003" customHeight="1">
      <c r="A98" s="176" t="s">
        <v>38</v>
      </c>
      <c r="B98" s="192" t="s">
        <v>669</v>
      </c>
      <c r="C98" s="202" t="s">
        <v>128</v>
      </c>
      <c r="D98" s="225" t="s">
        <v>10</v>
      </c>
      <c r="E98" s="180">
        <v>4</v>
      </c>
      <c r="F98" s="181"/>
      <c r="G98" s="182">
        <f t="shared" si="3"/>
        <v>0</v>
      </c>
      <c r="H98" s="12"/>
      <c r="I98" s="26">
        <v>29.15</v>
      </c>
      <c r="J98" s="166">
        <f t="shared" si="4"/>
        <v>24.295715952658774</v>
      </c>
      <c r="K98" s="166"/>
    </row>
    <row r="99" spans="1:11" s="11" customFormat="1" ht="27" customHeight="1">
      <c r="A99" s="59" t="s">
        <v>38</v>
      </c>
      <c r="B99" s="30" t="s">
        <v>670</v>
      </c>
      <c r="C99" s="136" t="s">
        <v>129</v>
      </c>
      <c r="D99" s="28" t="s">
        <v>10</v>
      </c>
      <c r="E99" s="26">
        <v>4</v>
      </c>
      <c r="F99" s="31"/>
      <c r="G99" s="27">
        <f t="shared" si="3"/>
        <v>0</v>
      </c>
      <c r="H99" s="12"/>
      <c r="I99" s="26">
        <v>661.46</v>
      </c>
      <c r="J99" s="166">
        <f t="shared" si="4"/>
        <v>551.30855142523762</v>
      </c>
      <c r="K99" s="166"/>
    </row>
    <row r="100" spans="1:11" s="11" customFormat="1" ht="27" customHeight="1">
      <c r="A100" s="22" t="s">
        <v>72</v>
      </c>
      <c r="B100" s="30" t="s">
        <v>671</v>
      </c>
      <c r="C100" s="136" t="s">
        <v>130</v>
      </c>
      <c r="D100" s="28" t="s">
        <v>10</v>
      </c>
      <c r="E100" s="26">
        <v>4</v>
      </c>
      <c r="F100" s="31"/>
      <c r="G100" s="27">
        <f t="shared" si="3"/>
        <v>0</v>
      </c>
      <c r="H100" s="12"/>
      <c r="I100" s="26">
        <v>37.25</v>
      </c>
      <c r="J100" s="166">
        <f t="shared" si="4"/>
        <v>31.046841140190033</v>
      </c>
      <c r="K100" s="166"/>
    </row>
    <row r="101" spans="1:11" s="11" customFormat="1" ht="16.5" customHeight="1">
      <c r="A101" s="59" t="s">
        <v>38</v>
      </c>
      <c r="B101" s="30" t="s">
        <v>672</v>
      </c>
      <c r="C101" s="136" t="s">
        <v>131</v>
      </c>
      <c r="D101" s="28" t="s">
        <v>10</v>
      </c>
      <c r="E101" s="26">
        <v>1</v>
      </c>
      <c r="F101" s="31"/>
      <c r="G101" s="27">
        <f t="shared" si="3"/>
        <v>0</v>
      </c>
      <c r="H101" s="12"/>
      <c r="I101" s="26">
        <v>323.95</v>
      </c>
      <c r="J101" s="166">
        <f t="shared" si="4"/>
        <v>270.0033338889815</v>
      </c>
      <c r="K101" s="166"/>
    </row>
    <row r="102" spans="1:11" s="11" customFormat="1" ht="27" customHeight="1">
      <c r="A102" s="59" t="s">
        <v>38</v>
      </c>
      <c r="B102" s="30" t="s">
        <v>673</v>
      </c>
      <c r="C102" s="136" t="s">
        <v>132</v>
      </c>
      <c r="D102" s="28" t="s">
        <v>10</v>
      </c>
      <c r="E102" s="26">
        <v>1</v>
      </c>
      <c r="F102" s="31"/>
      <c r="G102" s="27">
        <f t="shared" si="3"/>
        <v>0</v>
      </c>
      <c r="H102" s="12"/>
      <c r="I102" s="26">
        <v>80.989999999999995</v>
      </c>
      <c r="J102" s="166">
        <f t="shared" si="4"/>
        <v>67.502917152858814</v>
      </c>
      <c r="K102" s="166"/>
    </row>
    <row r="103" spans="1:11" s="11" customFormat="1" ht="27" customHeight="1">
      <c r="A103" s="59" t="s">
        <v>38</v>
      </c>
      <c r="B103" s="30" t="s">
        <v>674</v>
      </c>
      <c r="C103" s="136" t="s">
        <v>133</v>
      </c>
      <c r="D103" s="28" t="s">
        <v>10</v>
      </c>
      <c r="E103" s="26">
        <v>1</v>
      </c>
      <c r="F103" s="31"/>
      <c r="G103" s="27">
        <f t="shared" si="3"/>
        <v>0</v>
      </c>
      <c r="H103" s="12"/>
      <c r="I103" s="26">
        <v>145.78</v>
      </c>
      <c r="J103" s="166">
        <f t="shared" si="4"/>
        <v>121.50358393065511</v>
      </c>
      <c r="K103" s="166"/>
    </row>
    <row r="104" spans="1:11" s="11" customFormat="1" ht="27" customHeight="1">
      <c r="A104" s="59" t="s">
        <v>134</v>
      </c>
      <c r="B104" s="30" t="s">
        <v>675</v>
      </c>
      <c r="C104" s="136" t="s">
        <v>135</v>
      </c>
      <c r="D104" s="28" t="s">
        <v>10</v>
      </c>
      <c r="E104" s="26">
        <v>1</v>
      </c>
      <c r="F104" s="31"/>
      <c r="G104" s="27">
        <f t="shared" si="3"/>
        <v>0</v>
      </c>
      <c r="H104" s="12"/>
      <c r="I104" s="26">
        <v>6.73</v>
      </c>
      <c r="J104" s="166">
        <f t="shared" si="4"/>
        <v>5.6092682113685619</v>
      </c>
      <c r="K104" s="166"/>
    </row>
    <row r="105" spans="1:11" s="11" customFormat="1" ht="27" customHeight="1">
      <c r="A105" s="59" t="s">
        <v>136</v>
      </c>
      <c r="B105" s="30" t="s">
        <v>676</v>
      </c>
      <c r="C105" s="136" t="s">
        <v>137</v>
      </c>
      <c r="D105" s="28" t="s">
        <v>10</v>
      </c>
      <c r="E105" s="26">
        <v>1</v>
      </c>
      <c r="F105" s="31"/>
      <c r="G105" s="27">
        <f t="shared" si="3"/>
        <v>0</v>
      </c>
      <c r="H105" s="12"/>
      <c r="I105" s="26">
        <v>17.09</v>
      </c>
      <c r="J105" s="166">
        <f t="shared" si="4"/>
        <v>14.244040673445575</v>
      </c>
      <c r="K105" s="166"/>
    </row>
    <row r="106" spans="1:11" s="11" customFormat="1" ht="27" customHeight="1">
      <c r="A106" s="59" t="s">
        <v>138</v>
      </c>
      <c r="B106" s="30" t="s">
        <v>677</v>
      </c>
      <c r="C106" s="136" t="s">
        <v>139</v>
      </c>
      <c r="D106" s="28" t="s">
        <v>10</v>
      </c>
      <c r="E106" s="26">
        <v>2</v>
      </c>
      <c r="F106" s="31"/>
      <c r="G106" s="27">
        <f t="shared" si="3"/>
        <v>0</v>
      </c>
      <c r="H106" s="12"/>
      <c r="I106" s="26">
        <v>3.08</v>
      </c>
      <c r="J106" s="166">
        <f t="shared" si="4"/>
        <v>2.5670945157526255</v>
      </c>
      <c r="K106" s="166"/>
    </row>
    <row r="107" spans="1:11" s="11" customFormat="1" ht="27" customHeight="1">
      <c r="A107" s="59" t="s">
        <v>38</v>
      </c>
      <c r="B107" s="30" t="s">
        <v>678</v>
      </c>
      <c r="C107" s="136" t="s">
        <v>140</v>
      </c>
      <c r="D107" s="28" t="s">
        <v>10</v>
      </c>
      <c r="E107" s="26">
        <v>6</v>
      </c>
      <c r="F107" s="31"/>
      <c r="G107" s="27">
        <f t="shared" si="3"/>
        <v>0</v>
      </c>
      <c r="H107" s="12"/>
      <c r="I107" s="26">
        <v>8.1</v>
      </c>
      <c r="J107" s="166">
        <f t="shared" si="4"/>
        <v>6.7511251875312555</v>
      </c>
      <c r="K107" s="166"/>
    </row>
    <row r="108" spans="1:11" s="11" customFormat="1" ht="16.5" customHeight="1">
      <c r="A108" s="59" t="s">
        <v>38</v>
      </c>
      <c r="B108" s="30" t="s">
        <v>679</v>
      </c>
      <c r="C108" s="136" t="s">
        <v>141</v>
      </c>
      <c r="D108" s="28" t="s">
        <v>10</v>
      </c>
      <c r="E108" s="26">
        <v>1</v>
      </c>
      <c r="F108" s="31"/>
      <c r="G108" s="27">
        <f t="shared" si="3"/>
        <v>0</v>
      </c>
      <c r="H108" s="12"/>
      <c r="I108" s="26">
        <v>28.33</v>
      </c>
      <c r="J108" s="166">
        <f t="shared" si="4"/>
        <v>23.612268711451907</v>
      </c>
      <c r="K108" s="166"/>
    </row>
    <row r="109" spans="1:11" s="11" customFormat="1" ht="27" customHeight="1">
      <c r="A109" s="59" t="s">
        <v>93</v>
      </c>
      <c r="B109" s="30" t="s">
        <v>680</v>
      </c>
      <c r="C109" s="136" t="s">
        <v>142</v>
      </c>
      <c r="D109" s="28" t="s">
        <v>10</v>
      </c>
      <c r="E109" s="26">
        <v>1</v>
      </c>
      <c r="F109" s="31"/>
      <c r="G109" s="27">
        <f t="shared" si="3"/>
        <v>0</v>
      </c>
      <c r="H109" s="12"/>
      <c r="I109" s="26">
        <v>117.57</v>
      </c>
      <c r="J109" s="166">
        <f t="shared" si="4"/>
        <v>97.991331888648105</v>
      </c>
      <c r="K109" s="166"/>
    </row>
    <row r="110" spans="1:11" s="11" customFormat="1" ht="27" customHeight="1">
      <c r="A110" s="59" t="s">
        <v>38</v>
      </c>
      <c r="B110" s="30" t="s">
        <v>681</v>
      </c>
      <c r="C110" s="136" t="s">
        <v>143</v>
      </c>
      <c r="D110" s="28" t="s">
        <v>10</v>
      </c>
      <c r="E110" s="26">
        <v>1</v>
      </c>
      <c r="F110" s="31"/>
      <c r="G110" s="27">
        <f t="shared" si="3"/>
        <v>0</v>
      </c>
      <c r="H110" s="12"/>
      <c r="I110" s="26">
        <v>80.989999999999995</v>
      </c>
      <c r="J110" s="166">
        <f t="shared" si="4"/>
        <v>67.502917152858814</v>
      </c>
      <c r="K110" s="166"/>
    </row>
    <row r="111" spans="1:11" s="11" customFormat="1" ht="27" customHeight="1">
      <c r="A111" s="59" t="s">
        <v>38</v>
      </c>
      <c r="B111" s="30" t="s">
        <v>682</v>
      </c>
      <c r="C111" s="136" t="s">
        <v>144</v>
      </c>
      <c r="D111" s="28" t="s">
        <v>10</v>
      </c>
      <c r="E111" s="26">
        <v>5</v>
      </c>
      <c r="F111" s="31"/>
      <c r="G111" s="27">
        <f t="shared" si="3"/>
        <v>0</v>
      </c>
      <c r="H111" s="12"/>
      <c r="I111" s="26">
        <v>16.190000000000001</v>
      </c>
      <c r="J111" s="166">
        <f t="shared" si="4"/>
        <v>13.49391565260877</v>
      </c>
      <c r="K111" s="166"/>
    </row>
    <row r="112" spans="1:11" s="11" customFormat="1" ht="19.5" customHeight="1">
      <c r="A112" s="22"/>
      <c r="B112" s="162"/>
      <c r="C112" s="159" t="s">
        <v>710</v>
      </c>
      <c r="D112" s="25"/>
      <c r="E112" s="26"/>
      <c r="F112" s="31"/>
      <c r="G112" s="169">
        <f>SUM(G91:G111)</f>
        <v>0</v>
      </c>
      <c r="H112" s="12"/>
      <c r="I112" s="26"/>
      <c r="J112" s="166"/>
      <c r="K112" s="166"/>
    </row>
    <row r="113" spans="1:11" s="11" customFormat="1" ht="19.5" customHeight="1">
      <c r="A113" s="59"/>
      <c r="B113" s="30"/>
      <c r="C113" s="136"/>
      <c r="D113" s="28"/>
      <c r="E113" s="26"/>
      <c r="F113" s="31"/>
      <c r="G113" s="27"/>
      <c r="H113" s="12"/>
      <c r="I113" s="26"/>
      <c r="J113" s="166"/>
      <c r="K113" s="166"/>
    </row>
    <row r="114" spans="1:11" s="11" customFormat="1" ht="19.5" customHeight="1">
      <c r="A114" s="59"/>
      <c r="B114" s="168" t="s">
        <v>188</v>
      </c>
      <c r="C114" s="165" t="s">
        <v>145</v>
      </c>
      <c r="D114" s="28"/>
      <c r="E114" s="26"/>
      <c r="F114" s="31"/>
      <c r="G114" s="27"/>
      <c r="H114" s="12"/>
      <c r="I114" s="26"/>
      <c r="J114" s="166"/>
      <c r="K114" s="166"/>
    </row>
    <row r="115" spans="1:11" s="11" customFormat="1" ht="39.950000000000003" customHeight="1">
      <c r="A115" s="59" t="s">
        <v>38</v>
      </c>
      <c r="B115" s="30" t="s">
        <v>277</v>
      </c>
      <c r="C115" s="136" t="s">
        <v>146</v>
      </c>
      <c r="D115" s="28" t="s">
        <v>10</v>
      </c>
      <c r="E115" s="26">
        <v>3</v>
      </c>
      <c r="F115" s="31"/>
      <c r="G115" s="27">
        <f t="shared" si="3"/>
        <v>0</v>
      </c>
      <c r="H115" s="12"/>
      <c r="I115" s="26">
        <v>17.36</v>
      </c>
      <c r="J115" s="166">
        <f t="shared" si="4"/>
        <v>14.469078179696616</v>
      </c>
      <c r="K115" s="166"/>
    </row>
    <row r="116" spans="1:11" s="11" customFormat="1" ht="39.950000000000003" customHeight="1">
      <c r="A116" s="59" t="s">
        <v>38</v>
      </c>
      <c r="B116" s="30" t="s">
        <v>274</v>
      </c>
      <c r="C116" s="136" t="s">
        <v>147</v>
      </c>
      <c r="D116" s="28" t="s">
        <v>10</v>
      </c>
      <c r="E116" s="26">
        <v>2</v>
      </c>
      <c r="F116" s="31"/>
      <c r="G116" s="27">
        <f t="shared" si="3"/>
        <v>0</v>
      </c>
      <c r="H116" s="12"/>
      <c r="I116" s="26">
        <v>10.62</v>
      </c>
      <c r="J116" s="166">
        <f t="shared" si="4"/>
        <v>8.8514752458743118</v>
      </c>
      <c r="K116" s="166"/>
    </row>
    <row r="117" spans="1:11" s="11" customFormat="1" ht="39.950000000000003" customHeight="1">
      <c r="A117" s="59" t="s">
        <v>38</v>
      </c>
      <c r="B117" s="30" t="s">
        <v>271</v>
      </c>
      <c r="C117" s="136" t="s">
        <v>148</v>
      </c>
      <c r="D117" s="28" t="s">
        <v>10</v>
      </c>
      <c r="E117" s="26">
        <v>2</v>
      </c>
      <c r="F117" s="31"/>
      <c r="G117" s="27">
        <f t="shared" si="3"/>
        <v>0</v>
      </c>
      <c r="H117" s="12"/>
      <c r="I117" s="26">
        <v>10.62</v>
      </c>
      <c r="J117" s="166">
        <f t="shared" si="4"/>
        <v>8.8514752458743118</v>
      </c>
      <c r="K117" s="166"/>
    </row>
    <row r="118" spans="1:11" s="11" customFormat="1" ht="27" customHeight="1">
      <c r="A118" s="59" t="s">
        <v>38</v>
      </c>
      <c r="B118" s="30" t="s">
        <v>268</v>
      </c>
      <c r="C118" s="136" t="s">
        <v>46</v>
      </c>
      <c r="D118" s="28" t="s">
        <v>10</v>
      </c>
      <c r="E118" s="26">
        <v>50</v>
      </c>
      <c r="F118" s="31"/>
      <c r="G118" s="27">
        <f t="shared" si="3"/>
        <v>0</v>
      </c>
      <c r="H118" s="12"/>
      <c r="I118" s="26">
        <v>0.66</v>
      </c>
      <c r="J118" s="166">
        <f t="shared" si="4"/>
        <v>0.55009168194699121</v>
      </c>
      <c r="K118" s="166"/>
    </row>
    <row r="119" spans="1:11" s="11" customFormat="1" ht="27" customHeight="1">
      <c r="A119" s="59" t="s">
        <v>38</v>
      </c>
      <c r="B119" s="30" t="s">
        <v>266</v>
      </c>
      <c r="C119" s="136" t="s">
        <v>47</v>
      </c>
      <c r="D119" s="28" t="s">
        <v>10</v>
      </c>
      <c r="E119" s="26">
        <v>50</v>
      </c>
      <c r="F119" s="31"/>
      <c r="G119" s="27">
        <f t="shared" si="3"/>
        <v>0</v>
      </c>
      <c r="H119" s="12"/>
      <c r="I119" s="26">
        <v>0.2</v>
      </c>
      <c r="J119" s="166">
        <f t="shared" si="4"/>
        <v>0.16669444907484582</v>
      </c>
      <c r="K119" s="166"/>
    </row>
    <row r="120" spans="1:11" s="11" customFormat="1" ht="27" customHeight="1">
      <c r="A120" s="22" t="s">
        <v>48</v>
      </c>
      <c r="B120" s="30" t="s">
        <v>262</v>
      </c>
      <c r="C120" s="136" t="s">
        <v>49</v>
      </c>
      <c r="D120" s="28" t="s">
        <v>10</v>
      </c>
      <c r="E120" s="26">
        <v>50</v>
      </c>
      <c r="F120" s="31"/>
      <c r="G120" s="27">
        <f t="shared" si="3"/>
        <v>0</v>
      </c>
      <c r="H120" s="12"/>
      <c r="I120" s="26">
        <v>0.11</v>
      </c>
      <c r="J120" s="166">
        <f t="shared" si="4"/>
        <v>9.1681946991165192E-2</v>
      </c>
      <c r="K120" s="166"/>
    </row>
    <row r="121" spans="1:11" s="11" customFormat="1" ht="27" customHeight="1">
      <c r="A121" s="59" t="s">
        <v>149</v>
      </c>
      <c r="B121" s="30" t="s">
        <v>259</v>
      </c>
      <c r="C121" s="136" t="s">
        <v>150</v>
      </c>
      <c r="D121" s="28" t="s">
        <v>17</v>
      </c>
      <c r="E121" s="26">
        <v>130</v>
      </c>
      <c r="F121" s="31"/>
      <c r="G121" s="27">
        <f t="shared" si="3"/>
        <v>0</v>
      </c>
      <c r="H121" s="12"/>
      <c r="I121" s="26">
        <v>15.15</v>
      </c>
      <c r="J121" s="166">
        <f t="shared" si="4"/>
        <v>12.627104517419571</v>
      </c>
      <c r="K121" s="166"/>
    </row>
    <row r="122" spans="1:11" s="11" customFormat="1" ht="27" customHeight="1">
      <c r="A122" s="59" t="s">
        <v>38</v>
      </c>
      <c r="B122" s="30" t="s">
        <v>256</v>
      </c>
      <c r="C122" s="136" t="s">
        <v>151</v>
      </c>
      <c r="D122" s="28" t="s">
        <v>10</v>
      </c>
      <c r="E122" s="26">
        <v>6</v>
      </c>
      <c r="F122" s="31"/>
      <c r="G122" s="27">
        <f t="shared" si="3"/>
        <v>0</v>
      </c>
      <c r="H122" s="12"/>
      <c r="I122" s="26">
        <v>6.47</v>
      </c>
      <c r="J122" s="166">
        <f t="shared" si="4"/>
        <v>5.3925654275712613</v>
      </c>
      <c r="K122" s="166"/>
    </row>
    <row r="123" spans="1:11" s="11" customFormat="1" ht="27" customHeight="1">
      <c r="A123" s="59" t="s">
        <v>38</v>
      </c>
      <c r="B123" s="30" t="s">
        <v>253</v>
      </c>
      <c r="C123" s="136" t="s">
        <v>152</v>
      </c>
      <c r="D123" s="28" t="s">
        <v>10</v>
      </c>
      <c r="E123" s="26">
        <v>7</v>
      </c>
      <c r="F123" s="31"/>
      <c r="G123" s="27">
        <f t="shared" si="3"/>
        <v>0</v>
      </c>
      <c r="H123" s="12"/>
      <c r="I123" s="26">
        <v>19.440000000000001</v>
      </c>
      <c r="J123" s="166">
        <f t="shared" si="4"/>
        <v>16.202700450075014</v>
      </c>
      <c r="K123" s="166"/>
    </row>
    <row r="124" spans="1:11" s="11" customFormat="1" ht="27" customHeight="1">
      <c r="A124" s="59" t="s">
        <v>38</v>
      </c>
      <c r="B124" s="30" t="s">
        <v>251</v>
      </c>
      <c r="C124" s="136" t="s">
        <v>153</v>
      </c>
      <c r="D124" s="28" t="s">
        <v>10</v>
      </c>
      <c r="E124" s="26">
        <v>8</v>
      </c>
      <c r="F124" s="31"/>
      <c r="G124" s="27">
        <f t="shared" si="3"/>
        <v>0</v>
      </c>
      <c r="H124" s="12"/>
      <c r="I124" s="26">
        <v>25.91</v>
      </c>
      <c r="J124" s="166">
        <f t="shared" si="4"/>
        <v>21.595265877646273</v>
      </c>
      <c r="K124" s="166"/>
    </row>
    <row r="125" spans="1:11" s="11" customFormat="1" ht="27" customHeight="1">
      <c r="A125" s="22" t="s">
        <v>53</v>
      </c>
      <c r="B125" s="30" t="s">
        <v>248</v>
      </c>
      <c r="C125" s="136" t="s">
        <v>154</v>
      </c>
      <c r="D125" s="28" t="s">
        <v>10</v>
      </c>
      <c r="E125" s="26">
        <v>6</v>
      </c>
      <c r="F125" s="31"/>
      <c r="G125" s="27">
        <f t="shared" si="3"/>
        <v>0</v>
      </c>
      <c r="H125" s="12"/>
      <c r="I125" s="26">
        <v>59.56</v>
      </c>
      <c r="J125" s="166">
        <f t="shared" si="4"/>
        <v>49.641606934489083</v>
      </c>
      <c r="K125" s="166"/>
    </row>
    <row r="126" spans="1:11" s="11" customFormat="1" ht="27" customHeight="1">
      <c r="A126" s="59" t="s">
        <v>38</v>
      </c>
      <c r="B126" s="30" t="s">
        <v>245</v>
      </c>
      <c r="C126" s="136" t="s">
        <v>55</v>
      </c>
      <c r="D126" s="28" t="s">
        <v>10</v>
      </c>
      <c r="E126" s="26">
        <v>5</v>
      </c>
      <c r="F126" s="31"/>
      <c r="G126" s="27">
        <f t="shared" si="3"/>
        <v>0</v>
      </c>
      <c r="H126" s="12"/>
      <c r="I126" s="26">
        <v>16.190000000000001</v>
      </c>
      <c r="J126" s="166">
        <f t="shared" si="4"/>
        <v>13.49391565260877</v>
      </c>
      <c r="K126" s="166"/>
    </row>
    <row r="127" spans="1:11" s="11" customFormat="1" ht="27" customHeight="1" thickBot="1">
      <c r="A127" s="143" t="s">
        <v>38</v>
      </c>
      <c r="B127" s="208" t="s">
        <v>241</v>
      </c>
      <c r="C127" s="207" t="s">
        <v>56</v>
      </c>
      <c r="D127" s="226" t="s">
        <v>10</v>
      </c>
      <c r="E127" s="209">
        <v>18</v>
      </c>
      <c r="F127" s="105"/>
      <c r="G127" s="210">
        <f t="shared" si="3"/>
        <v>0</v>
      </c>
      <c r="H127" s="12"/>
      <c r="I127" s="26">
        <v>16.190000000000001</v>
      </c>
      <c r="J127" s="166">
        <f t="shared" si="4"/>
        <v>13.49391565260877</v>
      </c>
      <c r="K127" s="166"/>
    </row>
    <row r="128" spans="1:11" s="11" customFormat="1" ht="16.5" customHeight="1">
      <c r="A128" s="176" t="s">
        <v>38</v>
      </c>
      <c r="B128" s="192" t="s">
        <v>239</v>
      </c>
      <c r="C128" s="202" t="s">
        <v>57</v>
      </c>
      <c r="D128" s="225" t="s">
        <v>10</v>
      </c>
      <c r="E128" s="180">
        <v>1</v>
      </c>
      <c r="F128" s="181"/>
      <c r="G128" s="182">
        <f t="shared" si="3"/>
        <v>0</v>
      </c>
      <c r="H128" s="12"/>
      <c r="I128" s="26">
        <v>9.7200000000000006</v>
      </c>
      <c r="J128" s="166">
        <f t="shared" si="4"/>
        <v>8.1013502250375069</v>
      </c>
      <c r="K128" s="166"/>
    </row>
    <row r="129" spans="1:11" s="11" customFormat="1" ht="27" customHeight="1">
      <c r="A129" s="59" t="s">
        <v>38</v>
      </c>
      <c r="B129" s="30" t="s">
        <v>237</v>
      </c>
      <c r="C129" s="136" t="s">
        <v>155</v>
      </c>
      <c r="D129" s="28" t="s">
        <v>10</v>
      </c>
      <c r="E129" s="26">
        <v>4</v>
      </c>
      <c r="F129" s="31"/>
      <c r="G129" s="27">
        <f t="shared" si="3"/>
        <v>0</v>
      </c>
      <c r="H129" s="12"/>
      <c r="I129" s="26">
        <v>9.7100000000000009</v>
      </c>
      <c r="J129" s="166">
        <f t="shared" si="4"/>
        <v>8.0930155025837642</v>
      </c>
      <c r="K129" s="166"/>
    </row>
    <row r="130" spans="1:11" s="11" customFormat="1" ht="39.950000000000003" customHeight="1">
      <c r="A130" s="22" t="s">
        <v>59</v>
      </c>
      <c r="B130" s="30" t="s">
        <v>235</v>
      </c>
      <c r="C130" s="136" t="s">
        <v>60</v>
      </c>
      <c r="D130" s="28" t="s">
        <v>10</v>
      </c>
      <c r="E130" s="26">
        <v>3</v>
      </c>
      <c r="F130" s="31"/>
      <c r="G130" s="27">
        <f t="shared" si="3"/>
        <v>0</v>
      </c>
      <c r="H130" s="12"/>
      <c r="I130" s="26">
        <v>108.87</v>
      </c>
      <c r="J130" s="166">
        <f t="shared" si="4"/>
        <v>90.740123353892315</v>
      </c>
      <c r="K130" s="166"/>
    </row>
    <row r="131" spans="1:11" s="11" customFormat="1" ht="39.950000000000003" customHeight="1">
      <c r="A131" s="22" t="s">
        <v>61</v>
      </c>
      <c r="B131" s="30" t="s">
        <v>233</v>
      </c>
      <c r="C131" s="136" t="s">
        <v>719</v>
      </c>
      <c r="D131" s="28" t="s">
        <v>10</v>
      </c>
      <c r="E131" s="26">
        <v>3</v>
      </c>
      <c r="F131" s="31"/>
      <c r="G131" s="27">
        <f t="shared" si="3"/>
        <v>0</v>
      </c>
      <c r="H131" s="12"/>
      <c r="I131" s="26">
        <v>234.34</v>
      </c>
      <c r="J131" s="166">
        <f t="shared" si="4"/>
        <v>195.31588598099685</v>
      </c>
      <c r="K131" s="166"/>
    </row>
    <row r="132" spans="1:11" s="11" customFormat="1" ht="27" customHeight="1">
      <c r="A132" s="59" t="s">
        <v>156</v>
      </c>
      <c r="B132" s="30" t="s">
        <v>230</v>
      </c>
      <c r="C132" s="136" t="s">
        <v>157</v>
      </c>
      <c r="D132" s="28" t="s">
        <v>17</v>
      </c>
      <c r="E132" s="26">
        <v>50</v>
      </c>
      <c r="F132" s="31"/>
      <c r="G132" s="27">
        <f t="shared" si="3"/>
        <v>0</v>
      </c>
      <c r="H132" s="12"/>
      <c r="I132" s="26">
        <v>4.5599999999999996</v>
      </c>
      <c r="J132" s="166">
        <f t="shared" si="4"/>
        <v>3.800633438906484</v>
      </c>
      <c r="K132" s="166"/>
    </row>
    <row r="133" spans="1:11" s="11" customFormat="1" ht="27" customHeight="1">
      <c r="A133" s="22" t="s">
        <v>64</v>
      </c>
      <c r="B133" s="30" t="s">
        <v>227</v>
      </c>
      <c r="C133" s="136" t="s">
        <v>65</v>
      </c>
      <c r="D133" s="28" t="s">
        <v>10</v>
      </c>
      <c r="E133" s="26">
        <v>20</v>
      </c>
      <c r="F133" s="31"/>
      <c r="G133" s="27">
        <f t="shared" si="3"/>
        <v>0</v>
      </c>
      <c r="H133" s="12"/>
      <c r="I133" s="26">
        <v>1.28</v>
      </c>
      <c r="J133" s="166">
        <f t="shared" si="4"/>
        <v>1.0668444740790133</v>
      </c>
      <c r="K133" s="166"/>
    </row>
    <row r="134" spans="1:11" s="11" customFormat="1" ht="39.950000000000003" customHeight="1">
      <c r="A134" s="59" t="s">
        <v>38</v>
      </c>
      <c r="B134" s="30" t="s">
        <v>224</v>
      </c>
      <c r="C134" s="136" t="s">
        <v>630</v>
      </c>
      <c r="D134" s="28" t="s">
        <v>10</v>
      </c>
      <c r="E134" s="26">
        <v>2</v>
      </c>
      <c r="F134" s="31"/>
      <c r="G134" s="27">
        <f t="shared" si="3"/>
        <v>0</v>
      </c>
      <c r="H134" s="12"/>
      <c r="I134" s="26">
        <v>14577.57</v>
      </c>
      <c r="J134" s="166">
        <f t="shared" si="4"/>
        <v>12150</v>
      </c>
      <c r="K134" s="166"/>
    </row>
    <row r="135" spans="1:11" s="11" customFormat="1" ht="27" customHeight="1">
      <c r="A135" s="22" t="s">
        <v>66</v>
      </c>
      <c r="B135" s="30" t="s">
        <v>221</v>
      </c>
      <c r="C135" s="136" t="s">
        <v>158</v>
      </c>
      <c r="D135" s="28" t="s">
        <v>10</v>
      </c>
      <c r="E135" s="26">
        <v>2</v>
      </c>
      <c r="F135" s="31"/>
      <c r="G135" s="27">
        <f t="shared" si="3"/>
        <v>0</v>
      </c>
      <c r="H135" s="12"/>
      <c r="I135" s="26">
        <v>6.6</v>
      </c>
      <c r="J135" s="166">
        <f t="shared" si="4"/>
        <v>5.5009168194699116</v>
      </c>
      <c r="K135" s="166"/>
    </row>
    <row r="136" spans="1:11" s="11" customFormat="1" ht="27" customHeight="1">
      <c r="A136" s="22" t="s">
        <v>68</v>
      </c>
      <c r="B136" s="30" t="s">
        <v>219</v>
      </c>
      <c r="C136" s="136" t="s">
        <v>69</v>
      </c>
      <c r="D136" s="28" t="s">
        <v>10</v>
      </c>
      <c r="E136" s="26">
        <v>1</v>
      </c>
      <c r="F136" s="31"/>
      <c r="G136" s="27">
        <f t="shared" si="3"/>
        <v>0</v>
      </c>
      <c r="H136" s="12"/>
      <c r="I136" s="26">
        <v>15.47</v>
      </c>
      <c r="J136" s="166">
        <f t="shared" si="4"/>
        <v>12.893815635939324</v>
      </c>
      <c r="K136" s="166"/>
    </row>
    <row r="137" spans="1:11" s="11" customFormat="1" ht="16.5" customHeight="1">
      <c r="A137" s="59" t="s">
        <v>38</v>
      </c>
      <c r="B137" s="30" t="s">
        <v>216</v>
      </c>
      <c r="C137" s="136" t="s">
        <v>70</v>
      </c>
      <c r="D137" s="28" t="s">
        <v>10</v>
      </c>
      <c r="E137" s="26">
        <v>1</v>
      </c>
      <c r="F137" s="31"/>
      <c r="G137" s="27">
        <f t="shared" si="3"/>
        <v>0</v>
      </c>
      <c r="H137" s="12"/>
      <c r="I137" s="26">
        <v>323.95</v>
      </c>
      <c r="J137" s="166">
        <f t="shared" si="4"/>
        <v>270.0033338889815</v>
      </c>
      <c r="K137" s="166"/>
    </row>
    <row r="138" spans="1:11" s="11" customFormat="1" ht="27" customHeight="1">
      <c r="A138" s="59" t="s">
        <v>38</v>
      </c>
      <c r="B138" s="30" t="s">
        <v>215</v>
      </c>
      <c r="C138" s="136" t="s">
        <v>71</v>
      </c>
      <c r="D138" s="28" t="s">
        <v>10</v>
      </c>
      <c r="E138" s="26">
        <v>5</v>
      </c>
      <c r="F138" s="31"/>
      <c r="G138" s="27">
        <f t="shared" si="3"/>
        <v>0</v>
      </c>
      <c r="H138" s="12"/>
      <c r="I138" s="26">
        <v>661.46</v>
      </c>
      <c r="J138" s="166">
        <f t="shared" si="4"/>
        <v>551.30855142523762</v>
      </c>
      <c r="K138" s="166"/>
    </row>
    <row r="139" spans="1:11" s="11" customFormat="1" ht="27" customHeight="1">
      <c r="A139" s="22" t="s">
        <v>72</v>
      </c>
      <c r="B139" s="30" t="s">
        <v>212</v>
      </c>
      <c r="C139" s="136" t="s">
        <v>73</v>
      </c>
      <c r="D139" s="28" t="s">
        <v>10</v>
      </c>
      <c r="E139" s="26">
        <v>5</v>
      </c>
      <c r="F139" s="31"/>
      <c r="G139" s="27">
        <f t="shared" si="3"/>
        <v>0</v>
      </c>
      <c r="H139" s="12"/>
      <c r="I139" s="26">
        <v>37.25</v>
      </c>
      <c r="J139" s="166">
        <f t="shared" si="4"/>
        <v>31.046841140190033</v>
      </c>
      <c r="K139" s="166"/>
    </row>
    <row r="140" spans="1:11" s="11" customFormat="1" ht="27" customHeight="1">
      <c r="A140" s="59" t="s">
        <v>38</v>
      </c>
      <c r="B140" s="30" t="s">
        <v>210</v>
      </c>
      <c r="C140" s="136" t="s">
        <v>159</v>
      </c>
      <c r="D140" s="28" t="s">
        <v>10</v>
      </c>
      <c r="E140" s="26">
        <v>10</v>
      </c>
      <c r="F140" s="31"/>
      <c r="G140" s="27">
        <f t="shared" si="3"/>
        <v>0</v>
      </c>
      <c r="H140" s="12"/>
      <c r="I140" s="26">
        <v>16.190000000000001</v>
      </c>
      <c r="J140" s="166">
        <f t="shared" si="4"/>
        <v>13.49391565260877</v>
      </c>
      <c r="K140" s="166"/>
    </row>
    <row r="141" spans="1:11" s="11" customFormat="1" ht="39.950000000000003" customHeight="1">
      <c r="A141" s="22" t="s">
        <v>78</v>
      </c>
      <c r="B141" s="30" t="s">
        <v>207</v>
      </c>
      <c r="C141" s="136" t="s">
        <v>160</v>
      </c>
      <c r="D141" s="28" t="s">
        <v>10</v>
      </c>
      <c r="E141" s="26">
        <v>3</v>
      </c>
      <c r="F141" s="31"/>
      <c r="G141" s="27">
        <f t="shared" si="3"/>
        <v>0</v>
      </c>
      <c r="H141" s="12"/>
      <c r="I141" s="26">
        <v>197.48</v>
      </c>
      <c r="J141" s="166">
        <f t="shared" si="4"/>
        <v>164.59409901650275</v>
      </c>
      <c r="K141" s="166"/>
    </row>
    <row r="142" spans="1:11" s="11" customFormat="1" ht="39.950000000000003" customHeight="1">
      <c r="A142" s="22" t="s">
        <v>80</v>
      </c>
      <c r="B142" s="30" t="s">
        <v>683</v>
      </c>
      <c r="C142" s="136" t="s">
        <v>81</v>
      </c>
      <c r="D142" s="28" t="s">
        <v>10</v>
      </c>
      <c r="E142" s="26">
        <v>3</v>
      </c>
      <c r="F142" s="31"/>
      <c r="G142" s="27">
        <f t="shared" si="3"/>
        <v>0</v>
      </c>
      <c r="H142" s="12"/>
      <c r="I142" s="26">
        <v>379.36</v>
      </c>
      <c r="J142" s="166">
        <f t="shared" si="4"/>
        <v>316.18603100516754</v>
      </c>
      <c r="K142" s="166"/>
    </row>
    <row r="143" spans="1:11" s="11" customFormat="1" ht="27" customHeight="1">
      <c r="A143" s="22" t="s">
        <v>82</v>
      </c>
      <c r="B143" s="30" t="s">
        <v>684</v>
      </c>
      <c r="C143" s="136" t="s">
        <v>161</v>
      </c>
      <c r="D143" s="28" t="s">
        <v>10</v>
      </c>
      <c r="E143" s="26">
        <v>3</v>
      </c>
      <c r="F143" s="31"/>
      <c r="G143" s="27">
        <f t="shared" si="3"/>
        <v>0</v>
      </c>
      <c r="H143" s="12"/>
      <c r="I143" s="26">
        <v>109.74</v>
      </c>
      <c r="J143" s="166">
        <f t="shared" si="4"/>
        <v>91.465244207367888</v>
      </c>
      <c r="K143" s="166"/>
    </row>
    <row r="144" spans="1:11" s="11" customFormat="1" ht="27" customHeight="1">
      <c r="A144" s="22" t="s">
        <v>84</v>
      </c>
      <c r="B144" s="30" t="s">
        <v>685</v>
      </c>
      <c r="C144" s="136" t="s">
        <v>85</v>
      </c>
      <c r="D144" s="28" t="s">
        <v>10</v>
      </c>
      <c r="E144" s="26">
        <v>3</v>
      </c>
      <c r="F144" s="31"/>
      <c r="G144" s="27">
        <f t="shared" si="3"/>
        <v>0</v>
      </c>
      <c r="H144" s="12"/>
      <c r="I144" s="26">
        <v>11.15</v>
      </c>
      <c r="J144" s="166">
        <f t="shared" si="4"/>
        <v>9.2932155359226538</v>
      </c>
      <c r="K144" s="166"/>
    </row>
    <row r="145" spans="1:11" s="11" customFormat="1" ht="27" customHeight="1">
      <c r="A145" s="59" t="s">
        <v>38</v>
      </c>
      <c r="B145" s="30" t="s">
        <v>686</v>
      </c>
      <c r="C145" s="136" t="s">
        <v>86</v>
      </c>
      <c r="D145" s="28" t="s">
        <v>10</v>
      </c>
      <c r="E145" s="26">
        <v>3</v>
      </c>
      <c r="F145" s="31"/>
      <c r="G145" s="27">
        <f t="shared" si="3"/>
        <v>0</v>
      </c>
      <c r="H145" s="12"/>
      <c r="I145" s="26">
        <v>7.1</v>
      </c>
      <c r="J145" s="166">
        <f t="shared" si="4"/>
        <v>5.9176529421570256</v>
      </c>
      <c r="K145" s="166"/>
    </row>
    <row r="146" spans="1:11" s="11" customFormat="1" ht="27" customHeight="1">
      <c r="A146" s="22" t="s">
        <v>89</v>
      </c>
      <c r="B146" s="30" t="s">
        <v>687</v>
      </c>
      <c r="C146" s="136" t="s">
        <v>162</v>
      </c>
      <c r="D146" s="28" t="s">
        <v>10</v>
      </c>
      <c r="E146" s="26">
        <v>2</v>
      </c>
      <c r="F146" s="31"/>
      <c r="G146" s="27">
        <f t="shared" si="3"/>
        <v>0</v>
      </c>
      <c r="H146" s="12"/>
      <c r="I146" s="26">
        <v>29.81</v>
      </c>
      <c r="J146" s="166">
        <f t="shared" ref="J146:J166" si="5">I146/(1+$I$6)</f>
        <v>24.845807634605766</v>
      </c>
      <c r="K146" s="166"/>
    </row>
    <row r="147" spans="1:11" s="11" customFormat="1" ht="54.95" customHeight="1">
      <c r="A147" s="59" t="s">
        <v>163</v>
      </c>
      <c r="B147" s="30" t="s">
        <v>688</v>
      </c>
      <c r="C147" s="136" t="s">
        <v>164</v>
      </c>
      <c r="D147" s="28" t="s">
        <v>17</v>
      </c>
      <c r="E147" s="26">
        <v>4</v>
      </c>
      <c r="F147" s="31"/>
      <c r="G147" s="27">
        <f t="shared" si="3"/>
        <v>0</v>
      </c>
      <c r="H147" s="12"/>
      <c r="I147" s="26">
        <v>20.420000000000002</v>
      </c>
      <c r="J147" s="166">
        <f t="shared" si="5"/>
        <v>17.01950325054176</v>
      </c>
      <c r="K147" s="166"/>
    </row>
    <row r="148" spans="1:11" s="11" customFormat="1" ht="27" customHeight="1">
      <c r="A148" s="59" t="s">
        <v>93</v>
      </c>
      <c r="B148" s="30" t="s">
        <v>689</v>
      </c>
      <c r="C148" s="136" t="s">
        <v>94</v>
      </c>
      <c r="D148" s="28" t="s">
        <v>10</v>
      </c>
      <c r="E148" s="26">
        <v>1</v>
      </c>
      <c r="F148" s="31"/>
      <c r="G148" s="27">
        <f t="shared" si="3"/>
        <v>0</v>
      </c>
      <c r="H148" s="12"/>
      <c r="I148" s="26">
        <v>117.57</v>
      </c>
      <c r="J148" s="166">
        <f t="shared" si="5"/>
        <v>97.991331888648105</v>
      </c>
      <c r="K148" s="166"/>
    </row>
    <row r="149" spans="1:11" s="11" customFormat="1" ht="27" customHeight="1">
      <c r="A149" s="59" t="s">
        <v>38</v>
      </c>
      <c r="B149" s="30" t="s">
        <v>690</v>
      </c>
      <c r="C149" s="136" t="s">
        <v>95</v>
      </c>
      <c r="D149" s="28" t="s">
        <v>10</v>
      </c>
      <c r="E149" s="26">
        <v>1</v>
      </c>
      <c r="F149" s="31"/>
      <c r="G149" s="27">
        <f t="shared" si="3"/>
        <v>0</v>
      </c>
      <c r="H149" s="12"/>
      <c r="I149" s="26">
        <v>28.33</v>
      </c>
      <c r="J149" s="166">
        <f t="shared" si="5"/>
        <v>23.612268711451907</v>
      </c>
      <c r="K149" s="166"/>
    </row>
    <row r="150" spans="1:11" s="11" customFormat="1" ht="16.5" customHeight="1">
      <c r="A150" s="59" t="s">
        <v>38</v>
      </c>
      <c r="B150" s="30" t="s">
        <v>691</v>
      </c>
      <c r="C150" s="136" t="s">
        <v>96</v>
      </c>
      <c r="D150" s="28" t="s">
        <v>10</v>
      </c>
      <c r="E150" s="26">
        <v>1</v>
      </c>
      <c r="F150" s="31"/>
      <c r="G150" s="27">
        <f t="shared" si="3"/>
        <v>0</v>
      </c>
      <c r="H150" s="12"/>
      <c r="I150" s="26">
        <v>80.989999999999995</v>
      </c>
      <c r="J150" s="166">
        <f t="shared" si="5"/>
        <v>67.502917152858814</v>
      </c>
      <c r="K150" s="166"/>
    </row>
    <row r="151" spans="1:11" s="11" customFormat="1" ht="27" customHeight="1">
      <c r="A151" s="59" t="s">
        <v>97</v>
      </c>
      <c r="B151" s="30" t="s">
        <v>692</v>
      </c>
      <c r="C151" s="136" t="s">
        <v>98</v>
      </c>
      <c r="D151" s="28" t="s">
        <v>10</v>
      </c>
      <c r="E151" s="26">
        <v>3</v>
      </c>
      <c r="F151" s="31"/>
      <c r="G151" s="27">
        <f t="shared" si="3"/>
        <v>0</v>
      </c>
      <c r="H151" s="12"/>
      <c r="I151" s="26">
        <v>8.94</v>
      </c>
      <c r="J151" s="166">
        <f t="shared" si="5"/>
        <v>7.451241873645607</v>
      </c>
      <c r="K151" s="166"/>
    </row>
    <row r="152" spans="1:11" s="11" customFormat="1" ht="27" customHeight="1">
      <c r="A152" s="59" t="s">
        <v>99</v>
      </c>
      <c r="B152" s="30" t="s">
        <v>693</v>
      </c>
      <c r="C152" s="136" t="s">
        <v>100</v>
      </c>
      <c r="D152" s="28" t="s">
        <v>10</v>
      </c>
      <c r="E152" s="26">
        <v>3</v>
      </c>
      <c r="F152" s="31"/>
      <c r="G152" s="27">
        <f t="shared" si="3"/>
        <v>0</v>
      </c>
      <c r="H152" s="12"/>
      <c r="I152" s="26">
        <v>5.45</v>
      </c>
      <c r="J152" s="166">
        <f t="shared" si="5"/>
        <v>4.5424237372895488</v>
      </c>
      <c r="K152" s="166"/>
    </row>
    <row r="153" spans="1:11" s="11" customFormat="1" ht="39.950000000000003" customHeight="1">
      <c r="A153" s="59" t="s">
        <v>38</v>
      </c>
      <c r="B153" s="30" t="s">
        <v>694</v>
      </c>
      <c r="C153" s="136" t="s">
        <v>101</v>
      </c>
      <c r="D153" s="28" t="s">
        <v>10</v>
      </c>
      <c r="E153" s="26">
        <v>3</v>
      </c>
      <c r="F153" s="31"/>
      <c r="G153" s="27">
        <f t="shared" si="3"/>
        <v>0</v>
      </c>
      <c r="H153" s="12"/>
      <c r="I153" s="26">
        <v>18.899999999999999</v>
      </c>
      <c r="J153" s="166">
        <f t="shared" si="5"/>
        <v>15.752625437572927</v>
      </c>
      <c r="K153" s="166"/>
    </row>
    <row r="154" spans="1:11" s="11" customFormat="1" ht="27" customHeight="1">
      <c r="A154" s="59" t="s">
        <v>149</v>
      </c>
      <c r="B154" s="30" t="s">
        <v>695</v>
      </c>
      <c r="C154" s="136" t="s">
        <v>165</v>
      </c>
      <c r="D154" s="28" t="s">
        <v>17</v>
      </c>
      <c r="E154" s="26">
        <v>9</v>
      </c>
      <c r="F154" s="31"/>
      <c r="G154" s="27">
        <f t="shared" si="3"/>
        <v>0</v>
      </c>
      <c r="H154" s="12"/>
      <c r="I154" s="26">
        <v>15.15</v>
      </c>
      <c r="J154" s="166">
        <f t="shared" si="5"/>
        <v>12.627104517419571</v>
      </c>
      <c r="K154" s="166"/>
    </row>
    <row r="155" spans="1:11" s="11" customFormat="1" ht="16.5" customHeight="1" thickBot="1">
      <c r="A155" s="143" t="s">
        <v>38</v>
      </c>
      <c r="B155" s="208" t="s">
        <v>696</v>
      </c>
      <c r="C155" s="207" t="s">
        <v>104</v>
      </c>
      <c r="D155" s="226" t="s">
        <v>17</v>
      </c>
      <c r="E155" s="209">
        <v>20</v>
      </c>
      <c r="F155" s="105"/>
      <c r="G155" s="210">
        <f t="shared" si="3"/>
        <v>0</v>
      </c>
      <c r="H155" s="12"/>
      <c r="I155" s="26">
        <v>10.51</v>
      </c>
      <c r="J155" s="166">
        <f t="shared" si="5"/>
        <v>8.7597932988831477</v>
      </c>
      <c r="K155" s="166"/>
    </row>
    <row r="156" spans="1:11" s="11" customFormat="1" ht="27" customHeight="1">
      <c r="A156" s="176" t="s">
        <v>166</v>
      </c>
      <c r="B156" s="192" t="s">
        <v>697</v>
      </c>
      <c r="C156" s="202" t="s">
        <v>167</v>
      </c>
      <c r="D156" s="225" t="s">
        <v>10</v>
      </c>
      <c r="E156" s="180">
        <v>1</v>
      </c>
      <c r="F156" s="181"/>
      <c r="G156" s="182">
        <f t="shared" si="3"/>
        <v>0</v>
      </c>
      <c r="H156" s="12"/>
      <c r="I156" s="26">
        <v>25.99</v>
      </c>
      <c r="J156" s="166">
        <f t="shared" si="5"/>
        <v>21.661943657276211</v>
      </c>
      <c r="K156" s="166"/>
    </row>
    <row r="157" spans="1:11" s="11" customFormat="1" ht="54.95" customHeight="1">
      <c r="A157" s="59" t="s">
        <v>168</v>
      </c>
      <c r="B157" s="30" t="s">
        <v>698</v>
      </c>
      <c r="C157" s="136" t="s">
        <v>169</v>
      </c>
      <c r="D157" s="28" t="s">
        <v>17</v>
      </c>
      <c r="E157" s="26">
        <v>8</v>
      </c>
      <c r="F157" s="31"/>
      <c r="G157" s="27">
        <f t="shared" si="3"/>
        <v>0</v>
      </c>
      <c r="H157" s="12"/>
      <c r="I157" s="26">
        <v>11.45</v>
      </c>
      <c r="J157" s="166">
        <f t="shared" si="5"/>
        <v>9.5432572095349215</v>
      </c>
      <c r="K157" s="166"/>
    </row>
    <row r="158" spans="1:11" s="11" customFormat="1" ht="27" customHeight="1">
      <c r="A158" s="59" t="s">
        <v>170</v>
      </c>
      <c r="B158" s="30" t="s">
        <v>699</v>
      </c>
      <c r="C158" s="136" t="s">
        <v>171</v>
      </c>
      <c r="D158" s="28" t="s">
        <v>10</v>
      </c>
      <c r="E158" s="26">
        <v>4</v>
      </c>
      <c r="F158" s="31"/>
      <c r="G158" s="27">
        <f t="shared" si="3"/>
        <v>0</v>
      </c>
      <c r="H158" s="12"/>
      <c r="I158" s="26">
        <v>20.84</v>
      </c>
      <c r="J158" s="166">
        <f t="shared" si="5"/>
        <v>17.369561593598934</v>
      </c>
      <c r="K158" s="166"/>
    </row>
    <row r="159" spans="1:11" s="11" customFormat="1" ht="27" customHeight="1">
      <c r="A159" s="59" t="s">
        <v>111</v>
      </c>
      <c r="B159" s="30" t="s">
        <v>700</v>
      </c>
      <c r="C159" s="136" t="s">
        <v>112</v>
      </c>
      <c r="D159" s="28" t="s">
        <v>113</v>
      </c>
      <c r="E159" s="26">
        <v>5</v>
      </c>
      <c r="F159" s="31"/>
      <c r="G159" s="27">
        <f t="shared" si="3"/>
        <v>0</v>
      </c>
      <c r="H159" s="12"/>
      <c r="I159" s="26">
        <v>13.94</v>
      </c>
      <c r="J159" s="166">
        <f t="shared" si="5"/>
        <v>11.618603100516752</v>
      </c>
      <c r="K159" s="166"/>
    </row>
    <row r="160" spans="1:11" s="11" customFormat="1" ht="27" customHeight="1">
      <c r="A160" s="59" t="s">
        <v>172</v>
      </c>
      <c r="B160" s="30" t="s">
        <v>701</v>
      </c>
      <c r="C160" s="136" t="s">
        <v>173</v>
      </c>
      <c r="D160" s="28" t="s">
        <v>10</v>
      </c>
      <c r="E160" s="26">
        <v>1</v>
      </c>
      <c r="F160" s="31"/>
      <c r="G160" s="27">
        <f t="shared" si="3"/>
        <v>0</v>
      </c>
      <c r="H160" s="12"/>
      <c r="I160" s="26">
        <v>78.849999999999994</v>
      </c>
      <c r="J160" s="166">
        <f t="shared" si="5"/>
        <v>65.71928654775796</v>
      </c>
      <c r="K160" s="166"/>
    </row>
    <row r="161" spans="1:11" s="11" customFormat="1" ht="27" customHeight="1">
      <c r="A161" s="59" t="s">
        <v>174</v>
      </c>
      <c r="B161" s="30" t="s">
        <v>702</v>
      </c>
      <c r="C161" s="136" t="s">
        <v>175</v>
      </c>
      <c r="D161" s="28" t="s">
        <v>10</v>
      </c>
      <c r="E161" s="26">
        <v>18</v>
      </c>
      <c r="F161" s="31"/>
      <c r="G161" s="27">
        <f t="shared" si="3"/>
        <v>0</v>
      </c>
      <c r="H161" s="12"/>
      <c r="I161" s="26">
        <v>40.25</v>
      </c>
      <c r="J161" s="166">
        <f t="shared" si="5"/>
        <v>33.54725787631272</v>
      </c>
      <c r="K161" s="166"/>
    </row>
    <row r="162" spans="1:11" s="11" customFormat="1" ht="16.5" customHeight="1">
      <c r="A162" s="59" t="s">
        <v>38</v>
      </c>
      <c r="B162" s="30" t="s">
        <v>703</v>
      </c>
      <c r="C162" s="136" t="s">
        <v>116</v>
      </c>
      <c r="D162" s="28" t="s">
        <v>10</v>
      </c>
      <c r="E162" s="26">
        <v>4</v>
      </c>
      <c r="F162" s="31"/>
      <c r="G162" s="27">
        <f t="shared" si="3"/>
        <v>0</v>
      </c>
      <c r="H162" s="12"/>
      <c r="I162" s="26">
        <v>1.66</v>
      </c>
      <c r="J162" s="166">
        <f t="shared" si="5"/>
        <v>1.3835639273212201</v>
      </c>
      <c r="K162" s="166"/>
    </row>
    <row r="163" spans="1:11" s="11" customFormat="1" ht="16.5" customHeight="1">
      <c r="A163" s="59" t="s">
        <v>38</v>
      </c>
      <c r="B163" s="30" t="s">
        <v>704</v>
      </c>
      <c r="C163" s="136" t="s">
        <v>117</v>
      </c>
      <c r="D163" s="28" t="s">
        <v>10</v>
      </c>
      <c r="E163" s="26">
        <v>10</v>
      </c>
      <c r="F163" s="31"/>
      <c r="G163" s="27">
        <f t="shared" si="3"/>
        <v>0</v>
      </c>
      <c r="H163" s="12"/>
      <c r="I163" s="26">
        <v>24.3</v>
      </c>
      <c r="J163" s="166">
        <f t="shared" si="5"/>
        <v>20.253375562593767</v>
      </c>
      <c r="K163" s="166"/>
    </row>
    <row r="164" spans="1:11" s="11" customFormat="1" ht="16.5" customHeight="1">
      <c r="A164" s="59" t="s">
        <v>38</v>
      </c>
      <c r="B164" s="30" t="s">
        <v>705</v>
      </c>
      <c r="C164" s="136" t="s">
        <v>118</v>
      </c>
      <c r="D164" s="28" t="s">
        <v>10</v>
      </c>
      <c r="E164" s="26">
        <v>8</v>
      </c>
      <c r="F164" s="31"/>
      <c r="G164" s="27">
        <f t="shared" si="3"/>
        <v>0</v>
      </c>
      <c r="H164" s="12"/>
      <c r="I164" s="26">
        <v>19.440000000000001</v>
      </c>
      <c r="J164" s="166">
        <f t="shared" si="5"/>
        <v>16.202700450075014</v>
      </c>
      <c r="K164" s="166"/>
    </row>
    <row r="165" spans="1:11" s="11" customFormat="1" ht="39.950000000000003" customHeight="1">
      <c r="A165" s="59" t="s">
        <v>38</v>
      </c>
      <c r="B165" s="30" t="s">
        <v>706</v>
      </c>
      <c r="C165" s="136" t="s">
        <v>119</v>
      </c>
      <c r="D165" s="28" t="s">
        <v>10</v>
      </c>
      <c r="E165" s="26">
        <v>3</v>
      </c>
      <c r="F165" s="31"/>
      <c r="G165" s="27">
        <f t="shared" si="3"/>
        <v>0</v>
      </c>
      <c r="H165" s="12"/>
      <c r="I165" s="26">
        <v>77.739999999999995</v>
      </c>
      <c r="J165" s="166">
        <f t="shared" si="5"/>
        <v>64.794132355392563</v>
      </c>
      <c r="K165" s="166"/>
    </row>
    <row r="166" spans="1:11" s="11" customFormat="1" ht="27" customHeight="1">
      <c r="A166" s="59" t="s">
        <v>38</v>
      </c>
      <c r="B166" s="30" t="s">
        <v>707</v>
      </c>
      <c r="C166" s="136" t="s">
        <v>176</v>
      </c>
      <c r="D166" s="28" t="s">
        <v>10</v>
      </c>
      <c r="E166" s="26">
        <v>1</v>
      </c>
      <c r="F166" s="31"/>
      <c r="G166" s="27">
        <f t="shared" si="3"/>
        <v>0</v>
      </c>
      <c r="H166" s="12"/>
      <c r="I166" s="26">
        <v>84.22</v>
      </c>
      <c r="J166" s="166">
        <f t="shared" si="5"/>
        <v>70.195032505417572</v>
      </c>
      <c r="K166" s="166"/>
    </row>
    <row r="167" spans="1:11" s="11" customFormat="1" ht="19.5" customHeight="1">
      <c r="A167" s="22"/>
      <c r="B167" s="162"/>
      <c r="C167" s="159" t="s">
        <v>711</v>
      </c>
      <c r="D167" s="25"/>
      <c r="E167" s="26"/>
      <c r="F167" s="26"/>
      <c r="G167" s="169">
        <f>SUM(G115:G166)</f>
        <v>0</v>
      </c>
      <c r="H167" s="12"/>
      <c r="I167" s="166"/>
      <c r="J167" s="166"/>
      <c r="K167" s="166"/>
    </row>
    <row r="168" spans="1:11" s="11" customFormat="1" ht="16.5" customHeight="1">
      <c r="A168" s="59"/>
      <c r="B168" s="30"/>
      <c r="C168" s="136"/>
      <c r="D168" s="28"/>
      <c r="E168" s="26"/>
      <c r="F168" s="26"/>
      <c r="G168" s="27"/>
      <c r="H168" s="12"/>
      <c r="I168" s="166"/>
      <c r="J168" s="166"/>
      <c r="K168" s="166"/>
    </row>
    <row r="169" spans="1:11" s="11" customFormat="1" ht="19.5" customHeight="1">
      <c r="A169" s="22"/>
      <c r="B169" s="162"/>
      <c r="C169" s="159" t="s">
        <v>712</v>
      </c>
      <c r="D169" s="25"/>
      <c r="E169" s="26"/>
      <c r="F169" s="26"/>
      <c r="G169" s="169">
        <f>G88+G112+G167</f>
        <v>0</v>
      </c>
      <c r="H169" s="12"/>
      <c r="I169" s="166"/>
      <c r="J169" s="166"/>
      <c r="K169" s="166"/>
    </row>
    <row r="170" spans="1:11" s="11" customFormat="1" ht="19.5" customHeight="1">
      <c r="A170" s="22"/>
      <c r="B170" s="162"/>
      <c r="C170" s="159"/>
      <c r="D170" s="25"/>
      <c r="E170" s="26"/>
      <c r="F170" s="26"/>
      <c r="G170" s="169"/>
      <c r="H170" s="12"/>
      <c r="I170" s="166"/>
      <c r="J170" s="166"/>
      <c r="K170" s="166"/>
    </row>
    <row r="171" spans="1:11" s="11" customFormat="1" ht="16.5" customHeight="1">
      <c r="A171" s="59"/>
      <c r="B171" s="30"/>
      <c r="C171" s="48" t="s">
        <v>177</v>
      </c>
      <c r="D171" s="30"/>
      <c r="E171" s="26"/>
      <c r="F171" s="31"/>
      <c r="G171" s="142">
        <f>G29+G169</f>
        <v>0</v>
      </c>
      <c r="H171" s="12"/>
      <c r="I171" s="166"/>
      <c r="J171" s="166"/>
      <c r="K171" s="166"/>
    </row>
    <row r="172" spans="1:11" s="11" customFormat="1" ht="16.5" customHeight="1">
      <c r="A172" s="29"/>
      <c r="B172" s="118"/>
      <c r="C172" s="48"/>
      <c r="D172" s="30"/>
      <c r="E172" s="26"/>
      <c r="F172" s="31"/>
      <c r="G172" s="142"/>
      <c r="H172" s="12"/>
      <c r="I172" s="12"/>
    </row>
    <row r="173" spans="1:11" s="11" customFormat="1" ht="16.5" customHeight="1">
      <c r="A173" s="29"/>
      <c r="B173" s="118"/>
      <c r="C173" s="48"/>
      <c r="D173" s="30"/>
      <c r="E173" s="26"/>
      <c r="F173" s="31"/>
      <c r="G173" s="142"/>
      <c r="H173" s="12"/>
      <c r="I173" s="12"/>
    </row>
    <row r="174" spans="1:11" s="11" customFormat="1" ht="16.5" customHeight="1">
      <c r="A174" s="29"/>
      <c r="B174" s="118"/>
      <c r="C174" s="48"/>
      <c r="D174" s="30"/>
      <c r="E174" s="26"/>
      <c r="F174" s="31"/>
      <c r="G174" s="142"/>
      <c r="H174" s="12"/>
      <c r="I174" s="12"/>
    </row>
    <row r="175" spans="1:11" s="11" customFormat="1" ht="16.5" customHeight="1">
      <c r="A175" s="29"/>
      <c r="B175" s="118"/>
      <c r="C175" s="48"/>
      <c r="D175" s="30"/>
      <c r="E175" s="26"/>
      <c r="F175" s="31"/>
      <c r="G175" s="142"/>
      <c r="H175" s="12"/>
      <c r="I175" s="12"/>
    </row>
    <row r="176" spans="1:11" s="11" customFormat="1" ht="16.5" customHeight="1">
      <c r="A176" s="29"/>
      <c r="B176" s="118"/>
      <c r="C176" s="48"/>
      <c r="D176" s="30"/>
      <c r="E176" s="26"/>
      <c r="F176" s="31"/>
      <c r="G176" s="142"/>
      <c r="H176" s="12"/>
      <c r="I176" s="12"/>
    </row>
    <row r="177" spans="1:9" s="11" customFormat="1" ht="16.5" customHeight="1">
      <c r="A177" s="29"/>
      <c r="B177" s="118"/>
      <c r="C177" s="48"/>
      <c r="D177" s="30"/>
      <c r="E177" s="26"/>
      <c r="F177" s="31"/>
      <c r="G177" s="142"/>
      <c r="H177" s="12"/>
      <c r="I177" s="12"/>
    </row>
    <row r="178" spans="1:9" s="11" customFormat="1" ht="16.5" customHeight="1">
      <c r="A178" s="29"/>
      <c r="B178" s="118"/>
      <c r="C178" s="48"/>
      <c r="D178" s="30"/>
      <c r="E178" s="26"/>
      <c r="F178" s="31"/>
      <c r="G178" s="142"/>
      <c r="H178" s="12"/>
      <c r="I178" s="12"/>
    </row>
    <row r="179" spans="1:9" s="11" customFormat="1" ht="16.5" customHeight="1">
      <c r="A179" s="29"/>
      <c r="B179" s="118"/>
      <c r="C179" s="48"/>
      <c r="D179" s="30"/>
      <c r="E179" s="26"/>
      <c r="F179" s="31"/>
      <c r="G179" s="142"/>
      <c r="H179" s="12"/>
      <c r="I179" s="12"/>
    </row>
    <row r="180" spans="1:9" s="11" customFormat="1" ht="16.5" customHeight="1">
      <c r="A180" s="29"/>
      <c r="B180" s="118"/>
      <c r="C180" s="48"/>
      <c r="D180" s="30"/>
      <c r="E180" s="26"/>
      <c r="F180" s="31"/>
      <c r="G180" s="142"/>
      <c r="H180" s="12"/>
      <c r="I180" s="12"/>
    </row>
    <row r="181" spans="1:9" s="11" customFormat="1" ht="16.5" customHeight="1">
      <c r="A181" s="29"/>
      <c r="B181" s="118"/>
      <c r="C181" s="48"/>
      <c r="D181" s="30"/>
      <c r="E181" s="26"/>
      <c r="F181" s="31"/>
      <c r="G181" s="142"/>
      <c r="H181" s="12"/>
      <c r="I181" s="12"/>
    </row>
    <row r="182" spans="1:9" s="11" customFormat="1" ht="16.5" customHeight="1">
      <c r="A182" s="29"/>
      <c r="B182" s="118"/>
      <c r="C182" s="48"/>
      <c r="D182" s="30"/>
      <c r="E182" s="26"/>
      <c r="F182" s="31"/>
      <c r="G182" s="142"/>
      <c r="H182" s="12"/>
      <c r="I182" s="12"/>
    </row>
    <row r="183" spans="1:9" s="11" customFormat="1" ht="16.5" customHeight="1">
      <c r="A183" s="29"/>
      <c r="B183" s="118"/>
      <c r="C183" s="48"/>
      <c r="D183" s="30"/>
      <c r="E183" s="26"/>
      <c r="F183" s="31"/>
      <c r="G183" s="142"/>
      <c r="H183" s="12"/>
      <c r="I183" s="12"/>
    </row>
    <row r="184" spans="1:9" s="11" customFormat="1" ht="16.5" customHeight="1">
      <c r="A184" s="29"/>
      <c r="B184" s="118"/>
      <c r="C184" s="48"/>
      <c r="D184" s="30"/>
      <c r="E184" s="26"/>
      <c r="F184" s="31"/>
      <c r="G184" s="142"/>
      <c r="H184" s="12"/>
      <c r="I184" s="12"/>
    </row>
    <row r="185" spans="1:9" s="11" customFormat="1" ht="16.5" customHeight="1">
      <c r="A185" s="29"/>
      <c r="B185" s="118"/>
      <c r="C185" s="48"/>
      <c r="D185" s="30"/>
      <c r="E185" s="26"/>
      <c r="F185" s="31"/>
      <c r="G185" s="142"/>
      <c r="H185" s="12"/>
      <c r="I185" s="12"/>
    </row>
    <row r="186" spans="1:9" s="11" customFormat="1" ht="16.5" customHeight="1">
      <c r="A186" s="29"/>
      <c r="B186" s="118"/>
      <c r="C186" s="48"/>
      <c r="D186" s="30"/>
      <c r="E186" s="26"/>
      <c r="F186" s="31"/>
      <c r="G186" s="142"/>
      <c r="H186" s="12"/>
      <c r="I186" s="12"/>
    </row>
    <row r="187" spans="1:9" s="11" customFormat="1" ht="16.5" customHeight="1">
      <c r="A187" s="29"/>
      <c r="B187" s="118"/>
      <c r="C187" s="48"/>
      <c r="D187" s="30"/>
      <c r="E187" s="26"/>
      <c r="F187" s="31"/>
      <c r="G187" s="142"/>
      <c r="H187" s="12"/>
      <c r="I187" s="12"/>
    </row>
    <row r="188" spans="1:9" s="11" customFormat="1" ht="16.5" customHeight="1">
      <c r="A188" s="29"/>
      <c r="B188" s="118"/>
      <c r="C188" s="48"/>
      <c r="D188" s="30"/>
      <c r="E188" s="26"/>
      <c r="F188" s="31"/>
      <c r="G188" s="142"/>
      <c r="H188" s="12"/>
      <c r="I188" s="12"/>
    </row>
    <row r="189" spans="1:9" s="11" customFormat="1" ht="16.5" customHeight="1">
      <c r="A189" s="29"/>
      <c r="B189" s="118"/>
      <c r="C189" s="48"/>
      <c r="D189" s="30"/>
      <c r="E189" s="26"/>
      <c r="F189" s="31"/>
      <c r="G189" s="142"/>
      <c r="H189" s="12"/>
      <c r="I189" s="12"/>
    </row>
    <row r="190" spans="1:9" s="11" customFormat="1" ht="16.5" customHeight="1">
      <c r="A190" s="29"/>
      <c r="B190" s="118"/>
      <c r="C190" s="48"/>
      <c r="D190" s="30"/>
      <c r="E190" s="26"/>
      <c r="F190" s="31"/>
      <c r="G190" s="142"/>
      <c r="H190" s="12"/>
      <c r="I190" s="12"/>
    </row>
    <row r="191" spans="1:9" s="11" customFormat="1" ht="16.5" customHeight="1">
      <c r="A191" s="29"/>
      <c r="B191" s="118"/>
      <c r="C191" s="48"/>
      <c r="D191" s="30"/>
      <c r="E191" s="26"/>
      <c r="F191" s="31"/>
      <c r="G191" s="142"/>
      <c r="H191" s="12"/>
      <c r="I191" s="12"/>
    </row>
    <row r="192" spans="1:9" s="11" customFormat="1" ht="16.5" customHeight="1">
      <c r="A192" s="29"/>
      <c r="B192" s="118"/>
      <c r="C192" s="48"/>
      <c r="D192" s="30"/>
      <c r="E192" s="26"/>
      <c r="F192" s="31"/>
      <c r="G192" s="142"/>
      <c r="H192" s="12"/>
      <c r="I192" s="12"/>
    </row>
    <row r="193" spans="1:11" s="11" customFormat="1" ht="16.5" customHeight="1">
      <c r="A193" s="29"/>
      <c r="B193" s="118"/>
      <c r="C193" s="48"/>
      <c r="D193" s="30"/>
      <c r="E193" s="26"/>
      <c r="F193" s="31"/>
      <c r="G193" s="142"/>
      <c r="H193" s="12"/>
      <c r="I193" s="12"/>
    </row>
    <row r="194" spans="1:11" s="11" customFormat="1" ht="16.5" customHeight="1">
      <c r="A194" s="29"/>
      <c r="B194" s="118"/>
      <c r="C194" s="20"/>
      <c r="D194" s="28"/>
      <c r="E194" s="26"/>
      <c r="F194" s="155"/>
      <c r="G194" s="27"/>
      <c r="H194" s="12"/>
      <c r="I194" s="12"/>
    </row>
    <row r="195" spans="1:11" s="13" customFormat="1" ht="16.5" customHeight="1">
      <c r="A195" s="22"/>
      <c r="B195" s="163"/>
      <c r="C195" s="32"/>
      <c r="D195" s="28"/>
      <c r="E195" s="26"/>
      <c r="F195" s="26"/>
      <c r="G195" s="27"/>
      <c r="H195" s="17"/>
      <c r="I195" s="17"/>
      <c r="K195" s="149"/>
    </row>
    <row r="196" spans="1:11" s="11" customFormat="1" ht="16.5" customHeight="1" thickBot="1">
      <c r="A196" s="33"/>
      <c r="B196" s="150"/>
      <c r="C196" s="34"/>
      <c r="D196" s="156"/>
      <c r="E196" s="156"/>
      <c r="F196" s="157"/>
      <c r="G196" s="158"/>
      <c r="H196" s="12"/>
      <c r="I196" s="12"/>
    </row>
    <row r="197" spans="1:11">
      <c r="A197" s="35"/>
      <c r="B197" s="164"/>
      <c r="C197" s="36"/>
      <c r="D197" s="36"/>
      <c r="E197" s="36"/>
      <c r="F197" s="37"/>
      <c r="G197" s="38"/>
    </row>
    <row r="198" spans="1:11">
      <c r="A198" s="35"/>
      <c r="B198" s="164"/>
      <c r="C198" s="36"/>
      <c r="D198" s="36"/>
      <c r="E198" s="36"/>
      <c r="F198" s="37"/>
      <c r="G198" s="38"/>
    </row>
    <row r="199" spans="1:11">
      <c r="A199" s="35"/>
      <c r="B199" s="164"/>
      <c r="C199" s="36"/>
      <c r="D199" s="36"/>
      <c r="E199" s="36"/>
      <c r="F199" s="37"/>
      <c r="G199" s="38"/>
    </row>
    <row r="200" spans="1:11">
      <c r="A200" s="35"/>
      <c r="B200" s="164"/>
      <c r="C200" s="36"/>
      <c r="D200" s="36"/>
      <c r="E200" s="36"/>
      <c r="F200" s="37"/>
      <c r="G200" s="38"/>
    </row>
    <row r="201" spans="1:11">
      <c r="A201" s="35"/>
      <c r="B201" s="164"/>
      <c r="C201" s="36"/>
      <c r="D201" s="36"/>
      <c r="E201" s="36"/>
      <c r="F201" s="37"/>
      <c r="G201" s="38"/>
    </row>
    <row r="202" spans="1:11">
      <c r="A202" s="35"/>
      <c r="B202" s="164"/>
      <c r="C202" s="36"/>
      <c r="D202" s="36"/>
      <c r="E202" s="36"/>
      <c r="F202" s="37"/>
      <c r="G202" s="38"/>
    </row>
    <row r="203" spans="1:11">
      <c r="A203" s="35"/>
      <c r="B203" s="164"/>
      <c r="C203" s="36"/>
      <c r="D203" s="36"/>
      <c r="E203" s="36"/>
      <c r="F203" s="37"/>
      <c r="G203" s="38"/>
    </row>
    <row r="204" spans="1:11">
      <c r="A204" s="35"/>
      <c r="B204" s="164"/>
      <c r="C204" s="36"/>
      <c r="D204" s="36"/>
      <c r="E204" s="36"/>
      <c r="F204" s="37"/>
      <c r="G204" s="38"/>
    </row>
    <row r="205" spans="1:11">
      <c r="A205" s="35"/>
      <c r="B205" s="36"/>
      <c r="C205" s="36"/>
      <c r="D205" s="36"/>
      <c r="E205" s="36"/>
      <c r="F205" s="37"/>
      <c r="G205" s="38"/>
    </row>
    <row r="206" spans="1:11">
      <c r="A206" s="35"/>
      <c r="B206" s="36"/>
      <c r="C206" s="36"/>
      <c r="D206" s="36"/>
      <c r="E206" s="36"/>
      <c r="F206" s="37"/>
      <c r="G206" s="38"/>
    </row>
    <row r="207" spans="1:11">
      <c r="A207" s="35"/>
      <c r="B207" s="36"/>
      <c r="C207" s="36"/>
      <c r="D207" s="36"/>
      <c r="E207" s="36"/>
      <c r="F207" s="37"/>
      <c r="G207" s="38"/>
    </row>
    <row r="208" spans="1:11">
      <c r="A208" s="35"/>
      <c r="B208" s="36"/>
      <c r="C208" s="36"/>
      <c r="D208" s="36"/>
      <c r="E208" s="36"/>
      <c r="F208" s="37"/>
      <c r="G208" s="38"/>
    </row>
    <row r="209" spans="1:7">
      <c r="A209" s="35"/>
      <c r="B209" s="36"/>
      <c r="C209" s="36"/>
      <c r="D209" s="36"/>
      <c r="E209" s="36"/>
      <c r="F209" s="37"/>
      <c r="G209" s="38"/>
    </row>
    <row r="210" spans="1:7">
      <c r="A210" s="35"/>
      <c r="B210" s="36"/>
      <c r="C210" s="36"/>
      <c r="D210" s="36"/>
      <c r="E210" s="36"/>
      <c r="F210" s="37"/>
      <c r="G210" s="38"/>
    </row>
    <row r="211" spans="1:7">
      <c r="A211" s="35"/>
      <c r="B211" s="36"/>
      <c r="C211" s="36"/>
      <c r="D211" s="36"/>
      <c r="E211" s="36"/>
      <c r="F211" s="37"/>
      <c r="G211" s="38"/>
    </row>
    <row r="212" spans="1:7">
      <c r="B212" s="36"/>
      <c r="C212" s="36"/>
    </row>
    <row r="213" spans="1:7">
      <c r="B213" s="36"/>
      <c r="C213" s="36"/>
    </row>
  </sheetData>
  <mergeCells count="8">
    <mergeCell ref="A6:E7"/>
    <mergeCell ref="A9:A11"/>
    <mergeCell ref="B9:B11"/>
    <mergeCell ref="C9:C11"/>
    <mergeCell ref="D9:D11"/>
    <mergeCell ref="E9:G9"/>
    <mergeCell ref="E10:E11"/>
    <mergeCell ref="F10:G10"/>
  </mergeCells>
  <printOptions horizontalCentered="1"/>
  <pageMargins left="0.62992125984251968" right="0.51181102362204722" top="0.65" bottom="0.49" header="0.51181102362204722" footer="0.28999999999999998"/>
  <pageSetup paperSize="9" scale="75" orientation="portrait" r:id="rId1"/>
  <headerFooter alignWithMargins="0">
    <oddFooter>&amp;C&amp;P/16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RESUMO</vt:lpstr>
      <vt:lpstr>SERVIÇOS</vt:lpstr>
      <vt:lpstr>MATERIAIS</vt:lpstr>
      <vt:lpstr>MATERIAIS!Area_de_impressao</vt:lpstr>
      <vt:lpstr>RESUMO!Area_de_impressao</vt:lpstr>
      <vt:lpstr>SERVIÇOS!Area_de_impressao</vt:lpstr>
      <vt:lpstr>MATERIAIS!Titulos_de_impressao</vt:lpstr>
      <vt:lpstr>RESUMO!Titulos_de_impressao</vt:lpstr>
      <vt:lpstr>SERVIÇOS!Titulos_de_impressao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wellington.gomes</dc:creator>
  <cp:lastModifiedBy>Maria Rosinei Bezerra da Silva Queiroga</cp:lastModifiedBy>
  <cp:lastPrinted>2018-06-18T14:08:48Z</cp:lastPrinted>
  <dcterms:created xsi:type="dcterms:W3CDTF">2018-04-06T18:35:09Z</dcterms:created>
  <dcterms:modified xsi:type="dcterms:W3CDTF">2018-06-18T14:09:02Z</dcterms:modified>
</cp:coreProperties>
</file>