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o.santos\Desktop\2018\2019\TR_pontal_baixio_ultimos\TR_baixio\atualizado_27_05_20\CD_para_licitacao\Anexo_II_Planilha _PRONTO\"/>
    </mc:Choice>
  </mc:AlternateContent>
  <bookViews>
    <workbookView xWindow="0" yWindow="0" windowWidth="17970" windowHeight="5835" tabRatio="766" firstSheet="2" activeTab="6"/>
  </bookViews>
  <sheets>
    <sheet name="Grupo_1__Grades" sheetId="26" r:id="rId1"/>
    <sheet name="Grupo_2_Registro_valvu__vent" sheetId="25" r:id="rId2"/>
    <sheet name="Grupo_3_válvulas_control" sheetId="29" r:id="rId3"/>
    <sheet name="Item_27_Hidrometro" sheetId="28" r:id="rId4"/>
    <sheet name="Item_28_Tampa" sheetId="31" r:id="rId5"/>
    <sheet name="Grupo_4_peças_de_FoFo" sheetId="23" r:id="rId6"/>
    <sheet name="Grupo_5_peças_de_PVC" sheetId="21" r:id="rId7"/>
    <sheet name="Grupo_6_peças_de_PRFV" sheetId="22" r:id="rId8"/>
  </sheets>
  <definedNames>
    <definedName name="_xlnm._FilterDatabase" localSheetId="5" hidden="1">Grupo_4_peças_de_FoFo!$B$6:$I$52</definedName>
    <definedName name="_xlnm._FilterDatabase" localSheetId="6" hidden="1">Grupo_5_peças_de_PVC!$B$6:$I$24</definedName>
    <definedName name="_xlnm._FilterDatabase" localSheetId="7" hidden="1">Grupo_6_peças_de_PRFV!$B$6:$I$51</definedName>
    <definedName name="_xlnm.Print_Area" localSheetId="0">Grupo_1__Grades!$A$1:$I$13</definedName>
    <definedName name="_xlnm.Print_Area" localSheetId="1">Grupo_2_Registro_valvu__vent!$A$1:$I$31</definedName>
    <definedName name="_xlnm.Print_Area" localSheetId="2">Grupo_3_válvulas_control!$A$1:$I$12</definedName>
    <definedName name="_xlnm.Print_Area" localSheetId="5">Grupo_4_peças_de_FoFo!$A$1:$I$54</definedName>
    <definedName name="_xlnm.Print_Area" localSheetId="6">Grupo_5_peças_de_PVC!$A$1:$I$26</definedName>
    <definedName name="_xlnm.Print_Area" localSheetId="7">Grupo_6_peças_de_PRFV!$A$1:$I$53</definedName>
    <definedName name="_xlnm.Print_Area" localSheetId="3">Item_27_Hidrometro!$A$1:$I$11</definedName>
    <definedName name="_xlnm.Print_Area" localSheetId="4">Item_28_Tampa!$A$1:$I$11</definedName>
  </definedNames>
  <calcPr calcId="162913"/>
</workbook>
</file>

<file path=xl/calcChain.xml><?xml version="1.0" encoding="utf-8"?>
<calcChain xmlns="http://schemas.openxmlformats.org/spreadsheetml/2006/main">
  <c r="I9" i="23" l="1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9" i="26" l="1"/>
  <c r="I10" i="26"/>
  <c r="I8" i="26"/>
  <c r="I10" i="25" l="1"/>
  <c r="I8" i="23" l="1"/>
  <c r="I8" i="22" l="1"/>
  <c r="I12" i="22" l="1"/>
  <c r="I16" i="25" l="1"/>
  <c r="G51" i="23" l="1"/>
  <c r="I51" i="23" s="1"/>
  <c r="I28" i="25"/>
  <c r="G11" i="23" l="1"/>
  <c r="I11" i="23" s="1"/>
  <c r="G10" i="23"/>
  <c r="I10" i="23" s="1"/>
  <c r="I52" i="23" s="1"/>
  <c r="G49" i="22" l="1"/>
  <c r="I49" i="22" s="1"/>
  <c r="G48" i="22"/>
  <c r="I48" i="22" s="1"/>
  <c r="G47" i="22"/>
  <c r="I47" i="22" s="1"/>
  <c r="G43" i="22"/>
  <c r="G40" i="22"/>
  <c r="G34" i="22"/>
  <c r="G26" i="22"/>
  <c r="G23" i="22"/>
  <c r="G21" i="22"/>
  <c r="G19" i="22"/>
  <c r="G18" i="22"/>
  <c r="G16" i="22"/>
  <c r="G15" i="22"/>
  <c r="G8" i="31" l="1"/>
  <c r="I8" i="31" l="1"/>
  <c r="I9" i="31" l="1"/>
  <c r="I27" i="25"/>
  <c r="I26" i="25"/>
  <c r="I25" i="25"/>
  <c r="I24" i="25"/>
  <c r="I23" i="25"/>
  <c r="I22" i="25"/>
  <c r="I9" i="29" l="1"/>
  <c r="I8" i="29"/>
  <c r="I10" i="29" l="1"/>
  <c r="I21" i="25"/>
  <c r="I20" i="25"/>
  <c r="I19" i="25"/>
  <c r="I18" i="25"/>
  <c r="I17" i="25"/>
  <c r="I15" i="25"/>
  <c r="I14" i="25"/>
  <c r="I13" i="25"/>
  <c r="I12" i="25"/>
  <c r="I11" i="25"/>
  <c r="I9" i="25"/>
  <c r="I8" i="25"/>
  <c r="I8" i="28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1" i="22"/>
  <c r="I10" i="22"/>
  <c r="I9" i="22"/>
  <c r="I51" i="22" s="1"/>
  <c r="I23" i="21"/>
  <c r="I22" i="21"/>
  <c r="I21" i="21"/>
  <c r="I20" i="21"/>
  <c r="I19" i="21"/>
  <c r="I18" i="21"/>
  <c r="I17" i="21"/>
  <c r="I16" i="21"/>
  <c r="I15" i="21"/>
  <c r="I14" i="21"/>
  <c r="I13" i="21"/>
  <c r="I12" i="21"/>
  <c r="I11" i="21"/>
  <c r="I10" i="21"/>
  <c r="I9" i="21"/>
  <c r="I8" i="21"/>
  <c r="I29" i="25" l="1"/>
  <c r="I9" i="28"/>
  <c r="I11" i="26"/>
  <c r="I24" i="21"/>
</calcChain>
</file>

<file path=xl/sharedStrings.xml><?xml version="1.0" encoding="utf-8"?>
<sst xmlns="http://schemas.openxmlformats.org/spreadsheetml/2006/main" count="534" uniqueCount="175">
  <si>
    <t>ITEM</t>
  </si>
  <si>
    <t>DESCRIÇÃO</t>
  </si>
  <si>
    <t>UNID</t>
  </si>
  <si>
    <t>m</t>
  </si>
  <si>
    <t>CODEVASF</t>
  </si>
  <si>
    <t>PROJETO:</t>
  </si>
  <si>
    <t>LOCAL:</t>
  </si>
  <si>
    <t>CLIENTE:</t>
  </si>
  <si>
    <t>XIQUE-XIQUE / BA</t>
  </si>
  <si>
    <t>PROJETO DE IRRIGAÇÃO BAIXIO DE IRECÊ</t>
  </si>
  <si>
    <t>unid</t>
  </si>
  <si>
    <t>pç</t>
  </si>
  <si>
    <t>NIPLE DUPLO FOGO DN 1"</t>
  </si>
  <si>
    <t>EXTREMIDADE FLANGE E BOLSA FOFO DN 150</t>
  </si>
  <si>
    <t>ET-1A-07-300</t>
  </si>
  <si>
    <t>ET-1A-07-160</t>
  </si>
  <si>
    <t>ET-1A-07-400</t>
  </si>
  <si>
    <t>ET-1A-07-310</t>
  </si>
  <si>
    <t>ET-1A-07-180</t>
  </si>
  <si>
    <t>TUBO PRFV AGUA PN10 DN 400</t>
  </si>
  <si>
    <t>TUBO PRFV AGUA PN10 DN 500</t>
  </si>
  <si>
    <t>TUBO PRFV AGUA PN10 DN 600</t>
  </si>
  <si>
    <t>TAMPA CHAPA XADREZ 1,00x1,45mx6,3mm C/ DOBRADIÇAS E CADEADO</t>
  </si>
  <si>
    <t>REDUCAO PONTA E BOLSA JE FOFO 200x150</t>
  </si>
  <si>
    <t>REDUCAO PONTA E BOLSA JE FOFO 300x250</t>
  </si>
  <si>
    <t>CAP C/ JE JGS FOFO DN 150</t>
  </si>
  <si>
    <t>CURVA 45 FOFO C/ BOLSAS PN10 DN 600</t>
  </si>
  <si>
    <t>CURVA C90 C/ FLANGES PN-10 FOFO DN 150</t>
  </si>
  <si>
    <t>CURVA C90 C/ FLANGES PN-10 FOFO DN 200</t>
  </si>
  <si>
    <t>TE C/ 2 BOLSAS E FLANGE, PN10 FOFO DN 150X50 mm</t>
  </si>
  <si>
    <t>TE C/ 2 BOLSAS E FLANGE, PN10 FOFO DN 200X50 mm</t>
  </si>
  <si>
    <t>TOCO C/ PONTAS L=0,50M FOFO DN 200</t>
  </si>
  <si>
    <t>TUBO C/ FLANGES FOFO PN10 DN 100 L=1,00 m</t>
  </si>
  <si>
    <t>TUBO C/ FLANGES FOFO PN10 DN 100 L=1,25 m</t>
  </si>
  <si>
    <t>TUBO C/ FLANGES FOFO PN10 DN 100 L=1,26 m</t>
  </si>
  <si>
    <t>TUBO FOFO C/ PONTAS PN10 DN 600 L=4,45 m</t>
  </si>
  <si>
    <t>REGISTRO DE GAVETA CHATO C/ FLANGES E CABECOTE FOFO DN 100</t>
  </si>
  <si>
    <t>REGISTRO DE GAVETA CHATO C/ FLANGES E CABECOTE FOFO DN 150</t>
  </si>
  <si>
    <t>REGISTRO DE GAVETA CHATO C/ FLANGES E CABECOTE FOFO DN 50</t>
  </si>
  <si>
    <t>VALVULA BORBOLETA WAFER C/ CABECOTE FOFO DN 200</t>
  </si>
  <si>
    <t>VALVULA LIMITADORA DE VAZAO C/ FLANGES FOFO DN 200</t>
  </si>
  <si>
    <t>VENTOSA SIMPLES C/ ROSCA FEMEA PVC DN 1"</t>
  </si>
  <si>
    <t>TE C/ BOLSAS JGS E FLANGE PN-10 DN 300x100 FOFO</t>
  </si>
  <si>
    <t>TE C/ BOLSAS JGS E FLANGE PN-10 DN 400x100 FOFO</t>
  </si>
  <si>
    <t>TE C/ BOLSAS JGS E FLANGE PN-10 DN 600x100 FOFO</t>
  </si>
  <si>
    <t>EXTREMIDADE FLANGE E BOLSA JGS FOFO DN 200</t>
  </si>
  <si>
    <t>LUVA REDUCAO C/ ROSCAS FOGO DN 2"x1"</t>
  </si>
  <si>
    <t>TUBO FOFO C/ PONTAS PN10 DN 600 L=6,00 m</t>
  </si>
  <si>
    <t>TUBO PVC DEFOFO PN 60 JEI DN 150</t>
  </si>
  <si>
    <t>TUBO PVC DEFOFO PN 60 JEI DN 200</t>
  </si>
  <si>
    <t>TUBO PVC DEFOFO PN 60 JEI DN 300</t>
  </si>
  <si>
    <t>TUBO PVC DEFOFO PN 60 JEI DN 250</t>
  </si>
  <si>
    <t>QUANT</t>
  </si>
  <si>
    <t>ESPEC TÉCN</t>
  </si>
  <si>
    <t>TOCO C/ FLANGES L=0,25M FOFO DN 80</t>
  </si>
  <si>
    <t>VALVULA LIMITADORA DE VAZAO C/ FLANGES FOFO DN 80</t>
  </si>
  <si>
    <t>REDUCAO PONTA E BOLSA JE FOFO 600x500</t>
  </si>
  <si>
    <t>VENTOSA TRIPLICE FUNCAO C/ FLANGES PN 10 FOFO DN 100</t>
  </si>
  <si>
    <t>VENTOSA TRIPLICE FUNCAO C/ FLANGES PN 10 FOFO DN 50</t>
  </si>
  <si>
    <t>REDUCAO PONTA E BOLSA JE FOFO 400x300</t>
  </si>
  <si>
    <t>TUBO C/ ROSCAS FOGO DN 50 L=1,50M</t>
  </si>
  <si>
    <t>FLANGE C/ SEXTAVADO FOGO P/ PN10 DN 50</t>
  </si>
  <si>
    <t>TUBO C/ ROSCAS FOGO DN 50 L=1,00M</t>
  </si>
  <si>
    <t>NIPLE DUPLO FOGO DN 2"</t>
  </si>
  <si>
    <t>REDUCAO PONTA E BOLSA JE FOFO 300x200</t>
  </si>
  <si>
    <t>LUVA DE CORRER COM BOLSAS FOFO DN 300</t>
  </si>
  <si>
    <t>ET-1A-500-01</t>
  </si>
  <si>
    <t>FLANGE CEGO AÇO CARBONO #1/2" DN 150 PN 10 COM ORÍFÍCO COM ROSCA DN 25</t>
  </si>
  <si>
    <t>TOCO C/ PONTAS L=0,40M FOFO DN 100</t>
  </si>
  <si>
    <t>TUBO FOFO C/ PONTAS PN10 DN 100 L=0,65 m</t>
  </si>
  <si>
    <t>TUBO FOFO C/ PONTAS PN10 DN 100 L=0,80 m</t>
  </si>
  <si>
    <t>REGISTRO DE GAVETA C/ ROSCA FEMEA BRONZE DN 2" ( 50 mm )</t>
  </si>
  <si>
    <t>REGISTRO DE GAVETA C/ ROSCA FEMEA BRONZE DN 1" ( 25 mm )</t>
  </si>
  <si>
    <t>PÇ UNITÁRIO</t>
  </si>
  <si>
    <t>PÇ TOTAL</t>
  </si>
  <si>
    <t>VALOR TOTAL DA PLANILHA</t>
  </si>
  <si>
    <t>un.</t>
  </si>
  <si>
    <t>1552-D-ADU-HID-26-05</t>
  </si>
  <si>
    <t>HIDROMETRO C/ TURBINA TANGENCIAL HORIZONTAL DN 3", C/ FLANGES</t>
  </si>
  <si>
    <t>CÓDIGO CATMAT</t>
  </si>
  <si>
    <t>PLANILHA DE FORNECIMENTO (GRUPO 1)</t>
  </si>
  <si>
    <t>PLANILHA DE FORNECIMENTO (GRUPO 6)</t>
  </si>
  <si>
    <t>PLANILHA DE FORNECIMENTO (GRUPO 5)</t>
  </si>
  <si>
    <t>PLANILHA DE FORNECIMENTO (GRUPO 2)</t>
  </si>
  <si>
    <t>PLANILHA DE FORNECIMENTO (GRUPO 3)</t>
  </si>
  <si>
    <t>PLANILHA DE FORNECIMENTO</t>
  </si>
  <si>
    <t>TE-10 - GRADE METÁLICA PARA DETENÇÃO DE SÓLIDOS ( 1,38 x 1,50 ) + ( 1,38 x 1,78 ) 4,53 m^2</t>
  </si>
  <si>
    <t>TE-12 - GRADE METÁLICA PARA DETENÇÃO DE SÓLIDOS ( 1,38 x 1,50 ) + ( 1,38 x 1,90 ) 4,69 m^2</t>
  </si>
  <si>
    <t>TE-14 - GRADE METÁLICA PARA DETENÇÃO DE SÓLIDOS ( 1,18 x 1,50 ) + ( 1,18 x 1,70 ) 3,78 m^2</t>
  </si>
  <si>
    <t>Toco c/ pontas pn 10 L= 0,5 m FoFo DN 100</t>
  </si>
  <si>
    <t>TOCO C/ PONTAS PVC DEFOFO L=0,50m DN 150 PN 60</t>
  </si>
  <si>
    <t>TOCO C/ PONTAS PVC DEFOFO L=0,50m DN 200 PN 60</t>
  </si>
  <si>
    <t>TOCO C/ PONTAS PVC DEFOFO L=0,50m DN 250 PN 60</t>
  </si>
  <si>
    <t>TUBO PONTA E BOLSA JE PVC DEFOFO L=3,00 m DN 150 PN 60</t>
  </si>
  <si>
    <t>TUBO PONTA E BOLSA JE PVC DEFOFO L=6,00 m DN 150 PN 60</t>
  </si>
  <si>
    <t>TUBO C/ PONTAS PVC DEFOFO L=3,00m DN 150 PN 60</t>
  </si>
  <si>
    <t>TUBO C/ PONTAS PVC DEFOFO L=6,00m DN 150 PN 60</t>
  </si>
  <si>
    <t>TOCO C/ PONTAS PVC DEFOFO L=0,50m DN 300 PN 60</t>
  </si>
  <si>
    <t>TUBO C/ PONTAS PVC DEFOFO L=1,50m DN 300 PN 60</t>
  </si>
  <si>
    <t>TUBO PONTA E BOLSA JE PVC DEFOFO L=1,00 m DN 300 PN 60</t>
  </si>
  <si>
    <t>TUBO C/ PONTAS PVC DEFOFO L=2,00m DN 150 PN 60</t>
  </si>
  <si>
    <t>TOCO C/ PONTAS PVC DEFOFO L=0,40m DN 100 PN 60</t>
  </si>
  <si>
    <t>CRUZETA XR PRFV/JE PBPP 250x150 PN10</t>
  </si>
  <si>
    <t>CRUZETA PRFV JE BOLSA E PONTAS 300x150 PN10</t>
  </si>
  <si>
    <t>CURVA PRFV 45º BOLSA JE E PONTA DN 150 PN10</t>
  </si>
  <si>
    <t>CURVA PRFV 45º BOLSA JE E PONTA DN 200 PN10</t>
  </si>
  <si>
    <t>CURVA PRFV 45º BOLSA JE E PONTA DN 300 PN10</t>
  </si>
  <si>
    <t>LUVA DE CORRER PRFV DN 200 PN10</t>
  </si>
  <si>
    <t>LUVA DE CORRER PRFV DN 300 PN10</t>
  </si>
  <si>
    <t>REDUCAO PRFV JE BOLSA E PONTA 300x200 PN10</t>
  </si>
  <si>
    <t>REDUCAO PRFV JE BOLSA E PONTA 400x300 PN10</t>
  </si>
  <si>
    <t>REDUCAO PRFV JE BOLSA E PONTA 500x400 PN10</t>
  </si>
  <si>
    <t>REDUCAO PRFV JE BOLSA E PONTA 600x500 PN10</t>
  </si>
  <si>
    <t>TE PRFV JE BOLSAS E PONTA 300x200 PN10</t>
  </si>
  <si>
    <t>TE PRFV JE BOLSAS E PONTA 400x200 PN10</t>
  </si>
  <si>
    <t>TE PRFV JE BOLSAS E PONTA 500x300 PN10</t>
  </si>
  <si>
    <t>TE PRFV JE BOLSAS E PONTA 600x300 PN10</t>
  </si>
  <si>
    <t>TE PRFV JE BOLSAS E PONTA 600x400 PN10</t>
  </si>
  <si>
    <t>TOCO C/ PONTAS PRFV L=0,50m DN 400 PN10</t>
  </si>
  <si>
    <t>TOCO C/ PONTAS PRFV L=0,50m DN 600 PN10</t>
  </si>
  <si>
    <t>TUBO JE C/ PONTA E BOLSA PRFV L=1,0m DN 600 PN10</t>
  </si>
  <si>
    <t>TUBO C/ PONTAS PRFV L=1,50m DN 400 PN10</t>
  </si>
  <si>
    <t>CRUZETA PRFV JE BOLSA E PONTAS 500x150 PN10</t>
  </si>
  <si>
    <t>CRUZETA PRFV JE BOLSA E PONTAS 600x150 PN10</t>
  </si>
  <si>
    <t>CURVA PRFV 22º BOLSA JE E PONTA DN 600 PN10</t>
  </si>
  <si>
    <t>TE PRFV JE BOLSAS E PONTA 200x150 PN10</t>
  </si>
  <si>
    <t>TE PRFV JE BOLSAS E PONTA 300x300 PN10</t>
  </si>
  <si>
    <t>TE PRFV JE BOLSAS E PONTA 400x300 PN10</t>
  </si>
  <si>
    <t>TOCO C/ PONTA E BOLSA PRFV L=0,50m DN 600 PN10</t>
  </si>
  <si>
    <t>CURVA PRFV 90º BOLSA JE E PONTA DN 400 PN10</t>
  </si>
  <si>
    <t>REDUCAO PRFV JE BOLSA E PONTA 300x150 PN10</t>
  </si>
  <si>
    <t>REDUCAO PRFV JE BOLSA E PONTA 250x150 PN10</t>
  </si>
  <si>
    <t>REDUCAO PRFV JE BOLSA E PONTA 250x200 PN10</t>
  </si>
  <si>
    <t>TE PRFV JE BOLSAS E PONTA 200x200 PN10</t>
  </si>
  <si>
    <t>TE PRFV JE BOLSAS E PONTA 250x250 PN10</t>
  </si>
  <si>
    <t>TE PRFV JE BOLSAS E PONTA 300x150 PN10</t>
  </si>
  <si>
    <t>TE PRFV JE BOLSAS E PONTA 500x500 PN10</t>
  </si>
  <si>
    <t>REDUCAO PRFV JE BOLSA E PONTA 400x250 PN10</t>
  </si>
  <si>
    <t>CRUZETA PRFV BOLSA JE, PONTA, PONTA, PONTA 400x150 PN10</t>
  </si>
  <si>
    <t>TE PRFV BOLSA JE, PONTA E BOLSA JE 400x400 PN10</t>
  </si>
  <si>
    <t>TOCO PRFV C/ PONTAS L=0,50m DN 500 PN10</t>
  </si>
  <si>
    <t>KIT REGISTRO DE GAVETA C/ BOLSAS E CUNHA BORRACHA C/ CABECOTE DN 300 FOFO, COM CABEÇOTE PARA CHAVE T, CHAVE T, TAMPA REDONDA DN 100 MM E TOCO FOFO COM PONTAS DN 100 MM L= 0,65 M</t>
  </si>
  <si>
    <t>KIT REGISTRO OVAL C/ BOLSAS E CUNHA METALICA C/ CABECOTE DN 400 FOFO , COM CABEÇOTE PARA CHAVE T, CHAVE T, TAMPA REDONDA DN 100 MM E TOCO FOFO COM PONTAS DN 100 MM L= 0,4M</t>
  </si>
  <si>
    <t>KIT REGISTRO OVAL C/ BOLSAS E CUNHA METALICA C/ CABECOTE DN 600 FOFO , COM CABEÇOTE PARA CHAVE T, CHAVE T, TAMPA REDONDA DN 100 MM E TOCO FOFO COM PONTAS DN 100 MM L=</t>
  </si>
  <si>
    <t>KIT REGISTRO DE GAVETA C/ BOLSAS E CUNHA BORRACHA C/ CABECOTE DN 150 FOFO , COM CABEÇOTE PARA CHAVE T, CHAVE T, TAMPA REDONDA DN 100 MM E TOCO FOFO COM PONTAS DN 100 MM L=0,8M</t>
  </si>
  <si>
    <t>KIT REGISTRO DE GAVETA C/ BOLSAS E CUNHA BORRACHA C/ CABECOTE DN 400 FOFO , COM CABEÇOTE PARA CHAVE T, CHAVE T, TAMPA REDONDA DN 100 MM E TOCO FOFO COM PONTAS DN 100 MM L= 0,5M</t>
  </si>
  <si>
    <t>KIT REGISTRO DE GAVETA C/ BOLSAS E CUNHA BORRACHA C/ CABECOTE DN 600 FOFO , COM CABEÇOTE PARA CHAVE T, CHAVE T, TAMPA REDONDA DN 100 MM</t>
  </si>
  <si>
    <t>ET-1A-07-400
e 1552-D-ADU-HID-14-04</t>
  </si>
  <si>
    <t>ET-1A-07-400
1552-D-ADU-HID-17-02</t>
  </si>
  <si>
    <t xml:space="preserve">PLANILHA DE FORNECIMENTO </t>
  </si>
  <si>
    <t>PLANILHA DE FORNECIMENTO (GRUPO 4)</t>
  </si>
  <si>
    <r>
      <t>TUBO C/ FLANGES FOFO PN10 DN 100</t>
    </r>
    <r>
      <rPr>
        <sz val="11"/>
        <color theme="1"/>
        <rFont val="Arial Narrow"/>
        <family val="2"/>
      </rPr>
      <t xml:space="preserve"> L=1,24 m</t>
    </r>
  </si>
  <si>
    <r>
      <t>TUBO C/ FLANGES FOFO PN10 DN 100 L=</t>
    </r>
    <r>
      <rPr>
        <sz val="11"/>
        <color theme="1"/>
        <rFont val="Arial Narrow"/>
        <family val="2"/>
      </rPr>
      <t>1,50 m</t>
    </r>
  </si>
  <si>
    <r>
      <t>TUBO FOFO C/ PONTA E FLANGE PN10</t>
    </r>
    <r>
      <rPr>
        <sz val="11"/>
        <color rgb="FFFF0000"/>
        <rFont val="Arial Narrow"/>
        <family val="2"/>
      </rPr>
      <t xml:space="preserve"> </t>
    </r>
    <r>
      <rPr>
        <sz val="11"/>
        <color theme="1"/>
        <rFont val="Arial Narrow"/>
        <family val="2"/>
      </rPr>
      <t>DN 600 L=4,00 m</t>
    </r>
  </si>
  <si>
    <t>FORNECIMENTO DE TAMPAS</t>
  </si>
  <si>
    <t>FORNECIMENTO DE VALVULAS</t>
  </si>
  <si>
    <t>FORNECIMENTO DE REGISTROS E VENTOSAS</t>
  </si>
  <si>
    <t>FORNECIMENTO DE GRADES</t>
  </si>
  <si>
    <t>FORNECIMENTO DE PEÇAS DE PVC</t>
  </si>
  <si>
    <t>FORNECIMENTO DE PEÇAS DE FOFO</t>
  </si>
  <si>
    <t>FORNECIMENTO DE HIDROMETROS</t>
  </si>
  <si>
    <t>FORNECIMENTO DE PEÇAS DE PRFV</t>
  </si>
  <si>
    <t xml:space="preserve">TUBO C/ FLANGES FOFO PN 10 DN 150 L=0,70m </t>
  </si>
  <si>
    <t xml:space="preserve">TUBO C/ FLANGES FOFO PN10 DN 150 L=0,80 m </t>
  </si>
  <si>
    <r>
      <t xml:space="preserve">FLANGE CEGO FOFO </t>
    </r>
    <r>
      <rPr>
        <sz val="11"/>
        <color theme="1"/>
        <rFont val="Arial Narrow"/>
        <family val="2"/>
      </rPr>
      <t xml:space="preserve">DN 150 </t>
    </r>
  </si>
  <si>
    <t xml:space="preserve">TE C/ FLANGES PN-10 FOFO DN 150X150 </t>
  </si>
  <si>
    <t xml:space="preserve">TUBO C/ FLANGES FOFO PN10 DN 80 L=0,70 m </t>
  </si>
  <si>
    <t>COLAR DE TOMADA C/ FEMEA DN 2" FOFO DN 150</t>
  </si>
  <si>
    <t xml:space="preserve">REDUCAO PONTA E BOLSA JE FOFO 250x150 </t>
  </si>
  <si>
    <t xml:space="preserve">REDUCAO PONTA E BOLSA JE FOFO 300x150 </t>
  </si>
  <si>
    <t xml:space="preserve">TE C/ FLANGES PN-10 FOFO DN 200X50 </t>
  </si>
  <si>
    <t xml:space="preserve">TUBO C/ FLANGES FOFO PN 10 DN 200 L=0,70m </t>
  </si>
  <si>
    <t xml:space="preserve">TUBO C/ FLANGES FOFO PN 10 DN 200 L=1,10m </t>
  </si>
  <si>
    <t xml:space="preserve">TUBO FOFO C/ PONTA E BOLSA PN10 DN 600 L=6,00 m </t>
  </si>
  <si>
    <r>
      <rPr>
        <b/>
        <u/>
        <sz val="11"/>
        <rFont val="Arial Narrow"/>
        <family val="2"/>
      </rPr>
      <t>Obs</t>
    </r>
    <r>
      <rPr>
        <b/>
        <sz val="11"/>
        <rFont val="Arial Narrow"/>
        <family val="2"/>
      </rPr>
      <t xml:space="preserve">.: No preço total estão inclusas todas as despesas de fabricação, testes, manuais e fornecimento do insumos no canteiro obras.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</si>
</sst>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#,##0.00_ ;\-#,##0.00\ 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sz val="12"/>
      <name val="Arial"/>
      <family val="2"/>
    </font>
    <font>
      <b/>
      <sz val="18"/>
      <color indexed="56"/>
      <name val="Cambria"/>
      <family val="2"/>
    </font>
    <font>
      <sz val="10"/>
      <color indexed="8"/>
      <name val="MS Sans Serif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name val="Arial Narrow"/>
      <family val="2"/>
    </font>
    <font>
      <sz val="11"/>
      <color theme="1"/>
      <name val="Calibri"/>
      <family val="2"/>
      <scheme val="minor"/>
    </font>
    <font>
      <b/>
      <sz val="11"/>
      <color rgb="FF0000FF"/>
      <name val="Arial Narrow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u/>
      <sz val="10"/>
      <color theme="10"/>
      <name val="Arial"/>
      <family val="2"/>
    </font>
    <font>
      <sz val="11"/>
      <color rgb="FFFF0000"/>
      <name val="Arial Narrow"/>
      <family val="2"/>
    </font>
    <font>
      <b/>
      <sz val="11"/>
      <color theme="3" tint="-0.249977111117893"/>
      <name val="Arial Narrow"/>
      <family val="2"/>
    </font>
    <font>
      <b/>
      <sz val="10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u/>
      <sz val="1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5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2" fillId="0" borderId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3" fillId="0" borderId="1" applyFont="0" applyFill="0" applyAlignment="0" applyProtection="0"/>
    <xf numFmtId="0" fontId="7" fillId="0" borderId="0" applyNumberFormat="0" applyFill="0" applyBorder="0" applyAlignment="0" applyProtection="0"/>
    <xf numFmtId="0" fontId="2" fillId="0" borderId="0"/>
    <xf numFmtId="0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</cellStyleXfs>
  <cellXfs count="233">
    <xf numFmtId="0" fontId="0" fillId="0" borderId="0" xfId="0"/>
    <xf numFmtId="0" fontId="10" fillId="0" borderId="0" xfId="0" applyFont="1" applyBorder="1" applyAlignment="1">
      <alignment vertical="center"/>
    </xf>
    <xf numFmtId="165" fontId="10" fillId="0" borderId="0" xfId="12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5" fontId="10" fillId="0" borderId="0" xfId="12" applyFont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165" fontId="10" fillId="0" borderId="0" xfId="12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65" fontId="10" fillId="0" borderId="0" xfId="12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5" fontId="10" fillId="0" borderId="2" xfId="12" applyFont="1" applyFill="1" applyBorder="1" applyAlignment="1">
      <alignment horizontal="right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165" fontId="13" fillId="3" borderId="2" xfId="12" applyFont="1" applyFill="1" applyBorder="1" applyAlignment="1">
      <alignment horizontal="right" vertical="center" wrapText="1"/>
    </xf>
    <xf numFmtId="165" fontId="9" fillId="0" borderId="2" xfId="12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65" fontId="9" fillId="0" borderId="2" xfId="12" applyFont="1" applyBorder="1" applyAlignment="1">
      <alignment horizontal="center" vertical="center" wrapText="1"/>
    </xf>
    <xf numFmtId="44" fontId="10" fillId="0" borderId="0" xfId="12" applyNumberFormat="1" applyFont="1" applyBorder="1" applyAlignment="1">
      <alignment vertical="center"/>
    </xf>
    <xf numFmtId="165" fontId="9" fillId="0" borderId="0" xfId="12" applyFont="1" applyBorder="1" applyAlignment="1">
      <alignment vertical="center"/>
    </xf>
    <xf numFmtId="165" fontId="9" fillId="3" borderId="2" xfId="1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5" fontId="10" fillId="0" borderId="2" xfId="12" applyFont="1" applyFill="1" applyBorder="1" applyAlignment="1">
      <alignment horizontal="right" vertical="center"/>
    </xf>
    <xf numFmtId="39" fontId="15" fillId="0" borderId="2" xfId="2" applyNumberFormat="1" applyFont="1" applyFill="1" applyBorder="1" applyAlignment="1">
      <alignment horizontal="center" vertical="center"/>
    </xf>
    <xf numFmtId="0" fontId="0" fillId="0" borderId="12" xfId="0" applyBorder="1"/>
    <xf numFmtId="0" fontId="14" fillId="0" borderId="13" xfId="0" applyFont="1" applyBorder="1" applyAlignment="1">
      <alignment horizontal="center"/>
    </xf>
    <xf numFmtId="0" fontId="0" fillId="0" borderId="13" xfId="0" applyBorder="1"/>
    <xf numFmtId="44" fontId="10" fillId="0" borderId="0" xfId="0" applyNumberFormat="1" applyFont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6" fillId="0" borderId="0" xfId="22"/>
    <xf numFmtId="0" fontId="10" fillId="0" borderId="2" xfId="0" quotePrefix="1" applyNumberFormat="1" applyFont="1" applyFill="1" applyBorder="1" applyAlignment="1">
      <alignment horizontal="center" vertical="center"/>
    </xf>
    <xf numFmtId="39" fontId="15" fillId="0" borderId="13" xfId="21" applyNumberFormat="1" applyFont="1" applyFill="1" applyBorder="1" applyAlignment="1">
      <alignment horizontal="right" vertical="center"/>
    </xf>
    <xf numFmtId="165" fontId="10" fillId="0" borderId="0" xfId="12" applyFont="1" applyFill="1" applyBorder="1" applyAlignment="1">
      <alignment vertical="center"/>
    </xf>
    <xf numFmtId="0" fontId="0" fillId="0" borderId="2" xfId="0" applyBorder="1"/>
    <xf numFmtId="0" fontId="14" fillId="0" borderId="2" xfId="0" applyFont="1" applyBorder="1" applyAlignment="1">
      <alignment horizontal="center"/>
    </xf>
    <xf numFmtId="0" fontId="10" fillId="4" borderId="0" xfId="0" applyFont="1" applyFill="1" applyAlignment="1">
      <alignment vertical="center" wrapText="1"/>
    </xf>
    <xf numFmtId="44" fontId="14" fillId="0" borderId="0" xfId="0" applyNumberFormat="1" applyFont="1" applyBorder="1"/>
    <xf numFmtId="44" fontId="10" fillId="0" borderId="0" xfId="12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165" fontId="10" fillId="2" borderId="2" xfId="12" applyFont="1" applyFill="1" applyBorder="1" applyAlignment="1">
      <alignment horizontal="right" vertical="center" wrapText="1"/>
    </xf>
    <xf numFmtId="4" fontId="10" fillId="0" borderId="0" xfId="12" applyNumberFormat="1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65" fontId="10" fillId="2" borderId="0" xfId="12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" fillId="5" borderId="0" xfId="0" applyNumberFormat="1" applyFont="1" applyFill="1" applyBorder="1" applyAlignment="1">
      <alignment horizontal="center" vertical="center"/>
    </xf>
    <xf numFmtId="44" fontId="21" fillId="3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 applyAlignment="1">
      <alignment horizontal="center" vertical="center"/>
    </xf>
    <xf numFmtId="44" fontId="21" fillId="3" borderId="12" xfId="0" applyNumberFormat="1" applyFont="1" applyFill="1" applyBorder="1" applyAlignment="1">
      <alignment horizontal="center" vertical="center"/>
    </xf>
    <xf numFmtId="165" fontId="9" fillId="11" borderId="0" xfId="12" applyFont="1" applyFill="1" applyBorder="1" applyAlignment="1">
      <alignment horizontal="center" vertical="center"/>
    </xf>
    <xf numFmtId="165" fontId="9" fillId="13" borderId="0" xfId="12" applyFont="1" applyFill="1" applyBorder="1" applyAlignment="1">
      <alignment vertical="center"/>
    </xf>
    <xf numFmtId="166" fontId="10" fillId="0" borderId="0" xfId="12" applyNumberFormat="1" applyFont="1" applyBorder="1" applyAlignment="1">
      <alignment vertical="center"/>
    </xf>
    <xf numFmtId="166" fontId="14" fillId="0" borderId="0" xfId="0" applyNumberFormat="1" applyFont="1" applyBorder="1"/>
    <xf numFmtId="166" fontId="10" fillId="0" borderId="3" xfId="12" applyNumberFormat="1" applyFont="1" applyFill="1" applyBorder="1" applyAlignment="1">
      <alignment vertical="center"/>
    </xf>
    <xf numFmtId="0" fontId="10" fillId="14" borderId="2" xfId="0" applyFont="1" applyFill="1" applyBorder="1" applyAlignment="1">
      <alignment horizontal="left" vertical="center" wrapText="1"/>
    </xf>
    <xf numFmtId="44" fontId="14" fillId="0" borderId="13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4" fontId="20" fillId="2" borderId="0" xfId="0" applyNumberFormat="1" applyFont="1" applyFill="1" applyBorder="1" applyAlignment="1">
      <alignment horizontal="center" vertical="center"/>
    </xf>
    <xf numFmtId="4" fontId="10" fillId="0" borderId="0" xfId="12" applyNumberFormat="1" applyFont="1" applyFill="1" applyBorder="1" applyAlignment="1">
      <alignment horizontal="center" vertical="center"/>
    </xf>
    <xf numFmtId="0" fontId="9" fillId="7" borderId="6" xfId="0" applyFont="1" applyFill="1" applyBorder="1" applyAlignment="1">
      <alignment vertical="center"/>
    </xf>
    <xf numFmtId="0" fontId="10" fillId="7" borderId="6" xfId="0" applyFont="1" applyFill="1" applyBorder="1" applyAlignment="1">
      <alignment vertical="center"/>
    </xf>
    <xf numFmtId="165" fontId="10" fillId="7" borderId="6" xfId="12" applyFont="1" applyFill="1" applyBorder="1" applyAlignment="1">
      <alignment vertical="center"/>
    </xf>
    <xf numFmtId="165" fontId="9" fillId="7" borderId="6" xfId="12" applyFont="1" applyFill="1" applyBorder="1" applyAlignment="1">
      <alignment vertical="center"/>
    </xf>
    <xf numFmtId="44" fontId="10" fillId="7" borderId="4" xfId="12" applyNumberFormat="1" applyFont="1" applyFill="1" applyBorder="1" applyAlignment="1">
      <alignment vertical="center"/>
    </xf>
    <xf numFmtId="0" fontId="10" fillId="7" borderId="0" xfId="0" applyFont="1" applyFill="1" applyBorder="1" applyAlignment="1">
      <alignment vertical="center"/>
    </xf>
    <xf numFmtId="165" fontId="10" fillId="7" borderId="0" xfId="12" applyFont="1" applyFill="1" applyBorder="1" applyAlignment="1">
      <alignment vertical="center"/>
    </xf>
    <xf numFmtId="165" fontId="9" fillId="7" borderId="0" xfId="12" applyFont="1" applyFill="1" applyBorder="1" applyAlignment="1">
      <alignment vertical="center"/>
    </xf>
    <xf numFmtId="44" fontId="10" fillId="7" borderId="8" xfId="12" applyNumberFormat="1" applyFont="1" applyFill="1" applyBorder="1" applyAlignment="1">
      <alignment vertical="center"/>
    </xf>
    <xf numFmtId="0" fontId="11" fillId="7" borderId="10" xfId="0" applyFont="1" applyFill="1" applyBorder="1" applyAlignment="1">
      <alignment vertical="center"/>
    </xf>
    <xf numFmtId="0" fontId="9" fillId="7" borderId="10" xfId="0" applyFont="1" applyFill="1" applyBorder="1" applyAlignment="1">
      <alignment vertical="center"/>
    </xf>
    <xf numFmtId="165" fontId="9" fillId="7" borderId="10" xfId="12" applyFont="1" applyFill="1" applyBorder="1" applyAlignment="1">
      <alignment vertical="center"/>
    </xf>
    <xf numFmtId="165" fontId="10" fillId="7" borderId="10" xfId="12" applyFont="1" applyFill="1" applyBorder="1" applyAlignment="1">
      <alignment vertical="center"/>
    </xf>
    <xf numFmtId="44" fontId="10" fillId="7" borderId="11" xfId="12" applyNumberFormat="1" applyFont="1" applyFill="1" applyBorder="1" applyAlignment="1">
      <alignment vertical="center"/>
    </xf>
    <xf numFmtId="0" fontId="10" fillId="7" borderId="9" xfId="0" applyFont="1" applyFill="1" applyBorder="1" applyAlignment="1">
      <alignment horizontal="center" vertical="center"/>
    </xf>
    <xf numFmtId="0" fontId="20" fillId="14" borderId="2" xfId="0" applyFont="1" applyFill="1" applyBorder="1" applyAlignment="1">
      <alignment horizontal="left" vertical="center" wrapText="1"/>
    </xf>
    <xf numFmtId="0" fontId="10" fillId="14" borderId="12" xfId="0" applyFont="1" applyFill="1" applyBorder="1" applyAlignment="1">
      <alignment horizontal="left" vertical="center" wrapText="1"/>
    </xf>
    <xf numFmtId="39" fontId="15" fillId="14" borderId="13" xfId="2" applyNumberFormat="1" applyFont="1" applyFill="1" applyBorder="1" applyAlignment="1">
      <alignment vertical="center" wrapText="1"/>
    </xf>
    <xf numFmtId="44" fontId="14" fillId="18" borderId="14" xfId="0" applyNumberFormat="1" applyFont="1" applyFill="1" applyBorder="1"/>
    <xf numFmtId="44" fontId="10" fillId="2" borderId="0" xfId="12" applyNumberFormat="1" applyFont="1" applyFill="1" applyBorder="1" applyAlignment="1">
      <alignment vertical="center"/>
    </xf>
    <xf numFmtId="165" fontId="9" fillId="0" borderId="0" xfId="12" applyFont="1" applyBorder="1" applyAlignment="1">
      <alignment horizontal="center" vertical="center"/>
    </xf>
    <xf numFmtId="0" fontId="21" fillId="0" borderId="13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39" fontId="15" fillId="0" borderId="2" xfId="0" applyNumberFormat="1" applyFont="1" applyFill="1" applyBorder="1" applyAlignment="1">
      <alignment horizontal="center" vertical="center"/>
    </xf>
    <xf numFmtId="0" fontId="10" fillId="0" borderId="12" xfId="0" applyFont="1" applyBorder="1"/>
    <xf numFmtId="0" fontId="10" fillId="0" borderId="13" xfId="0" applyFont="1" applyBorder="1"/>
    <xf numFmtId="165" fontId="9" fillId="18" borderId="0" xfId="12" applyFont="1" applyFill="1" applyBorder="1" applyAlignment="1">
      <alignment vertical="center"/>
    </xf>
    <xf numFmtId="44" fontId="14" fillId="0" borderId="12" xfId="0" applyNumberFormat="1" applyFont="1" applyBorder="1" applyAlignment="1">
      <alignment horizontal="right"/>
    </xf>
    <xf numFmtId="44" fontId="21" fillId="0" borderId="13" xfId="0" applyNumberFormat="1" applyFont="1" applyBorder="1" applyAlignment="1">
      <alignment horizontal="right"/>
    </xf>
    <xf numFmtId="165" fontId="9" fillId="18" borderId="0" xfId="12" applyFont="1" applyFill="1" applyBorder="1" applyAlignment="1">
      <alignment horizontal="left" vertical="center"/>
    </xf>
    <xf numFmtId="166" fontId="21" fillId="0" borderId="0" xfId="0" applyNumberFormat="1" applyFont="1" applyBorder="1" applyAlignment="1">
      <alignment horizontal="left"/>
    </xf>
    <xf numFmtId="44" fontId="10" fillId="18" borderId="2" xfId="12" applyNumberFormat="1" applyFont="1" applyFill="1" applyBorder="1" applyAlignment="1">
      <alignment horizontal="right" vertical="center" wrapText="1"/>
    </xf>
    <xf numFmtId="44" fontId="10" fillId="18" borderId="2" xfId="12" applyNumberFormat="1" applyFont="1" applyFill="1" applyBorder="1" applyAlignment="1">
      <alignment horizontal="right" vertical="center"/>
    </xf>
    <xf numFmtId="0" fontId="23" fillId="0" borderId="12" xfId="0" applyFont="1" applyBorder="1"/>
    <xf numFmtId="0" fontId="23" fillId="0" borderId="13" xfId="0" applyFont="1" applyBorder="1"/>
    <xf numFmtId="4" fontId="21" fillId="0" borderId="0" xfId="0" applyNumberFormat="1" applyFont="1" applyBorder="1"/>
    <xf numFmtId="44" fontId="10" fillId="18" borderId="2" xfId="12" applyNumberFormat="1" applyFont="1" applyFill="1" applyBorder="1" applyAlignment="1">
      <alignment horizontal="center" vertical="center" wrapText="1"/>
    </xf>
    <xf numFmtId="44" fontId="10" fillId="18" borderId="2" xfId="12" applyNumberFormat="1" applyFont="1" applyFill="1" applyBorder="1" applyAlignment="1">
      <alignment horizontal="center" vertical="center"/>
    </xf>
    <xf numFmtId="44" fontId="10" fillId="18" borderId="0" xfId="0" applyNumberFormat="1" applyFont="1" applyFill="1" applyAlignment="1">
      <alignment horizontal="right" vertical="center"/>
    </xf>
    <xf numFmtId="0" fontId="20" fillId="14" borderId="12" xfId="0" applyFont="1" applyFill="1" applyBorder="1" applyAlignment="1">
      <alignment horizontal="left" vertical="center" wrapText="1"/>
    </xf>
    <xf numFmtId="44" fontId="10" fillId="18" borderId="0" xfId="0" applyNumberFormat="1" applyFont="1" applyFill="1" applyAlignment="1">
      <alignment vertical="center" wrapText="1"/>
    </xf>
    <xf numFmtId="44" fontId="10" fillId="18" borderId="2" xfId="0" applyNumberFormat="1" applyFont="1" applyFill="1" applyBorder="1" applyAlignment="1">
      <alignment vertical="center" wrapText="1"/>
    </xf>
    <xf numFmtId="44" fontId="0" fillId="18" borderId="2" xfId="0" applyNumberFormat="1" applyFont="1" applyFill="1" applyBorder="1" applyAlignment="1">
      <alignment horizontal="center"/>
    </xf>
    <xf numFmtId="0" fontId="0" fillId="0" borderId="6" xfId="0" applyBorder="1"/>
    <xf numFmtId="0" fontId="10" fillId="0" borderId="15" xfId="0" applyFont="1" applyFill="1" applyBorder="1" applyAlignment="1">
      <alignment horizontal="left" vertical="center" wrapText="1"/>
    </xf>
    <xf numFmtId="0" fontId="0" fillId="0" borderId="5" xfId="0" applyBorder="1"/>
    <xf numFmtId="0" fontId="14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44" fontId="10" fillId="7" borderId="0" xfId="12" applyNumberFormat="1" applyFont="1" applyFill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5" xfId="0" applyFont="1" applyFill="1" applyBorder="1" applyAlignment="1">
      <alignment horizontal="center" vertical="center" wrapText="1"/>
    </xf>
    <xf numFmtId="165" fontId="10" fillId="0" borderId="15" xfId="12" applyFont="1" applyFill="1" applyBorder="1" applyAlignment="1">
      <alignment horizontal="right" vertical="center" wrapText="1"/>
    </xf>
    <xf numFmtId="44" fontId="10" fillId="18" borderId="15" xfId="12" applyNumberFormat="1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4" fontId="9" fillId="0" borderId="12" xfId="0" applyNumberFormat="1" applyFont="1" applyFill="1" applyBorder="1" applyAlignment="1">
      <alignment horizontal="center" vertical="center" wrapText="1"/>
    </xf>
    <xf numFmtId="44" fontId="20" fillId="0" borderId="12" xfId="0" applyNumberFormat="1" applyFont="1" applyBorder="1" applyAlignment="1">
      <alignment horizontal="center" vertical="center"/>
    </xf>
    <xf numFmtId="44" fontId="20" fillId="0" borderId="5" xfId="0" applyNumberFormat="1" applyFont="1" applyBorder="1" applyAlignment="1">
      <alignment horizontal="center" vertical="center"/>
    </xf>
    <xf numFmtId="44" fontId="21" fillId="18" borderId="18" xfId="0" applyNumberFormat="1" applyFont="1" applyFill="1" applyBorder="1" applyAlignment="1">
      <alignment horizontal="center"/>
    </xf>
    <xf numFmtId="44" fontId="9" fillId="9" borderId="0" xfId="0" applyNumberFormat="1" applyFont="1" applyFill="1" applyBorder="1" applyAlignment="1">
      <alignment horizontal="center" vertical="center" wrapText="1"/>
    </xf>
    <xf numFmtId="165" fontId="9" fillId="6" borderId="0" xfId="12" applyFont="1" applyFill="1" applyBorder="1" applyAlignment="1">
      <alignment horizontal="center" vertical="center"/>
    </xf>
    <xf numFmtId="44" fontId="21" fillId="7" borderId="0" xfId="0" applyNumberFormat="1" applyFont="1" applyFill="1" applyBorder="1" applyAlignment="1">
      <alignment horizontal="center" vertical="center"/>
    </xf>
    <xf numFmtId="44" fontId="21" fillId="8" borderId="0" xfId="0" applyNumberFormat="1" applyFont="1" applyFill="1" applyBorder="1" applyAlignment="1">
      <alignment horizontal="center" vertical="center"/>
    </xf>
    <xf numFmtId="10" fontId="9" fillId="9" borderId="0" xfId="23" applyNumberFormat="1" applyFont="1" applyFill="1" applyBorder="1" applyAlignment="1">
      <alignment horizontal="center" vertical="center" wrapText="1"/>
    </xf>
    <xf numFmtId="165" fontId="10" fillId="0" borderId="0" xfId="12" applyFont="1" applyFill="1" applyBorder="1" applyAlignment="1">
      <alignment vertical="center" wrapText="1"/>
    </xf>
    <xf numFmtId="166" fontId="20" fillId="0" borderId="0" xfId="0" applyNumberFormat="1" applyFont="1" applyBorder="1" applyAlignment="1">
      <alignment horizontal="right" vertical="center"/>
    </xf>
    <xf numFmtId="165" fontId="10" fillId="0" borderId="0" xfId="12" applyFont="1" applyBorder="1" applyAlignment="1">
      <alignment vertical="center" wrapText="1"/>
    </xf>
    <xf numFmtId="10" fontId="10" fillId="0" borderId="0" xfId="0" applyNumberFormat="1" applyFont="1" applyBorder="1" applyAlignment="1">
      <alignment vertical="center"/>
    </xf>
    <xf numFmtId="44" fontId="21" fillId="18" borderId="0" xfId="0" applyNumberFormat="1" applyFont="1" applyFill="1" applyBorder="1" applyAlignment="1">
      <alignment horizontal="left"/>
    </xf>
    <xf numFmtId="10" fontId="10" fillId="0" borderId="0" xfId="0" applyNumberFormat="1" applyFont="1" applyBorder="1"/>
    <xf numFmtId="44" fontId="14" fillId="3" borderId="12" xfId="0" applyNumberFormat="1" applyFont="1" applyFill="1" applyBorder="1" applyAlignment="1">
      <alignment horizontal="center" vertical="center"/>
    </xf>
    <xf numFmtId="44" fontId="1" fillId="0" borderId="12" xfId="0" applyNumberFormat="1" applyFont="1" applyBorder="1" applyAlignment="1">
      <alignment horizontal="center" vertical="center"/>
    </xf>
    <xf numFmtId="44" fontId="9" fillId="0" borderId="0" xfId="0" applyNumberFormat="1" applyFont="1" applyFill="1" applyBorder="1" applyAlignment="1">
      <alignment horizontal="center" vertical="center" wrapText="1"/>
    </xf>
    <xf numFmtId="165" fontId="9" fillId="21" borderId="0" xfId="12" applyFont="1" applyFill="1" applyBorder="1" applyAlignment="1">
      <alignment horizontal="left" vertical="center" indent="1"/>
    </xf>
    <xf numFmtId="44" fontId="9" fillId="5" borderId="0" xfId="0" applyNumberFormat="1" applyFont="1" applyFill="1" applyBorder="1" applyAlignment="1">
      <alignment horizontal="center" vertical="center" wrapText="1"/>
    </xf>
    <xf numFmtId="165" fontId="9" fillId="16" borderId="0" xfId="12" applyFont="1" applyFill="1" applyBorder="1" applyAlignment="1">
      <alignment vertical="center"/>
    </xf>
    <xf numFmtId="165" fontId="9" fillId="8" borderId="0" xfId="12" applyFont="1" applyFill="1" applyBorder="1" applyAlignment="1">
      <alignment vertical="center"/>
    </xf>
    <xf numFmtId="165" fontId="9" fillId="6" borderId="0" xfId="12" applyFont="1" applyFill="1" applyBorder="1" applyAlignment="1">
      <alignment vertical="center"/>
    </xf>
    <xf numFmtId="165" fontId="9" fillId="18" borderId="0" xfId="12" applyFont="1" applyFill="1" applyBorder="1" applyAlignment="1">
      <alignment horizontal="center" vertical="center"/>
    </xf>
    <xf numFmtId="165" fontId="9" fillId="20" borderId="0" xfId="12" applyFont="1" applyFill="1" applyBorder="1" applyAlignment="1">
      <alignment vertical="center"/>
    </xf>
    <xf numFmtId="10" fontId="22" fillId="9" borderId="0" xfId="23" applyNumberFormat="1" applyFont="1" applyFill="1" applyBorder="1" applyAlignment="1">
      <alignment horizontal="center" vertical="center" wrapText="1"/>
    </xf>
    <xf numFmtId="44" fontId="14" fillId="3" borderId="0" xfId="0" applyNumberFormat="1" applyFont="1" applyFill="1" applyBorder="1" applyAlignment="1">
      <alignment horizontal="center" vertical="center"/>
    </xf>
    <xf numFmtId="165" fontId="10" fillId="2" borderId="0" xfId="12" applyFont="1" applyFill="1" applyBorder="1" applyAlignment="1">
      <alignment vertical="center" wrapText="1"/>
    </xf>
    <xf numFmtId="166" fontId="1" fillId="0" borderId="0" xfId="0" applyNumberFormat="1" applyFont="1" applyBorder="1" applyAlignment="1">
      <alignment horizontal="right" vertical="center"/>
    </xf>
    <xf numFmtId="44" fontId="1" fillId="0" borderId="0" xfId="0" applyNumberFormat="1" applyFont="1" applyBorder="1" applyAlignment="1">
      <alignment horizontal="center" vertical="center"/>
    </xf>
    <xf numFmtId="10" fontId="23" fillId="0" borderId="0" xfId="0" applyNumberFormat="1" applyFont="1" applyBorder="1" applyAlignment="1">
      <alignment vertical="center"/>
    </xf>
    <xf numFmtId="166" fontId="1" fillId="2" borderId="0" xfId="0" applyNumberFormat="1" applyFont="1" applyFill="1" applyBorder="1" applyAlignment="1">
      <alignment horizontal="right" vertical="center"/>
    </xf>
    <xf numFmtId="44" fontId="1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 wrapText="1"/>
    </xf>
    <xf numFmtId="10" fontId="23" fillId="2" borderId="0" xfId="0" applyNumberFormat="1" applyFont="1" applyFill="1" applyBorder="1" applyAlignment="1">
      <alignment vertical="center"/>
    </xf>
    <xf numFmtId="166" fontId="1" fillId="0" borderId="0" xfId="0" applyNumberFormat="1" applyFont="1" applyBorder="1" applyAlignment="1">
      <alignment horizontal="center" vertical="center"/>
    </xf>
    <xf numFmtId="44" fontId="9" fillId="18" borderId="0" xfId="12" applyNumberFormat="1" applyFont="1" applyFill="1" applyBorder="1" applyAlignment="1">
      <alignment horizontal="left" vertical="center" wrapText="1"/>
    </xf>
    <xf numFmtId="44" fontId="1" fillId="0" borderId="5" xfId="0" applyNumberFormat="1" applyFont="1" applyBorder="1" applyAlignment="1">
      <alignment horizontal="center" vertical="center"/>
    </xf>
    <xf numFmtId="44" fontId="14" fillId="18" borderId="18" xfId="0" applyNumberFormat="1" applyFont="1" applyFill="1" applyBorder="1"/>
    <xf numFmtId="44" fontId="9" fillId="3" borderId="0" xfId="0" applyNumberFormat="1" applyFont="1" applyFill="1" applyBorder="1" applyAlignment="1">
      <alignment horizontal="center" vertical="center" wrapText="1"/>
    </xf>
    <xf numFmtId="165" fontId="10" fillId="5" borderId="0" xfId="12" applyFont="1" applyFill="1" applyBorder="1" applyAlignment="1">
      <alignment horizontal="center" vertical="center"/>
    </xf>
    <xf numFmtId="44" fontId="9" fillId="7" borderId="0" xfId="0" applyNumberFormat="1" applyFont="1" applyFill="1" applyBorder="1" applyAlignment="1">
      <alignment horizontal="center" vertical="center" wrapText="1"/>
    </xf>
    <xf numFmtId="10" fontId="23" fillId="0" borderId="0" xfId="0" applyNumberFormat="1" applyFont="1" applyBorder="1"/>
    <xf numFmtId="165" fontId="9" fillId="10" borderId="0" xfId="12" applyFont="1" applyFill="1" applyBorder="1" applyAlignment="1">
      <alignment horizontal="center" vertical="center"/>
    </xf>
    <xf numFmtId="165" fontId="9" fillId="4" borderId="0" xfId="12" applyFont="1" applyFill="1" applyBorder="1" applyAlignment="1">
      <alignment horizontal="center" vertical="center"/>
    </xf>
    <xf numFmtId="165" fontId="9" fillId="12" borderId="0" xfId="12" applyFont="1" applyFill="1" applyBorder="1" applyAlignment="1">
      <alignment vertical="center"/>
    </xf>
    <xf numFmtId="44" fontId="14" fillId="7" borderId="0" xfId="0" applyNumberFormat="1" applyFont="1" applyFill="1" applyBorder="1" applyAlignment="1">
      <alignment horizontal="center" vertical="center"/>
    </xf>
    <xf numFmtId="44" fontId="14" fillId="8" borderId="0" xfId="0" applyNumberFormat="1" applyFont="1" applyFill="1" applyBorder="1" applyAlignment="1">
      <alignment horizontal="center" vertical="center"/>
    </xf>
    <xf numFmtId="10" fontId="19" fillId="9" borderId="0" xfId="23" applyNumberFormat="1" applyFont="1" applyFill="1" applyBorder="1" applyAlignment="1">
      <alignment horizontal="center" vertical="center" wrapText="1"/>
    </xf>
    <xf numFmtId="165" fontId="10" fillId="2" borderId="0" xfId="12" applyFont="1" applyFill="1" applyBorder="1" applyAlignment="1">
      <alignment horizontal="center" vertical="center" wrapText="1"/>
    </xf>
    <xf numFmtId="10" fontId="0" fillId="0" borderId="0" xfId="0" applyNumberFormat="1" applyBorder="1" applyAlignment="1">
      <alignment vertical="center"/>
    </xf>
    <xf numFmtId="44" fontId="9" fillId="13" borderId="0" xfId="0" applyNumberFormat="1" applyFont="1" applyFill="1" applyBorder="1" applyAlignment="1">
      <alignment horizontal="center" vertical="center" wrapText="1"/>
    </xf>
    <xf numFmtId="165" fontId="10" fillId="8" borderId="0" xfId="12" applyFont="1" applyFill="1" applyBorder="1" applyAlignment="1">
      <alignment vertical="center"/>
    </xf>
    <xf numFmtId="165" fontId="10" fillId="15" borderId="0" xfId="12" applyFont="1" applyFill="1" applyBorder="1" applyAlignment="1">
      <alignment horizontal="center" vertical="center"/>
    </xf>
    <xf numFmtId="44" fontId="9" fillId="19" borderId="0" xfId="0" applyNumberFormat="1" applyFont="1" applyFill="1" applyBorder="1" applyAlignment="1">
      <alignment horizontal="center" vertical="center" wrapText="1"/>
    </xf>
    <xf numFmtId="166" fontId="9" fillId="7" borderId="0" xfId="0" applyNumberFormat="1" applyFont="1" applyFill="1" applyBorder="1" applyAlignment="1">
      <alignment horizontal="center" vertical="center" wrapText="1"/>
    </xf>
    <xf numFmtId="165" fontId="18" fillId="4" borderId="0" xfId="12" applyFont="1" applyFill="1" applyBorder="1" applyAlignment="1">
      <alignment horizontal="center" vertical="center" wrapText="1"/>
    </xf>
    <xf numFmtId="166" fontId="14" fillId="3" borderId="0" xfId="0" applyNumberFormat="1" applyFont="1" applyFill="1" applyBorder="1" applyAlignment="1">
      <alignment horizontal="center" vertical="center"/>
    </xf>
    <xf numFmtId="44" fontId="21" fillId="3" borderId="0" xfId="0" applyNumberFormat="1" applyFont="1" applyFill="1" applyBorder="1" applyAlignment="1">
      <alignment vertical="center"/>
    </xf>
    <xf numFmtId="166" fontId="2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165" fontId="10" fillId="0" borderId="0" xfId="12" applyFont="1" applyBorder="1" applyAlignment="1">
      <alignment horizontal="center" vertical="center" wrapText="1"/>
    </xf>
    <xf numFmtId="166" fontId="20" fillId="0" borderId="0" xfId="0" applyNumberFormat="1" applyFont="1" applyFill="1" applyBorder="1" applyAlignment="1">
      <alignment horizontal="right" vertical="center"/>
    </xf>
    <xf numFmtId="166" fontId="20" fillId="0" borderId="0" xfId="0" applyNumberFormat="1" applyFont="1" applyFill="1" applyBorder="1" applyAlignment="1">
      <alignment horizontal="center" vertical="center"/>
    </xf>
    <xf numFmtId="165" fontId="17" fillId="2" borderId="0" xfId="12" applyFont="1" applyFill="1" applyBorder="1" applyAlignment="1">
      <alignment horizontal="center" vertical="center" wrapText="1"/>
    </xf>
    <xf numFmtId="165" fontId="20" fillId="2" borderId="0" xfId="12" applyFont="1" applyFill="1" applyBorder="1" applyAlignment="1">
      <alignment vertical="center" wrapText="1"/>
    </xf>
    <xf numFmtId="166" fontId="20" fillId="2" borderId="0" xfId="0" applyNumberFormat="1" applyFont="1" applyFill="1" applyBorder="1" applyAlignment="1">
      <alignment horizontal="right" vertical="center"/>
    </xf>
    <xf numFmtId="166" fontId="20" fillId="2" borderId="0" xfId="0" applyNumberFormat="1" applyFont="1" applyFill="1" applyBorder="1" applyAlignment="1">
      <alignment horizontal="center" vertical="center"/>
    </xf>
    <xf numFmtId="165" fontId="10" fillId="4" borderId="0" xfId="12" applyFont="1" applyFill="1" applyBorder="1" applyAlignment="1">
      <alignment vertical="center" wrapText="1"/>
    </xf>
    <xf numFmtId="166" fontId="10" fillId="0" borderId="0" xfId="0" applyNumberFormat="1" applyFont="1" applyBorder="1" applyAlignment="1">
      <alignment horizontal="right"/>
    </xf>
    <xf numFmtId="166" fontId="10" fillId="0" borderId="0" xfId="0" applyNumberFormat="1" applyFont="1" applyBorder="1" applyAlignment="1">
      <alignment horizontal="center"/>
    </xf>
    <xf numFmtId="165" fontId="10" fillId="0" borderId="0" xfId="12" applyFont="1" applyBorder="1" applyAlignment="1">
      <alignment horizontal="center" vertical="center"/>
    </xf>
    <xf numFmtId="165" fontId="10" fillId="2" borderId="0" xfId="12" applyFont="1" applyFill="1" applyBorder="1" applyAlignment="1">
      <alignment vertical="center"/>
    </xf>
    <xf numFmtId="165" fontId="10" fillId="0" borderId="0" xfId="12" applyFont="1" applyFill="1" applyBorder="1" applyAlignment="1">
      <alignment horizontal="center" vertical="center" wrapText="1"/>
    </xf>
    <xf numFmtId="166" fontId="14" fillId="18" borderId="0" xfId="0" applyNumberFormat="1" applyFont="1" applyFill="1" applyBorder="1" applyAlignment="1">
      <alignment horizontal="left"/>
    </xf>
    <xf numFmtId="44" fontId="9" fillId="18" borderId="18" xfId="12" applyNumberFormat="1" applyFont="1" applyFill="1" applyBorder="1" applyAlignment="1"/>
    <xf numFmtId="165" fontId="9" fillId="4" borderId="0" xfId="12" applyFont="1" applyFill="1" applyBorder="1" applyAlignment="1">
      <alignment vertical="center"/>
    </xf>
    <xf numFmtId="165" fontId="9" fillId="5" borderId="0" xfId="12" applyFont="1" applyFill="1" applyBorder="1" applyAlignment="1">
      <alignment horizontal="center" vertical="center"/>
    </xf>
    <xf numFmtId="165" fontId="9" fillId="18" borderId="0" xfId="12" applyFont="1" applyFill="1" applyBorder="1" applyAlignment="1">
      <alignment horizontal="left" vertical="center" wrapText="1"/>
    </xf>
    <xf numFmtId="0" fontId="0" fillId="0" borderId="0" xfId="0" applyBorder="1"/>
    <xf numFmtId="44" fontId="20" fillId="0" borderId="12" xfId="0" applyNumberFormat="1" applyFont="1" applyBorder="1" applyAlignment="1">
      <alignment horizontal="right" vertical="center"/>
    </xf>
    <xf numFmtId="44" fontId="21" fillId="18" borderId="18" xfId="0" applyNumberFormat="1" applyFont="1" applyFill="1" applyBorder="1"/>
    <xf numFmtId="44" fontId="21" fillId="5" borderId="0" xfId="0" applyNumberFormat="1" applyFont="1" applyFill="1" applyBorder="1" applyAlignment="1">
      <alignment horizontal="center" vertical="center"/>
    </xf>
    <xf numFmtId="44" fontId="21" fillId="6" borderId="0" xfId="0" applyNumberFormat="1" applyFont="1" applyFill="1" applyBorder="1" applyAlignment="1">
      <alignment horizontal="center" vertical="center"/>
    </xf>
    <xf numFmtId="44" fontId="21" fillId="17" borderId="0" xfId="0" applyNumberFormat="1" applyFont="1" applyFill="1" applyBorder="1" applyAlignment="1">
      <alignment horizontal="center" vertical="center"/>
    </xf>
    <xf numFmtId="4" fontId="10" fillId="0" borderId="0" xfId="12" applyNumberFormat="1" applyFont="1" applyFill="1" applyBorder="1" applyAlignment="1">
      <alignment horizontal="center" vertical="center" wrapText="1"/>
    </xf>
    <xf numFmtId="4" fontId="21" fillId="18" borderId="0" xfId="0" applyNumberFormat="1" applyFont="1" applyFill="1" applyBorder="1" applyAlignment="1">
      <alignment horizontal="left"/>
    </xf>
    <xf numFmtId="44" fontId="9" fillId="0" borderId="2" xfId="0" applyNumberFormat="1" applyFont="1" applyFill="1" applyBorder="1" applyAlignment="1">
      <alignment horizontal="center" vertical="center" wrapText="1"/>
    </xf>
    <xf numFmtId="44" fontId="14" fillId="3" borderId="2" xfId="0" applyNumberFormat="1" applyFont="1" applyFill="1" applyBorder="1" applyAlignment="1">
      <alignment horizontal="center" vertical="center"/>
    </xf>
    <xf numFmtId="44" fontId="1" fillId="0" borderId="2" xfId="0" applyNumberFormat="1" applyFont="1" applyBorder="1" applyAlignment="1">
      <alignment horizontal="center" vertical="center"/>
    </xf>
    <xf numFmtId="44" fontId="1" fillId="2" borderId="2" xfId="0" applyNumberFormat="1" applyFont="1" applyFill="1" applyBorder="1" applyAlignment="1">
      <alignment horizontal="center" vertical="center"/>
    </xf>
    <xf numFmtId="44" fontId="1" fillId="2" borderId="19" xfId="0" applyNumberFormat="1" applyFont="1" applyFill="1" applyBorder="1" applyAlignment="1">
      <alignment horizontal="center" vertical="center"/>
    </xf>
    <xf numFmtId="44" fontId="9" fillId="18" borderId="14" xfId="12" applyNumberFormat="1" applyFont="1" applyFill="1" applyBorder="1" applyAlignment="1">
      <alignment horizontal="center" vertical="center" wrapText="1"/>
    </xf>
    <xf numFmtId="44" fontId="20" fillId="0" borderId="2" xfId="0" applyNumberFormat="1" applyFont="1" applyBorder="1" applyAlignment="1">
      <alignment horizontal="center" vertical="center"/>
    </xf>
    <xf numFmtId="44" fontId="20" fillId="0" borderId="19" xfId="0" applyNumberFormat="1" applyFont="1" applyBorder="1" applyAlignment="1">
      <alignment horizontal="center" vertical="center"/>
    </xf>
    <xf numFmtId="44" fontId="14" fillId="18" borderId="14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4">
    <cellStyle name="Excel Built-in Normal" xfId="1"/>
    <cellStyle name="Hiperlink" xfId="22" builtinId="8"/>
    <cellStyle name="Normal" xfId="0" builtinId="0"/>
    <cellStyle name="Normal 10" xfId="2"/>
    <cellStyle name="Normal 15" xfId="3"/>
    <cellStyle name="Normal 19" xfId="4"/>
    <cellStyle name="Normal 2" xfId="18"/>
    <cellStyle name="Normal 2 2" xfId="5"/>
    <cellStyle name="Normal 2 2 2" xfId="6"/>
    <cellStyle name="Normal 2 3" xfId="7"/>
    <cellStyle name="Normal 3" xfId="8"/>
    <cellStyle name="Normal 9 3" xfId="9"/>
    <cellStyle name="Normal_PP-VI" xfId="23"/>
    <cellStyle name="Porcentagem 2" xfId="10"/>
    <cellStyle name="Porcentagem 3" xfId="11"/>
    <cellStyle name="Separador de milhares 2" xfId="13"/>
    <cellStyle name="Separador de milhares 2 13" xfId="14"/>
    <cellStyle name="Separador de milhares 2 2" xfId="19"/>
    <cellStyle name="Separador de milhares 3" xfId="15"/>
    <cellStyle name="Separador de milhares 4" xfId="16"/>
    <cellStyle name="Separador de milhares 5" xfId="20"/>
    <cellStyle name="Título 5" xfId="17"/>
    <cellStyle name="Vírgula" xfId="12" builtinId="3"/>
    <cellStyle name="Vírgula 3" xfId="21"/>
  </cellStyles>
  <dxfs count="0"/>
  <tableStyles count="0" defaultTableStyle="TableStyleMedium9" defaultPivotStyle="PivotStyleLight16"/>
  <colors>
    <mruColors>
      <color rgb="FFFFFF66"/>
      <color rgb="FF33CC33"/>
      <color rgb="FF41641A"/>
      <color rgb="FF0000FF"/>
      <color rgb="FFFF0000"/>
      <color rgb="FF235B3E"/>
      <color rgb="FF517D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1</xdr:row>
      <xdr:rowOff>171450</xdr:rowOff>
    </xdr:from>
    <xdr:to>
      <xdr:col>8</xdr:col>
      <xdr:colOff>910544</xdr:colOff>
      <xdr:row>4</xdr:row>
      <xdr:rowOff>144204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7175" y="257175"/>
          <a:ext cx="2453594" cy="6014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476250</xdr:colOff>
      <xdr:row>1</xdr:row>
      <xdr:rowOff>152400</xdr:rowOff>
    </xdr:from>
    <xdr:to>
      <xdr:col>8</xdr:col>
      <xdr:colOff>720044</xdr:colOff>
      <xdr:row>4</xdr:row>
      <xdr:rowOff>125154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48625" y="238125"/>
          <a:ext cx="2453594" cy="6014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347870</xdr:colOff>
      <xdr:row>1</xdr:row>
      <xdr:rowOff>182218</xdr:rowOff>
    </xdr:from>
    <xdr:to>
      <xdr:col>8</xdr:col>
      <xdr:colOff>1111812</xdr:colOff>
      <xdr:row>4</xdr:row>
      <xdr:rowOff>162426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6761" y="265044"/>
          <a:ext cx="2453594" cy="60140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1</xdr:row>
      <xdr:rowOff>171450</xdr:rowOff>
    </xdr:from>
    <xdr:to>
      <xdr:col>8</xdr:col>
      <xdr:colOff>1110569</xdr:colOff>
      <xdr:row>4</xdr:row>
      <xdr:rowOff>144204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7175" y="257175"/>
          <a:ext cx="2453594" cy="60140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1</xdr:row>
      <xdr:rowOff>171450</xdr:rowOff>
    </xdr:from>
    <xdr:to>
      <xdr:col>8</xdr:col>
      <xdr:colOff>1120094</xdr:colOff>
      <xdr:row>4</xdr:row>
      <xdr:rowOff>144204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725" y="257175"/>
          <a:ext cx="2453594" cy="60140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2</xdr:row>
      <xdr:rowOff>0</xdr:rowOff>
    </xdr:from>
    <xdr:to>
      <xdr:col>8</xdr:col>
      <xdr:colOff>1072469</xdr:colOff>
      <xdr:row>4</xdr:row>
      <xdr:rowOff>182304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15350" y="295275"/>
          <a:ext cx="2453594" cy="60140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41413</xdr:colOff>
      <xdr:row>1</xdr:row>
      <xdr:rowOff>165652</xdr:rowOff>
    </xdr:from>
    <xdr:to>
      <xdr:col>8</xdr:col>
      <xdr:colOff>930422</xdr:colOff>
      <xdr:row>4</xdr:row>
      <xdr:rowOff>145860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0304" y="248478"/>
          <a:ext cx="2453594" cy="60140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1</xdr:row>
      <xdr:rowOff>190500</xdr:rowOff>
    </xdr:from>
    <xdr:to>
      <xdr:col>8</xdr:col>
      <xdr:colOff>1120094</xdr:colOff>
      <xdr:row>4</xdr:row>
      <xdr:rowOff>163254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81850" y="276225"/>
          <a:ext cx="2453594" cy="6014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40"/>
  <sheetViews>
    <sheetView view="pageBreakPreview" zoomScaleNormal="100" zoomScaleSheetLayoutView="100" workbookViewId="0">
      <selection activeCell="C20" sqref="C20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5.42578125" style="1" customWidth="1"/>
    <col min="6" max="6" width="8.7109375" style="1" customWidth="1"/>
    <col min="7" max="7" width="11.28515625" style="2" customWidth="1"/>
    <col min="8" max="8" width="14" style="24" bestFit="1" customWidth="1"/>
    <col min="9" max="9" width="15.42578125" style="23" customWidth="1"/>
    <col min="10" max="11" width="14" style="23" customWidth="1"/>
    <col min="12" max="12" width="14" style="2" customWidth="1"/>
    <col min="13" max="13" width="14.140625" style="2" customWidth="1"/>
    <col min="14" max="14" width="10.5703125" style="2" bestFit="1" customWidth="1"/>
    <col min="15" max="15" width="10.140625" style="2" customWidth="1"/>
    <col min="16" max="23" width="9.140625" style="2"/>
    <col min="24" max="16384" width="9.140625" style="1"/>
  </cols>
  <sheetData>
    <row r="1" spans="1:23" ht="6.75" customHeight="1" x14ac:dyDescent="0.2"/>
    <row r="2" spans="1:23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23"/>
      <c r="K2" s="23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23"/>
      <c r="K3" s="2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23"/>
      <c r="K4" s="23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s="4" customFormat="1" ht="23.25" customHeight="1" x14ac:dyDescent="0.2">
      <c r="A5" s="5"/>
      <c r="B5" s="128"/>
      <c r="C5" s="84" t="s">
        <v>80</v>
      </c>
      <c r="D5" s="84"/>
      <c r="E5" s="84"/>
      <c r="F5" s="85"/>
      <c r="G5" s="86"/>
      <c r="H5" s="85"/>
      <c r="I5" s="87"/>
      <c r="J5" s="23"/>
      <c r="K5" s="23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61"/>
      <c r="K6" s="138"/>
      <c r="L6" s="139"/>
      <c r="M6" s="140"/>
      <c r="N6" s="141"/>
      <c r="O6" s="142"/>
      <c r="P6" s="2"/>
      <c r="Q6" s="2"/>
      <c r="R6" s="2"/>
      <c r="S6" s="2"/>
      <c r="T6" s="2"/>
      <c r="U6" s="2"/>
      <c r="V6" s="6"/>
      <c r="W6" s="6"/>
    </row>
    <row r="7" spans="1:23" s="9" customFormat="1" ht="16.5" x14ac:dyDescent="0.2">
      <c r="A7" s="10"/>
      <c r="B7" s="16"/>
      <c r="C7" s="17" t="s">
        <v>157</v>
      </c>
      <c r="D7" s="17"/>
      <c r="E7" s="18"/>
      <c r="F7" s="18"/>
      <c r="G7" s="19"/>
      <c r="H7" s="25"/>
      <c r="I7" s="63"/>
      <c r="J7" s="61"/>
      <c r="K7" s="61"/>
      <c r="L7" s="61"/>
      <c r="M7" s="61"/>
      <c r="N7" s="61"/>
      <c r="O7" s="61"/>
      <c r="P7" s="143"/>
      <c r="Q7" s="143"/>
      <c r="R7" s="143"/>
      <c r="S7" s="143"/>
      <c r="T7" s="143"/>
      <c r="U7" s="143"/>
      <c r="V7" s="8"/>
      <c r="W7" s="8"/>
    </row>
    <row r="8" spans="1:23" s="12" customFormat="1" ht="33" x14ac:dyDescent="0.2">
      <c r="A8" s="7"/>
      <c r="B8" s="13">
        <v>1</v>
      </c>
      <c r="C8" s="69" t="s">
        <v>86</v>
      </c>
      <c r="D8" s="14">
        <v>126756</v>
      </c>
      <c r="E8" s="14" t="s">
        <v>18</v>
      </c>
      <c r="F8" s="97" t="s">
        <v>76</v>
      </c>
      <c r="G8" s="15">
        <v>1</v>
      </c>
      <c r="H8" s="110">
        <v>19366</v>
      </c>
      <c r="I8" s="135">
        <f t="shared" ref="I8:I10" si="0">ROUND((G8*H8),2)</f>
        <v>19366</v>
      </c>
      <c r="J8" s="144"/>
      <c r="K8" s="144"/>
      <c r="L8" s="145"/>
      <c r="M8" s="62"/>
      <c r="N8" s="62"/>
      <c r="O8" s="146"/>
      <c r="P8" s="145"/>
      <c r="Q8" s="145"/>
      <c r="R8" s="145"/>
      <c r="S8" s="145"/>
      <c r="T8" s="145"/>
      <c r="U8" s="145"/>
      <c r="V8" s="11"/>
      <c r="W8" s="11"/>
    </row>
    <row r="9" spans="1:23" s="12" customFormat="1" ht="33" x14ac:dyDescent="0.2">
      <c r="A9" s="10"/>
      <c r="B9" s="13">
        <v>2</v>
      </c>
      <c r="C9" s="69" t="s">
        <v>87</v>
      </c>
      <c r="D9" s="14">
        <v>126756</v>
      </c>
      <c r="E9" s="14" t="s">
        <v>18</v>
      </c>
      <c r="F9" s="97" t="s">
        <v>76</v>
      </c>
      <c r="G9" s="15">
        <v>1</v>
      </c>
      <c r="H9" s="105">
        <v>19866</v>
      </c>
      <c r="I9" s="135">
        <f t="shared" si="0"/>
        <v>19866</v>
      </c>
      <c r="J9" s="144"/>
      <c r="K9" s="144"/>
      <c r="L9" s="145"/>
      <c r="M9" s="62"/>
      <c r="N9" s="62"/>
      <c r="O9" s="146"/>
      <c r="P9" s="145"/>
      <c r="Q9" s="145"/>
      <c r="R9" s="145"/>
      <c r="S9" s="145"/>
      <c r="T9" s="145"/>
      <c r="U9" s="145"/>
      <c r="V9" s="11"/>
      <c r="W9" s="11"/>
    </row>
    <row r="10" spans="1:23" s="12" customFormat="1" ht="33.75" thickBot="1" x14ac:dyDescent="0.25">
      <c r="A10" s="10"/>
      <c r="B10" s="13">
        <v>3</v>
      </c>
      <c r="C10" s="69" t="s">
        <v>88</v>
      </c>
      <c r="D10" s="14">
        <v>126756</v>
      </c>
      <c r="E10" s="14" t="s">
        <v>18</v>
      </c>
      <c r="F10" s="97" t="s">
        <v>76</v>
      </c>
      <c r="G10" s="15">
        <v>1</v>
      </c>
      <c r="H10" s="105">
        <v>17386</v>
      </c>
      <c r="I10" s="136">
        <f t="shared" si="0"/>
        <v>17386</v>
      </c>
      <c r="J10" s="144"/>
      <c r="K10" s="144"/>
      <c r="L10" s="145"/>
      <c r="M10" s="62"/>
      <c r="N10" s="62"/>
      <c r="O10" s="146"/>
      <c r="P10" s="145"/>
      <c r="Q10" s="145"/>
      <c r="R10" s="145"/>
      <c r="S10" s="145"/>
      <c r="T10" s="145"/>
      <c r="U10" s="145"/>
      <c r="V10" s="11"/>
      <c r="W10" s="11"/>
    </row>
    <row r="11" spans="1:23" ht="17.100000000000001" customHeight="1" thickBot="1" x14ac:dyDescent="0.35">
      <c r="B11" s="98"/>
      <c r="C11" s="95" t="s">
        <v>75</v>
      </c>
      <c r="D11" s="33"/>
      <c r="E11" s="98"/>
      <c r="F11" s="99"/>
      <c r="G11" s="99"/>
      <c r="H11" s="102"/>
      <c r="I11" s="137">
        <f>SUM(I8:I10)</f>
        <v>56618</v>
      </c>
      <c r="J11" s="147"/>
      <c r="K11" s="104"/>
      <c r="M11" s="62"/>
      <c r="N11" s="62"/>
      <c r="O11" s="148"/>
    </row>
    <row r="12" spans="1:23" ht="17.100000000000001" customHeight="1" x14ac:dyDescent="0.2">
      <c r="L12" s="24"/>
    </row>
    <row r="13" spans="1:23" ht="17.100000000000001" customHeight="1" x14ac:dyDescent="0.2">
      <c r="B13" s="230" t="s">
        <v>174</v>
      </c>
      <c r="C13" s="231"/>
      <c r="D13" s="231"/>
      <c r="E13" s="231"/>
      <c r="F13" s="231"/>
      <c r="G13" s="232"/>
      <c r="H13" s="232"/>
    </row>
    <row r="14" spans="1:23" ht="17.100000000000001" customHeight="1" x14ac:dyDescent="0.2">
      <c r="D14" s="34"/>
    </row>
    <row r="15" spans="1:23" ht="17.100000000000001" customHeight="1" x14ac:dyDescent="0.2">
      <c r="D15" s="34"/>
    </row>
    <row r="16" spans="1:23" ht="17.100000000000001" customHeight="1" x14ac:dyDescent="0.2">
      <c r="D16" s="34"/>
    </row>
    <row r="17" spans="4:4" ht="17.100000000000001" customHeight="1" x14ac:dyDescent="0.2">
      <c r="D17" s="34"/>
    </row>
    <row r="18" spans="4:4" ht="17.100000000000001" customHeight="1" x14ac:dyDescent="0.2">
      <c r="D18" s="34"/>
    </row>
    <row r="19" spans="4:4" ht="17.100000000000001" customHeight="1" x14ac:dyDescent="0.2">
      <c r="D19" s="34"/>
    </row>
    <row r="20" spans="4:4" ht="17.100000000000001" customHeight="1" x14ac:dyDescent="0.2">
      <c r="D20" s="34"/>
    </row>
    <row r="21" spans="4:4" ht="17.100000000000001" customHeight="1" x14ac:dyDescent="0.2">
      <c r="D21" s="34"/>
    </row>
    <row r="22" spans="4:4" ht="17.100000000000001" customHeight="1" x14ac:dyDescent="0.2">
      <c r="D22" s="34"/>
    </row>
    <row r="23" spans="4:4" ht="17.100000000000001" customHeight="1" x14ac:dyDescent="0.2">
      <c r="D23" s="34"/>
    </row>
    <row r="24" spans="4:4" ht="17.100000000000001" customHeight="1" x14ac:dyDescent="0.2">
      <c r="D24" s="34"/>
    </row>
    <row r="25" spans="4:4" ht="17.100000000000001" customHeight="1" x14ac:dyDescent="0.2">
      <c r="D25" s="34"/>
    </row>
    <row r="26" spans="4:4" ht="17.100000000000001" customHeight="1" x14ac:dyDescent="0.2">
      <c r="D26" s="34"/>
    </row>
    <row r="27" spans="4:4" ht="17.100000000000001" customHeight="1" x14ac:dyDescent="0.2">
      <c r="D27" s="34"/>
    </row>
    <row r="28" spans="4:4" ht="17.100000000000001" customHeight="1" x14ac:dyDescent="0.2">
      <c r="D28" s="34"/>
    </row>
    <row r="29" spans="4:4" ht="17.100000000000001" customHeight="1" x14ac:dyDescent="0.2">
      <c r="D29" s="34"/>
    </row>
    <row r="30" spans="4:4" ht="17.100000000000001" customHeight="1" x14ac:dyDescent="0.2">
      <c r="D30" s="34"/>
    </row>
    <row r="31" spans="4:4" ht="17.100000000000001" customHeight="1" x14ac:dyDescent="0.2">
      <c r="D31" s="34"/>
    </row>
    <row r="32" spans="4:4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4"/>
    </row>
    <row r="35" spans="4:4" ht="17.100000000000001" customHeight="1" x14ac:dyDescent="0.2">
      <c r="D35" s="34"/>
    </row>
    <row r="36" spans="4:4" ht="17.100000000000001" customHeight="1" x14ac:dyDescent="0.2">
      <c r="D36" s="34"/>
    </row>
    <row r="37" spans="4:4" ht="17.100000000000001" customHeight="1" x14ac:dyDescent="0.3">
      <c r="D37" s="96"/>
    </row>
    <row r="40" spans="4:4" ht="17.100000000000001" customHeight="1" x14ac:dyDescent="0.2">
      <c r="D40" s="32"/>
    </row>
  </sheetData>
  <mergeCells count="1">
    <mergeCell ref="B13:H13"/>
  </mergeCells>
  <pageMargins left="0.511811024" right="0.511811024" top="0.78740157499999996" bottom="0.78740157499999996" header="0.31496062000000002" footer="0.31496062000000002"/>
  <pageSetup scale="82" fitToHeight="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39"/>
  <sheetViews>
    <sheetView view="pageBreakPreview" zoomScaleNormal="100" zoomScaleSheetLayoutView="100" workbookViewId="0">
      <selection activeCell="J19" sqref="J19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21.7109375" style="1" customWidth="1"/>
    <col min="6" max="6" width="8.7109375" style="1" customWidth="1"/>
    <col min="7" max="7" width="11.28515625" style="2" customWidth="1"/>
    <col min="8" max="8" width="13.140625" style="24" customWidth="1"/>
    <col min="9" max="9" width="14.140625" style="23" customWidth="1"/>
    <col min="10" max="10" width="12.42578125" style="23" customWidth="1"/>
    <col min="11" max="11" width="12.140625" style="23" customWidth="1"/>
    <col min="12" max="12" width="11.5703125" style="23" customWidth="1"/>
    <col min="13" max="13" width="9.7109375" style="2" customWidth="1"/>
    <col min="14" max="16" width="11" style="2" customWidth="1"/>
    <col min="17" max="17" width="9.42578125" style="2" customWidth="1"/>
    <col min="18" max="25" width="9.140625" style="2"/>
    <col min="26" max="16384" width="9.140625" style="1"/>
  </cols>
  <sheetData>
    <row r="1" spans="1:25" ht="6.75" customHeight="1" x14ac:dyDescent="0.2"/>
    <row r="2" spans="1:25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23"/>
      <c r="K2" s="23"/>
      <c r="L2" s="23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23"/>
      <c r="K3" s="23"/>
      <c r="L3" s="23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23"/>
      <c r="K4" s="23"/>
      <c r="L4" s="23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s="4" customFormat="1" ht="23.25" customHeight="1" x14ac:dyDescent="0.2">
      <c r="A5" s="5"/>
      <c r="B5" s="128"/>
      <c r="C5" s="83" t="s">
        <v>83</v>
      </c>
      <c r="D5" s="83"/>
      <c r="E5" s="84"/>
      <c r="F5" s="85"/>
      <c r="G5" s="86"/>
      <c r="H5" s="85"/>
      <c r="I5" s="87"/>
      <c r="J5" s="23"/>
      <c r="K5" s="23"/>
      <c r="L5" s="23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s="4" customFormat="1" ht="28.5" customHeight="1" x14ac:dyDescent="0.2">
      <c r="A6" s="5"/>
      <c r="B6" s="133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221" t="s">
        <v>74</v>
      </c>
      <c r="J6" s="151"/>
      <c r="K6" s="152"/>
      <c r="L6" s="153"/>
      <c r="M6" s="154"/>
      <c r="N6" s="155"/>
      <c r="O6" s="156"/>
      <c r="P6" s="157"/>
      <c r="Q6" s="158"/>
      <c r="R6" s="140"/>
      <c r="S6" s="141"/>
      <c r="T6" s="159"/>
      <c r="U6" s="6"/>
      <c r="V6" s="6"/>
      <c r="W6" s="6"/>
      <c r="X6" s="6"/>
      <c r="Y6" s="6"/>
    </row>
    <row r="7" spans="1:25" s="9" customFormat="1" ht="16.5" x14ac:dyDescent="0.2">
      <c r="A7" s="10"/>
      <c r="B7" s="16"/>
      <c r="C7" s="17" t="s">
        <v>156</v>
      </c>
      <c r="D7" s="17"/>
      <c r="E7" s="18"/>
      <c r="F7" s="18"/>
      <c r="G7" s="19"/>
      <c r="H7" s="25"/>
      <c r="I7" s="222"/>
      <c r="J7" s="160"/>
      <c r="K7" s="161"/>
      <c r="L7" s="160"/>
      <c r="M7" s="143"/>
      <c r="N7" s="143"/>
      <c r="O7" s="143"/>
      <c r="P7" s="143"/>
      <c r="Q7" s="143"/>
      <c r="R7" s="61"/>
      <c r="S7" s="61"/>
      <c r="T7" s="61"/>
      <c r="U7" s="8"/>
      <c r="V7" s="8"/>
      <c r="W7" s="8"/>
      <c r="X7" s="8"/>
      <c r="Y7" s="8"/>
    </row>
    <row r="8" spans="1:25" s="12" customFormat="1" ht="33" x14ac:dyDescent="0.2">
      <c r="A8" s="7"/>
      <c r="B8" s="13">
        <v>4</v>
      </c>
      <c r="C8" s="69" t="s">
        <v>36</v>
      </c>
      <c r="D8" s="14">
        <v>150710</v>
      </c>
      <c r="E8" s="14" t="s">
        <v>16</v>
      </c>
      <c r="F8" s="14" t="s">
        <v>11</v>
      </c>
      <c r="G8" s="15">
        <v>18</v>
      </c>
      <c r="H8" s="111">
        <v>611.4</v>
      </c>
      <c r="I8" s="223">
        <f t="shared" ref="I8:I12" si="0">ROUND((G8*H8),2)</f>
        <v>11005.2</v>
      </c>
      <c r="J8" s="162"/>
      <c r="K8" s="161"/>
      <c r="L8" s="163"/>
      <c r="M8" s="145"/>
      <c r="N8" s="145"/>
      <c r="O8" s="145"/>
      <c r="P8" s="145"/>
      <c r="Q8" s="145"/>
      <c r="R8" s="62"/>
      <c r="S8" s="62"/>
      <c r="T8" s="164"/>
      <c r="U8" s="11"/>
      <c r="V8" s="11"/>
      <c r="W8" s="11"/>
      <c r="X8" s="11"/>
      <c r="Y8" s="11"/>
    </row>
    <row r="9" spans="1:25" s="12" customFormat="1" ht="66" x14ac:dyDescent="0.2">
      <c r="A9" s="10"/>
      <c r="B9" s="13">
        <v>5</v>
      </c>
      <c r="C9" s="69" t="s">
        <v>141</v>
      </c>
      <c r="D9" s="14">
        <v>150710</v>
      </c>
      <c r="E9" s="14" t="s">
        <v>147</v>
      </c>
      <c r="F9" s="14" t="s">
        <v>11</v>
      </c>
      <c r="G9" s="15">
        <v>2</v>
      </c>
      <c r="H9" s="111">
        <v>6312.07</v>
      </c>
      <c r="I9" s="223">
        <f t="shared" si="0"/>
        <v>12624.14</v>
      </c>
      <c r="J9" s="162"/>
      <c r="K9" s="161"/>
      <c r="L9" s="163"/>
      <c r="M9" s="145"/>
      <c r="N9" s="145"/>
      <c r="O9" s="145"/>
      <c r="P9" s="145"/>
      <c r="Q9" s="145"/>
      <c r="R9" s="62"/>
      <c r="S9" s="62"/>
      <c r="T9" s="164"/>
      <c r="U9" s="11"/>
      <c r="V9" s="11"/>
      <c r="W9" s="11"/>
      <c r="X9" s="11"/>
      <c r="Y9" s="11"/>
    </row>
    <row r="10" spans="1:25" s="12" customFormat="1" ht="66" x14ac:dyDescent="0.2">
      <c r="A10" s="10"/>
      <c r="B10" s="13">
        <v>6</v>
      </c>
      <c r="C10" s="69" t="s">
        <v>142</v>
      </c>
      <c r="D10" s="14">
        <v>150710</v>
      </c>
      <c r="E10" s="14" t="s">
        <v>147</v>
      </c>
      <c r="F10" s="14" t="s">
        <v>11</v>
      </c>
      <c r="G10" s="15">
        <v>1</v>
      </c>
      <c r="H10" s="111">
        <v>16634.18</v>
      </c>
      <c r="I10" s="223">
        <f t="shared" si="0"/>
        <v>16634.18</v>
      </c>
      <c r="J10" s="162"/>
      <c r="K10" s="161"/>
      <c r="L10" s="163"/>
      <c r="M10" s="145"/>
      <c r="N10" s="145"/>
      <c r="O10" s="145"/>
      <c r="P10" s="145"/>
      <c r="Q10" s="145"/>
      <c r="R10" s="62"/>
      <c r="S10" s="62"/>
      <c r="T10" s="164"/>
      <c r="U10" s="11"/>
      <c r="V10" s="11"/>
      <c r="W10" s="11"/>
      <c r="X10" s="11"/>
      <c r="Y10" s="11"/>
    </row>
    <row r="11" spans="1:25" s="12" customFormat="1" ht="49.5" x14ac:dyDescent="0.2">
      <c r="A11" s="10"/>
      <c r="B11" s="13">
        <v>7</v>
      </c>
      <c r="C11" s="69" t="s">
        <v>143</v>
      </c>
      <c r="D11" s="14">
        <v>150710</v>
      </c>
      <c r="E11" s="14" t="s">
        <v>147</v>
      </c>
      <c r="F11" s="14" t="s">
        <v>11</v>
      </c>
      <c r="G11" s="15">
        <v>1</v>
      </c>
      <c r="H11" s="111">
        <v>54734.37</v>
      </c>
      <c r="I11" s="223">
        <f t="shared" si="0"/>
        <v>54734.37</v>
      </c>
      <c r="J11" s="162"/>
      <c r="K11" s="161"/>
      <c r="L11" s="163"/>
      <c r="M11" s="145"/>
      <c r="N11" s="145"/>
      <c r="O11" s="145"/>
      <c r="P11" s="145"/>
      <c r="Q11" s="145"/>
      <c r="R11" s="62"/>
      <c r="S11" s="62"/>
      <c r="T11" s="164"/>
      <c r="U11" s="11"/>
      <c r="V11" s="11"/>
      <c r="W11" s="11"/>
      <c r="X11" s="11"/>
      <c r="Y11" s="11"/>
    </row>
    <row r="12" spans="1:25" s="12" customFormat="1" ht="16.5" x14ac:dyDescent="0.2">
      <c r="A12" s="7"/>
      <c r="B12" s="13">
        <v>8</v>
      </c>
      <c r="C12" s="69" t="s">
        <v>57</v>
      </c>
      <c r="D12" s="14">
        <v>301172</v>
      </c>
      <c r="E12" s="14" t="s">
        <v>16</v>
      </c>
      <c r="F12" s="14" t="s">
        <v>11</v>
      </c>
      <c r="G12" s="15">
        <v>14</v>
      </c>
      <c r="H12" s="111">
        <v>2051.7600000000002</v>
      </c>
      <c r="I12" s="223">
        <f t="shared" si="0"/>
        <v>28724.639999999999</v>
      </c>
      <c r="J12" s="162"/>
      <c r="K12" s="161"/>
      <c r="L12" s="163"/>
      <c r="M12" s="145"/>
      <c r="N12" s="161"/>
      <c r="O12" s="161"/>
      <c r="P12" s="161"/>
      <c r="Q12" s="145"/>
      <c r="R12" s="62"/>
      <c r="S12" s="62"/>
      <c r="T12" s="164"/>
      <c r="U12" s="11"/>
      <c r="V12" s="11"/>
      <c r="W12" s="11"/>
      <c r="X12" s="11"/>
      <c r="Y12" s="11"/>
    </row>
    <row r="13" spans="1:25" s="12" customFormat="1" ht="16.5" x14ac:dyDescent="0.2">
      <c r="A13" s="10"/>
      <c r="B13" s="13">
        <v>9</v>
      </c>
      <c r="C13" s="69" t="s">
        <v>71</v>
      </c>
      <c r="D13" s="14">
        <v>150710</v>
      </c>
      <c r="E13" s="14" t="s">
        <v>16</v>
      </c>
      <c r="F13" s="14" t="s">
        <v>11</v>
      </c>
      <c r="G13" s="15">
        <v>4</v>
      </c>
      <c r="H13" s="106">
        <v>240.94</v>
      </c>
      <c r="I13" s="223">
        <f t="shared" ref="I13" si="1">ROUND((G13*H13),2)</f>
        <v>963.76</v>
      </c>
      <c r="J13" s="162"/>
      <c r="K13" s="161"/>
      <c r="L13" s="163"/>
      <c r="M13" s="145"/>
      <c r="N13" s="145"/>
      <c r="O13" s="145"/>
      <c r="P13" s="145"/>
      <c r="Q13" s="145"/>
      <c r="R13" s="62"/>
      <c r="S13" s="62"/>
      <c r="T13" s="164"/>
      <c r="U13" s="11"/>
      <c r="V13" s="11"/>
      <c r="W13" s="11"/>
      <c r="X13" s="11"/>
      <c r="Y13" s="11"/>
    </row>
    <row r="14" spans="1:25" s="12" customFormat="1" ht="33" x14ac:dyDescent="0.2">
      <c r="A14" s="10"/>
      <c r="B14" s="13">
        <v>10</v>
      </c>
      <c r="C14" s="69" t="s">
        <v>37</v>
      </c>
      <c r="D14" s="14">
        <v>150710</v>
      </c>
      <c r="E14" s="14" t="s">
        <v>16</v>
      </c>
      <c r="F14" s="14" t="s">
        <v>11</v>
      </c>
      <c r="G14" s="15">
        <v>44</v>
      </c>
      <c r="H14" s="111">
        <v>1386.86</v>
      </c>
      <c r="I14" s="223">
        <f t="shared" ref="I14:I16" si="2">ROUND((G14*H14),2)</f>
        <v>61021.84</v>
      </c>
      <c r="J14" s="162"/>
      <c r="K14" s="161"/>
      <c r="L14" s="163"/>
      <c r="M14" s="145"/>
      <c r="N14" s="145"/>
      <c r="O14" s="145"/>
      <c r="P14" s="145"/>
      <c r="Q14" s="145"/>
      <c r="R14" s="62"/>
      <c r="S14" s="62"/>
      <c r="T14" s="164"/>
      <c r="U14" s="11"/>
      <c r="V14" s="11"/>
      <c r="W14" s="11"/>
      <c r="X14" s="11"/>
      <c r="Y14" s="11"/>
    </row>
    <row r="15" spans="1:25" s="12" customFormat="1" ht="16.5" x14ac:dyDescent="0.2">
      <c r="A15" s="7"/>
      <c r="B15" s="13">
        <v>11</v>
      </c>
      <c r="C15" s="69" t="s">
        <v>72</v>
      </c>
      <c r="D15" s="14">
        <v>150710</v>
      </c>
      <c r="E15" s="14" t="s">
        <v>16</v>
      </c>
      <c r="F15" s="14" t="s">
        <v>11</v>
      </c>
      <c r="G15" s="15">
        <v>45</v>
      </c>
      <c r="H15" s="111">
        <v>190.55</v>
      </c>
      <c r="I15" s="223">
        <f t="shared" si="2"/>
        <v>8574.75</v>
      </c>
      <c r="J15" s="162"/>
      <c r="K15" s="161"/>
      <c r="L15" s="163"/>
      <c r="M15" s="145"/>
      <c r="N15" s="145"/>
      <c r="O15" s="145"/>
      <c r="P15" s="145"/>
      <c r="Q15" s="145"/>
      <c r="R15" s="62"/>
      <c r="S15" s="62"/>
      <c r="T15" s="164"/>
      <c r="U15" s="11"/>
      <c r="V15" s="11"/>
      <c r="W15" s="11"/>
      <c r="X15" s="11"/>
      <c r="Y15" s="11"/>
    </row>
    <row r="16" spans="1:25" s="56" customFormat="1" ht="16.5" x14ac:dyDescent="0.2">
      <c r="A16" s="57"/>
      <c r="B16" s="58">
        <v>12</v>
      </c>
      <c r="C16" s="69" t="s">
        <v>41</v>
      </c>
      <c r="D16" s="54">
        <v>301172</v>
      </c>
      <c r="E16" s="54" t="s">
        <v>16</v>
      </c>
      <c r="F16" s="54" t="s">
        <v>11</v>
      </c>
      <c r="G16" s="52">
        <v>44</v>
      </c>
      <c r="H16" s="111">
        <v>557.80999999999995</v>
      </c>
      <c r="I16" s="224">
        <f t="shared" si="2"/>
        <v>24543.64</v>
      </c>
      <c r="J16" s="165"/>
      <c r="K16" s="161"/>
      <c r="L16" s="166"/>
      <c r="M16" s="167"/>
      <c r="N16" s="161"/>
      <c r="O16" s="161"/>
      <c r="P16" s="161"/>
      <c r="Q16" s="161"/>
      <c r="R16" s="72"/>
      <c r="S16" s="72"/>
      <c r="T16" s="168"/>
      <c r="U16" s="55"/>
      <c r="V16" s="55"/>
      <c r="W16" s="55"/>
      <c r="X16" s="55"/>
      <c r="Y16" s="55"/>
    </row>
    <row r="17" spans="1:25" s="12" customFormat="1" ht="66" x14ac:dyDescent="0.2">
      <c r="A17" s="7"/>
      <c r="B17" s="13">
        <v>13</v>
      </c>
      <c r="C17" s="69" t="s">
        <v>144</v>
      </c>
      <c r="D17" s="14">
        <v>150710</v>
      </c>
      <c r="E17" s="14" t="s">
        <v>148</v>
      </c>
      <c r="F17" s="14" t="s">
        <v>11</v>
      </c>
      <c r="G17" s="15">
        <v>1</v>
      </c>
      <c r="H17" s="111">
        <v>1826.4</v>
      </c>
      <c r="I17" s="223">
        <f t="shared" ref="I17" si="3">ROUND((G17*H17),2)</f>
        <v>1826.4</v>
      </c>
      <c r="J17" s="162"/>
      <c r="K17" s="161"/>
      <c r="L17" s="163"/>
      <c r="M17" s="145"/>
      <c r="N17" s="145"/>
      <c r="O17" s="145"/>
      <c r="P17" s="145"/>
      <c r="Q17" s="145"/>
      <c r="R17" s="62"/>
      <c r="S17" s="62"/>
      <c r="T17" s="164"/>
      <c r="U17" s="11"/>
      <c r="V17" s="11"/>
      <c r="W17" s="11"/>
      <c r="X17" s="11"/>
      <c r="Y17" s="11"/>
    </row>
    <row r="18" spans="1:25" s="12" customFormat="1" ht="33" x14ac:dyDescent="0.2">
      <c r="A18" s="7"/>
      <c r="B18" s="13">
        <v>14</v>
      </c>
      <c r="C18" s="69" t="s">
        <v>38</v>
      </c>
      <c r="D18" s="14">
        <v>150710</v>
      </c>
      <c r="E18" s="14" t="s">
        <v>16</v>
      </c>
      <c r="F18" s="14" t="s">
        <v>11</v>
      </c>
      <c r="G18" s="15">
        <v>3</v>
      </c>
      <c r="H18" s="111">
        <v>370.85</v>
      </c>
      <c r="I18" s="223">
        <f t="shared" ref="I18:I19" si="4">ROUND((G18*H18),2)</f>
        <v>1112.55</v>
      </c>
      <c r="J18" s="162"/>
      <c r="K18" s="161"/>
      <c r="L18" s="163"/>
      <c r="M18" s="145"/>
      <c r="N18" s="145"/>
      <c r="O18" s="145"/>
      <c r="P18" s="145"/>
      <c r="Q18" s="145"/>
      <c r="R18" s="62"/>
      <c r="S18" s="62"/>
      <c r="T18" s="164"/>
      <c r="U18" s="11"/>
      <c r="V18" s="11"/>
      <c r="W18" s="11"/>
      <c r="X18" s="11"/>
      <c r="Y18" s="11"/>
    </row>
    <row r="19" spans="1:25" s="56" customFormat="1" ht="16.5" x14ac:dyDescent="0.2">
      <c r="A19" s="57"/>
      <c r="B19" s="58">
        <v>15</v>
      </c>
      <c r="C19" s="69" t="s">
        <v>58</v>
      </c>
      <c r="D19" s="54">
        <v>301172</v>
      </c>
      <c r="E19" s="54" t="s">
        <v>16</v>
      </c>
      <c r="F19" s="54" t="s">
        <v>11</v>
      </c>
      <c r="G19" s="52">
        <v>2</v>
      </c>
      <c r="H19" s="111">
        <v>1076.54</v>
      </c>
      <c r="I19" s="224">
        <f t="shared" si="4"/>
        <v>2153.08</v>
      </c>
      <c r="J19" s="165"/>
      <c r="K19" s="161"/>
      <c r="L19" s="166"/>
      <c r="M19" s="161"/>
      <c r="N19" s="161"/>
      <c r="O19" s="161"/>
      <c r="P19" s="161"/>
      <c r="Q19" s="161"/>
      <c r="R19" s="72"/>
      <c r="S19" s="72"/>
      <c r="T19" s="168"/>
      <c r="U19" s="55"/>
      <c r="V19" s="55"/>
      <c r="W19" s="55"/>
      <c r="X19" s="55"/>
      <c r="Y19" s="55"/>
    </row>
    <row r="20" spans="1:25" s="12" customFormat="1" ht="66" x14ac:dyDescent="0.2">
      <c r="A20" s="7"/>
      <c r="B20" s="13">
        <v>16</v>
      </c>
      <c r="C20" s="69" t="s">
        <v>145</v>
      </c>
      <c r="D20" s="14">
        <v>150710</v>
      </c>
      <c r="E20" s="14" t="s">
        <v>147</v>
      </c>
      <c r="F20" s="14" t="s">
        <v>11</v>
      </c>
      <c r="G20" s="15">
        <v>3</v>
      </c>
      <c r="H20" s="111">
        <v>15041.57</v>
      </c>
      <c r="I20" s="223">
        <f t="shared" ref="I20:I21" si="5">ROUND((G20*H20),2)</f>
        <v>45124.71</v>
      </c>
      <c r="J20" s="162"/>
      <c r="K20" s="161"/>
      <c r="L20" s="163"/>
      <c r="M20" s="145"/>
      <c r="N20" s="145"/>
      <c r="O20" s="145"/>
      <c r="P20" s="145"/>
      <c r="Q20" s="145"/>
      <c r="R20" s="62"/>
      <c r="S20" s="62"/>
      <c r="T20" s="164"/>
      <c r="U20" s="11"/>
      <c r="V20" s="11"/>
      <c r="W20" s="11"/>
      <c r="X20" s="11"/>
      <c r="Y20" s="11"/>
    </row>
    <row r="21" spans="1:25" s="12" customFormat="1" ht="49.5" x14ac:dyDescent="0.2">
      <c r="A21" s="10"/>
      <c r="B21" s="13">
        <v>17</v>
      </c>
      <c r="C21" s="69" t="s">
        <v>146</v>
      </c>
      <c r="D21" s="14">
        <v>150710</v>
      </c>
      <c r="E21" s="14" t="s">
        <v>147</v>
      </c>
      <c r="F21" s="14" t="s">
        <v>11</v>
      </c>
      <c r="G21" s="15">
        <v>1</v>
      </c>
      <c r="H21" s="111">
        <v>42274.19</v>
      </c>
      <c r="I21" s="223">
        <f t="shared" si="5"/>
        <v>42274.19</v>
      </c>
      <c r="J21" s="162"/>
      <c r="K21" s="161"/>
      <c r="L21" s="163"/>
      <c r="M21" s="145"/>
      <c r="N21" s="145"/>
      <c r="O21" s="145"/>
      <c r="P21" s="145"/>
      <c r="Q21" s="145"/>
      <c r="R21" s="62"/>
      <c r="S21" s="62"/>
      <c r="T21" s="164"/>
      <c r="U21" s="11"/>
      <c r="V21" s="11"/>
      <c r="W21" s="11"/>
      <c r="X21" s="11"/>
      <c r="Y21" s="11"/>
    </row>
    <row r="22" spans="1:25" s="12" customFormat="1" ht="16.5" x14ac:dyDescent="0.2">
      <c r="A22" s="10"/>
      <c r="B22" s="13">
        <v>18</v>
      </c>
      <c r="C22" s="69" t="s">
        <v>61</v>
      </c>
      <c r="D22" s="14">
        <v>75426</v>
      </c>
      <c r="E22" s="14" t="s">
        <v>14</v>
      </c>
      <c r="F22" s="14" t="s">
        <v>11</v>
      </c>
      <c r="G22" s="15">
        <v>6</v>
      </c>
      <c r="H22" s="111">
        <v>48.86</v>
      </c>
      <c r="I22" s="223">
        <f t="shared" ref="I22:I28" si="6">ROUND((G22*H22),2)</f>
        <v>293.16000000000003</v>
      </c>
      <c r="J22" s="162"/>
      <c r="K22" s="161"/>
      <c r="L22" s="169"/>
      <c r="M22" s="145"/>
      <c r="N22" s="145"/>
      <c r="O22" s="145"/>
      <c r="P22" s="145"/>
      <c r="Q22" s="145"/>
      <c r="R22" s="62"/>
      <c r="S22" s="62"/>
      <c r="T22" s="164"/>
      <c r="U22" s="11"/>
      <c r="V22" s="11"/>
      <c r="W22" s="11"/>
      <c r="X22" s="11"/>
      <c r="Y22" s="11"/>
    </row>
    <row r="23" spans="1:25" s="12" customFormat="1" ht="16.5" x14ac:dyDescent="0.2">
      <c r="A23" s="10"/>
      <c r="B23" s="13">
        <v>19</v>
      </c>
      <c r="C23" s="69" t="s">
        <v>60</v>
      </c>
      <c r="D23" s="14">
        <v>75426</v>
      </c>
      <c r="E23" s="14" t="s">
        <v>14</v>
      </c>
      <c r="F23" s="14" t="s">
        <v>11</v>
      </c>
      <c r="G23" s="15">
        <v>7</v>
      </c>
      <c r="H23" s="106">
        <v>236.43</v>
      </c>
      <c r="I23" s="223">
        <f t="shared" si="6"/>
        <v>1655.01</v>
      </c>
      <c r="J23" s="162"/>
      <c r="K23" s="161"/>
      <c r="L23" s="163"/>
      <c r="M23" s="145"/>
      <c r="N23" s="145"/>
      <c r="O23" s="145"/>
      <c r="P23" s="145"/>
      <c r="Q23" s="145"/>
      <c r="R23" s="62"/>
      <c r="S23" s="62"/>
      <c r="T23" s="164"/>
      <c r="U23" s="11"/>
      <c r="V23" s="11"/>
      <c r="W23" s="11"/>
      <c r="X23" s="11"/>
      <c r="Y23" s="11"/>
    </row>
    <row r="24" spans="1:25" s="56" customFormat="1" ht="16.5" x14ac:dyDescent="0.2">
      <c r="A24" s="57"/>
      <c r="B24" s="58">
        <v>20</v>
      </c>
      <c r="C24" s="69" t="s">
        <v>12</v>
      </c>
      <c r="D24" s="54">
        <v>214170</v>
      </c>
      <c r="E24" s="54" t="s">
        <v>14</v>
      </c>
      <c r="F24" s="54" t="s">
        <v>11</v>
      </c>
      <c r="G24" s="52">
        <v>45</v>
      </c>
      <c r="H24" s="106">
        <v>6.7</v>
      </c>
      <c r="I24" s="224">
        <f t="shared" si="6"/>
        <v>301.5</v>
      </c>
      <c r="J24" s="165"/>
      <c r="K24" s="161"/>
      <c r="L24" s="166"/>
      <c r="M24" s="161"/>
      <c r="N24" s="161"/>
      <c r="O24" s="161"/>
      <c r="P24" s="161"/>
      <c r="Q24" s="161"/>
      <c r="R24" s="62"/>
      <c r="S24" s="62"/>
      <c r="T24" s="164"/>
      <c r="U24" s="55"/>
      <c r="V24" s="55"/>
      <c r="W24" s="55"/>
      <c r="X24" s="55"/>
      <c r="Y24" s="55"/>
    </row>
    <row r="25" spans="1:25" s="12" customFormat="1" ht="16.5" x14ac:dyDescent="0.2">
      <c r="A25" s="7"/>
      <c r="B25" s="13">
        <v>21</v>
      </c>
      <c r="C25" s="69" t="s">
        <v>46</v>
      </c>
      <c r="D25" s="14">
        <v>75426</v>
      </c>
      <c r="E25" s="14" t="s">
        <v>14</v>
      </c>
      <c r="F25" s="14" t="s">
        <v>11</v>
      </c>
      <c r="G25" s="15">
        <v>1</v>
      </c>
      <c r="H25" s="111">
        <v>24.67</v>
      </c>
      <c r="I25" s="223">
        <f t="shared" si="6"/>
        <v>24.67</v>
      </c>
      <c r="J25" s="162"/>
      <c r="K25" s="161"/>
      <c r="L25" s="163"/>
      <c r="M25" s="145"/>
      <c r="N25" s="145"/>
      <c r="O25" s="145"/>
      <c r="P25" s="145"/>
      <c r="Q25" s="145"/>
      <c r="R25" s="62"/>
      <c r="S25" s="62"/>
      <c r="T25" s="164"/>
      <c r="U25" s="11"/>
      <c r="V25" s="11"/>
      <c r="W25" s="11"/>
      <c r="X25" s="11"/>
      <c r="Y25" s="11"/>
    </row>
    <row r="26" spans="1:25" s="12" customFormat="1" ht="16.5" x14ac:dyDescent="0.2">
      <c r="A26" s="10"/>
      <c r="B26" s="13">
        <v>22</v>
      </c>
      <c r="C26" s="69" t="s">
        <v>63</v>
      </c>
      <c r="D26" s="14">
        <v>214173</v>
      </c>
      <c r="E26" s="14" t="s">
        <v>14</v>
      </c>
      <c r="F26" s="14" t="s">
        <v>11</v>
      </c>
      <c r="G26" s="15">
        <v>1</v>
      </c>
      <c r="H26" s="111">
        <v>18.32</v>
      </c>
      <c r="I26" s="223">
        <f t="shared" si="6"/>
        <v>18.32</v>
      </c>
      <c r="J26" s="162"/>
      <c r="K26" s="161"/>
      <c r="L26" s="163"/>
      <c r="M26" s="145"/>
      <c r="N26" s="145"/>
      <c r="O26" s="145"/>
      <c r="P26" s="145"/>
      <c r="Q26" s="145"/>
      <c r="R26" s="62"/>
      <c r="S26" s="62"/>
      <c r="T26" s="164"/>
      <c r="U26" s="11"/>
      <c r="V26" s="11"/>
      <c r="W26" s="11"/>
      <c r="X26" s="11"/>
      <c r="Y26" s="11"/>
    </row>
    <row r="27" spans="1:25" s="12" customFormat="1" ht="16.5" x14ac:dyDescent="0.2">
      <c r="A27" s="7"/>
      <c r="B27" s="13">
        <v>23</v>
      </c>
      <c r="C27" s="69" t="s">
        <v>62</v>
      </c>
      <c r="D27" s="14">
        <v>75426</v>
      </c>
      <c r="E27" s="14" t="s">
        <v>14</v>
      </c>
      <c r="F27" s="14" t="s">
        <v>11</v>
      </c>
      <c r="G27" s="15">
        <v>1</v>
      </c>
      <c r="H27" s="111">
        <v>176.58</v>
      </c>
      <c r="I27" s="223">
        <f t="shared" si="6"/>
        <v>176.58</v>
      </c>
      <c r="J27" s="162"/>
      <c r="K27" s="161"/>
      <c r="L27" s="163"/>
      <c r="M27" s="145"/>
      <c r="N27" s="145"/>
      <c r="O27" s="145"/>
      <c r="P27" s="145"/>
      <c r="Q27" s="145"/>
      <c r="R27" s="62"/>
      <c r="S27" s="62"/>
      <c r="T27" s="164"/>
      <c r="U27" s="11"/>
      <c r="V27" s="11"/>
      <c r="W27" s="11"/>
      <c r="X27" s="11"/>
      <c r="Y27" s="11"/>
    </row>
    <row r="28" spans="1:25" s="56" customFormat="1" ht="17.25" thickBot="1" x14ac:dyDescent="0.25">
      <c r="A28" s="57"/>
      <c r="B28" s="58">
        <v>24</v>
      </c>
      <c r="C28" s="69" t="s">
        <v>39</v>
      </c>
      <c r="D28" s="54">
        <v>150526</v>
      </c>
      <c r="E28" s="54" t="s">
        <v>16</v>
      </c>
      <c r="F28" s="54" t="s">
        <v>11</v>
      </c>
      <c r="G28" s="52">
        <v>1</v>
      </c>
      <c r="H28" s="111">
        <v>2191</v>
      </c>
      <c r="I28" s="225">
        <f t="shared" si="6"/>
        <v>2191</v>
      </c>
      <c r="J28" s="165"/>
      <c r="K28" s="161"/>
      <c r="L28" s="166"/>
      <c r="M28" s="161"/>
      <c r="N28" s="161"/>
      <c r="O28" s="161"/>
      <c r="P28" s="161"/>
      <c r="Q28" s="161"/>
      <c r="R28" s="72"/>
      <c r="S28" s="72"/>
      <c r="T28" s="168"/>
      <c r="U28" s="55"/>
      <c r="V28" s="55"/>
      <c r="W28" s="55"/>
      <c r="X28" s="55"/>
      <c r="Y28" s="55"/>
    </row>
    <row r="29" spans="1:25" ht="17.100000000000001" customHeight="1" thickBot="1" x14ac:dyDescent="0.3">
      <c r="B29" s="29"/>
      <c r="C29" s="30" t="s">
        <v>75</v>
      </c>
      <c r="D29" s="33"/>
      <c r="E29" s="31"/>
      <c r="F29" s="31"/>
      <c r="G29" s="31"/>
      <c r="H29" s="70"/>
      <c r="I29" s="226">
        <f>SUM(I8:I28)</f>
        <v>315977.69</v>
      </c>
      <c r="J29" s="170"/>
      <c r="K29" s="71"/>
      <c r="L29" s="46"/>
    </row>
    <row r="31" spans="1:25" ht="17.100000000000001" customHeight="1" x14ac:dyDescent="0.2">
      <c r="B31" s="230" t="s">
        <v>174</v>
      </c>
      <c r="C31" s="231"/>
      <c r="D31" s="231"/>
      <c r="E31" s="231"/>
      <c r="F31" s="231"/>
      <c r="G31" s="232"/>
      <c r="H31" s="232"/>
    </row>
    <row r="32" spans="1:25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9"/>
    </row>
    <row r="35" spans="4:4" ht="17.100000000000001" customHeight="1" x14ac:dyDescent="0.2">
      <c r="D35" s="34"/>
    </row>
    <row r="36" spans="4:4" ht="17.100000000000001" customHeight="1" x14ac:dyDescent="0.25">
      <c r="D36" s="35"/>
    </row>
    <row r="39" spans="4:4" ht="17.100000000000001" customHeight="1" x14ac:dyDescent="0.2">
      <c r="D39" s="32"/>
    </row>
  </sheetData>
  <mergeCells count="1">
    <mergeCell ref="B31:H31"/>
  </mergeCells>
  <pageMargins left="0.511811024" right="0.511811024" top="0.78740157499999996" bottom="0.78740157499999996" header="0.31496062000000002" footer="0.31496062000000002"/>
  <pageSetup scale="80" fitToHeight="0" orientation="landscape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40"/>
  <sheetViews>
    <sheetView view="pageBreakPreview" zoomScaleNormal="100" zoomScaleSheetLayoutView="100" workbookViewId="0">
      <selection activeCell="I10" sqref="I10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4" style="24" bestFit="1" customWidth="1"/>
    <col min="9" max="9" width="16.85546875" style="23" bestFit="1" customWidth="1"/>
    <col min="10" max="11" width="13.7109375" style="23" customWidth="1"/>
    <col min="12" max="12" width="13.42578125" style="2" customWidth="1"/>
    <col min="13" max="13" width="15" style="2" customWidth="1"/>
    <col min="14" max="14" width="10.5703125" style="2" bestFit="1" customWidth="1"/>
    <col min="15" max="15" width="12.140625" style="2" bestFit="1" customWidth="1"/>
    <col min="16" max="23" width="9.140625" style="2"/>
    <col min="24" max="16384" width="9.140625" style="1"/>
  </cols>
  <sheetData>
    <row r="1" spans="1:23" ht="6.75" customHeight="1" x14ac:dyDescent="0.2"/>
    <row r="2" spans="1:23" s="4" customFormat="1" ht="17.100000000000001" customHeight="1" x14ac:dyDescent="0.2">
      <c r="A2" s="5"/>
      <c r="B2" s="131" t="s">
        <v>5</v>
      </c>
      <c r="C2" s="74" t="s">
        <v>9</v>
      </c>
      <c r="D2" s="74"/>
      <c r="E2" s="74"/>
      <c r="F2" s="75"/>
      <c r="G2" s="76"/>
      <c r="H2" s="77"/>
      <c r="I2" s="78"/>
      <c r="J2" s="2"/>
      <c r="K2" s="2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s="4" customFormat="1" ht="17.100000000000001" customHeight="1" x14ac:dyDescent="0.2">
      <c r="A3" s="5"/>
      <c r="B3" s="132" t="s">
        <v>6</v>
      </c>
      <c r="C3" s="79" t="s">
        <v>8</v>
      </c>
      <c r="D3" s="79"/>
      <c r="E3" s="79"/>
      <c r="F3" s="79"/>
      <c r="G3" s="80"/>
      <c r="H3" s="81"/>
      <c r="I3" s="82"/>
      <c r="J3" s="93"/>
      <c r="K3" s="9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s="4" customFormat="1" ht="17.100000000000001" customHeight="1" x14ac:dyDescent="0.2">
      <c r="A4" s="5"/>
      <c r="B4" s="132" t="s">
        <v>7</v>
      </c>
      <c r="C4" s="79" t="s">
        <v>4</v>
      </c>
      <c r="D4" s="79"/>
      <c r="E4" s="79"/>
      <c r="F4" s="79"/>
      <c r="G4" s="80"/>
      <c r="H4" s="81"/>
      <c r="I4" s="82"/>
      <c r="J4" s="93"/>
      <c r="K4" s="93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s="4" customFormat="1" ht="23.25" customHeight="1" x14ac:dyDescent="0.2">
      <c r="A5" s="5"/>
      <c r="B5" s="88"/>
      <c r="C5" s="83" t="s">
        <v>84</v>
      </c>
      <c r="D5" s="83"/>
      <c r="E5" s="84"/>
      <c r="F5" s="85"/>
      <c r="G5" s="86"/>
      <c r="H5" s="85"/>
      <c r="I5" s="87"/>
      <c r="J5" s="93"/>
      <c r="K5" s="93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173"/>
      <c r="K6" s="173"/>
      <c r="L6" s="174"/>
      <c r="M6" s="175"/>
      <c r="N6" s="140"/>
      <c r="O6" s="141"/>
      <c r="P6" s="159"/>
      <c r="Q6" s="2"/>
      <c r="R6" s="2"/>
      <c r="S6" s="2"/>
      <c r="T6" s="2"/>
      <c r="U6" s="6"/>
      <c r="V6" s="6"/>
      <c r="W6" s="6"/>
    </row>
    <row r="7" spans="1:23" s="9" customFormat="1" ht="16.5" x14ac:dyDescent="0.2">
      <c r="A7" s="10"/>
      <c r="B7" s="16"/>
      <c r="C7" s="17" t="s">
        <v>155</v>
      </c>
      <c r="D7" s="17"/>
      <c r="E7" s="18"/>
      <c r="F7" s="18"/>
      <c r="G7" s="19"/>
      <c r="H7" s="25"/>
      <c r="I7" s="149"/>
      <c r="J7" s="160"/>
      <c r="K7" s="160"/>
      <c r="L7" s="160"/>
      <c r="M7" s="160"/>
      <c r="N7" s="61"/>
      <c r="O7" s="61"/>
      <c r="P7" s="61"/>
      <c r="Q7" s="143"/>
      <c r="R7" s="143"/>
      <c r="S7" s="143"/>
      <c r="T7" s="143"/>
      <c r="U7" s="8"/>
      <c r="V7" s="8"/>
      <c r="W7" s="8"/>
    </row>
    <row r="8" spans="1:23" s="12" customFormat="1" ht="16.5" x14ac:dyDescent="0.2">
      <c r="A8" s="10"/>
      <c r="B8" s="13">
        <v>25</v>
      </c>
      <c r="C8" s="69" t="s">
        <v>55</v>
      </c>
      <c r="D8" s="14">
        <v>39314</v>
      </c>
      <c r="E8" s="14" t="s">
        <v>17</v>
      </c>
      <c r="F8" s="14" t="s">
        <v>11</v>
      </c>
      <c r="G8" s="15">
        <v>33</v>
      </c>
      <c r="H8" s="111">
        <v>5775.73</v>
      </c>
      <c r="I8" s="150">
        <f t="shared" ref="I8" si="0">ROUND((G8*H8),2)</f>
        <v>190599.09</v>
      </c>
      <c r="J8" s="162"/>
      <c r="K8" s="162"/>
      <c r="L8" s="145"/>
      <c r="M8" s="145"/>
      <c r="N8" s="62"/>
      <c r="O8" s="62"/>
      <c r="P8" s="176"/>
      <c r="Q8" s="145"/>
      <c r="R8" s="145"/>
      <c r="S8" s="145"/>
      <c r="T8" s="145"/>
      <c r="U8" s="11"/>
      <c r="V8" s="11"/>
      <c r="W8" s="11"/>
    </row>
    <row r="9" spans="1:23" s="12" customFormat="1" ht="17.25" thickBot="1" x14ac:dyDescent="0.25">
      <c r="A9" s="10"/>
      <c r="B9" s="13">
        <v>26</v>
      </c>
      <c r="C9" s="69" t="s">
        <v>40</v>
      </c>
      <c r="D9" s="14">
        <v>39314</v>
      </c>
      <c r="E9" s="14" t="s">
        <v>17</v>
      </c>
      <c r="F9" s="14" t="s">
        <v>11</v>
      </c>
      <c r="G9" s="15">
        <v>1</v>
      </c>
      <c r="H9" s="111">
        <v>8500</v>
      </c>
      <c r="I9" s="171">
        <f t="shared" ref="I9" si="1">ROUND((G9*H9),2)</f>
        <v>8500</v>
      </c>
      <c r="J9" s="162"/>
      <c r="K9" s="162"/>
      <c r="L9" s="145"/>
      <c r="M9" s="145"/>
      <c r="N9" s="62"/>
      <c r="O9" s="62"/>
      <c r="P9" s="176"/>
      <c r="Q9" s="145"/>
      <c r="R9" s="145"/>
      <c r="S9" s="145"/>
      <c r="T9" s="145"/>
      <c r="U9" s="11"/>
      <c r="V9" s="11"/>
      <c r="W9" s="11"/>
    </row>
    <row r="10" spans="1:23" ht="17.100000000000001" customHeight="1" thickBot="1" x14ac:dyDescent="0.3">
      <c r="B10" s="119"/>
      <c r="C10" s="120" t="s">
        <v>75</v>
      </c>
      <c r="D10" s="118"/>
      <c r="E10" s="117"/>
      <c r="F10" s="117"/>
      <c r="G10" s="31"/>
      <c r="H10" s="70"/>
      <c r="I10" s="172">
        <f>SUM(I8:I9)</f>
        <v>199099.09</v>
      </c>
      <c r="J10" s="103"/>
      <c r="K10" s="94"/>
      <c r="N10" s="62"/>
      <c r="O10" s="62"/>
      <c r="P10" s="176"/>
    </row>
    <row r="11" spans="1:23" ht="17.100000000000001" customHeight="1" x14ac:dyDescent="0.2">
      <c r="B11" s="121"/>
      <c r="C11" s="122"/>
      <c r="D11" s="122"/>
      <c r="E11" s="122"/>
      <c r="F11" s="122"/>
      <c r="N11" s="62"/>
      <c r="O11" s="62"/>
      <c r="P11" s="176"/>
    </row>
    <row r="12" spans="1:23" ht="17.100000000000001" customHeight="1" x14ac:dyDescent="0.2">
      <c r="B12" s="230" t="s">
        <v>174</v>
      </c>
      <c r="C12" s="231"/>
      <c r="D12" s="231"/>
      <c r="E12" s="231"/>
      <c r="F12" s="231"/>
      <c r="G12" s="232"/>
      <c r="H12" s="232"/>
      <c r="N12" s="62"/>
      <c r="O12" s="62"/>
      <c r="P12" s="176"/>
    </row>
    <row r="13" spans="1:23" ht="17.100000000000001" customHeight="1" x14ac:dyDescent="0.2">
      <c r="D13" s="34"/>
      <c r="N13" s="62"/>
      <c r="O13" s="62"/>
      <c r="P13" s="176"/>
    </row>
    <row r="14" spans="1:23" ht="17.100000000000001" customHeight="1" x14ac:dyDescent="0.2">
      <c r="D14" s="34"/>
    </row>
    <row r="15" spans="1:23" ht="17.100000000000001" customHeight="1" x14ac:dyDescent="0.2">
      <c r="D15" s="34"/>
    </row>
    <row r="16" spans="1:23" ht="17.100000000000001" customHeight="1" x14ac:dyDescent="0.2">
      <c r="D16" s="34"/>
    </row>
    <row r="17" spans="4:4" ht="17.100000000000001" customHeight="1" x14ac:dyDescent="0.2">
      <c r="D17" s="34"/>
    </row>
    <row r="18" spans="4:4" ht="17.100000000000001" customHeight="1" x14ac:dyDescent="0.2">
      <c r="D18" s="34"/>
    </row>
    <row r="19" spans="4:4" ht="17.100000000000001" customHeight="1" x14ac:dyDescent="0.2">
      <c r="D19" s="34"/>
    </row>
    <row r="20" spans="4:4" ht="17.100000000000001" customHeight="1" x14ac:dyDescent="0.2">
      <c r="D20" s="34"/>
    </row>
    <row r="21" spans="4:4" ht="17.100000000000001" customHeight="1" x14ac:dyDescent="0.2">
      <c r="D21" s="34"/>
    </row>
    <row r="22" spans="4:4" ht="17.100000000000001" customHeight="1" x14ac:dyDescent="0.2">
      <c r="D22" s="34"/>
    </row>
    <row r="23" spans="4:4" ht="17.100000000000001" customHeight="1" x14ac:dyDescent="0.2">
      <c r="D23" s="34"/>
    </row>
    <row r="24" spans="4:4" ht="17.100000000000001" customHeight="1" x14ac:dyDescent="0.2">
      <c r="D24" s="34"/>
    </row>
    <row r="25" spans="4:4" ht="17.100000000000001" customHeight="1" x14ac:dyDescent="0.2">
      <c r="D25" s="34"/>
    </row>
    <row r="26" spans="4:4" ht="17.100000000000001" customHeight="1" x14ac:dyDescent="0.2">
      <c r="D26" s="34"/>
    </row>
    <row r="27" spans="4:4" ht="17.100000000000001" customHeight="1" x14ac:dyDescent="0.2">
      <c r="D27" s="34"/>
    </row>
    <row r="28" spans="4:4" ht="17.100000000000001" customHeight="1" x14ac:dyDescent="0.2">
      <c r="D28" s="34"/>
    </row>
    <row r="29" spans="4:4" ht="17.100000000000001" customHeight="1" x14ac:dyDescent="0.2">
      <c r="D29" s="34"/>
    </row>
    <row r="30" spans="4:4" ht="17.100000000000001" customHeight="1" x14ac:dyDescent="0.2">
      <c r="D30" s="34"/>
    </row>
    <row r="31" spans="4:4" ht="17.100000000000001" customHeight="1" x14ac:dyDescent="0.2">
      <c r="D31" s="34"/>
    </row>
    <row r="32" spans="4:4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4"/>
    </row>
    <row r="35" spans="4:4" ht="17.100000000000001" customHeight="1" x14ac:dyDescent="0.2">
      <c r="D35" s="34"/>
    </row>
    <row r="36" spans="4:4" ht="17.100000000000001" customHeight="1" x14ac:dyDescent="0.2">
      <c r="D36" s="34"/>
    </row>
    <row r="37" spans="4:4" ht="17.100000000000001" customHeight="1" x14ac:dyDescent="0.25">
      <c r="D37" s="35"/>
    </row>
    <row r="40" spans="4:4" ht="17.100000000000001" customHeight="1" x14ac:dyDescent="0.2">
      <c r="D40" s="32"/>
    </row>
  </sheetData>
  <mergeCells count="1">
    <mergeCell ref="B12:H12"/>
  </mergeCells>
  <pageMargins left="0.511811024" right="0.511811024" top="0.78740157499999996" bottom="0.78740157499999996" header="0.31496062000000002" footer="0.31496062000000002"/>
  <pageSetup scale="83" fitToHeight="0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40"/>
  <sheetViews>
    <sheetView view="pageBreakPreview" zoomScaleNormal="100" zoomScaleSheetLayoutView="100" workbookViewId="0">
      <selection activeCell="I9" sqref="I9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4" style="24" bestFit="1" customWidth="1"/>
    <col min="9" max="9" width="16.85546875" style="23" bestFit="1" customWidth="1"/>
    <col min="10" max="10" width="9.42578125" style="2" customWidth="1"/>
    <col min="11" max="11" width="8.85546875" style="2" customWidth="1"/>
    <col min="12" max="12" width="11.28515625" style="2" customWidth="1"/>
    <col min="13" max="13" width="10.7109375" style="2" customWidth="1"/>
    <col min="14" max="14" width="9.140625" style="2" customWidth="1"/>
    <col min="15" max="15" width="12.140625" style="2" bestFit="1" customWidth="1"/>
    <col min="16" max="23" width="9.140625" style="2"/>
    <col min="24" max="16384" width="9.140625" style="1"/>
  </cols>
  <sheetData>
    <row r="1" spans="1:23" ht="6.75" customHeight="1" x14ac:dyDescent="0.2"/>
    <row r="2" spans="1:23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s="4" customFormat="1" ht="23.25" customHeight="1" x14ac:dyDescent="0.2">
      <c r="A5" s="5"/>
      <c r="B5" s="128"/>
      <c r="C5" s="83" t="s">
        <v>149</v>
      </c>
      <c r="D5" s="83"/>
      <c r="E5" s="84"/>
      <c r="F5" s="85"/>
      <c r="G5" s="86"/>
      <c r="H5" s="85"/>
      <c r="I5" s="87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177"/>
      <c r="K6" s="139"/>
      <c r="L6" s="178"/>
      <c r="M6" s="178"/>
      <c r="N6" s="179"/>
      <c r="O6" s="180"/>
      <c r="P6" s="181"/>
      <c r="Q6" s="182"/>
      <c r="R6" s="2"/>
      <c r="S6" s="2"/>
      <c r="T6" s="2"/>
      <c r="U6" s="2"/>
      <c r="V6" s="6"/>
      <c r="W6" s="6"/>
    </row>
    <row r="7" spans="1:23" s="9" customFormat="1" ht="16.5" x14ac:dyDescent="0.2">
      <c r="A7" s="10"/>
      <c r="B7" s="16"/>
      <c r="C7" s="17" t="s">
        <v>160</v>
      </c>
      <c r="D7" s="17"/>
      <c r="E7" s="18"/>
      <c r="F7" s="18"/>
      <c r="G7" s="19"/>
      <c r="H7" s="25"/>
      <c r="I7" s="149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8"/>
      <c r="W7" s="8"/>
    </row>
    <row r="8" spans="1:23" s="12" customFormat="1" ht="33.75" thickBot="1" x14ac:dyDescent="0.25">
      <c r="A8" s="10"/>
      <c r="B8" s="13">
        <v>27</v>
      </c>
      <c r="C8" s="69" t="s">
        <v>78</v>
      </c>
      <c r="D8" s="14">
        <v>26395</v>
      </c>
      <c r="E8" s="14" t="s">
        <v>15</v>
      </c>
      <c r="F8" s="14" t="s">
        <v>11</v>
      </c>
      <c r="G8" s="15">
        <v>33</v>
      </c>
      <c r="H8" s="111">
        <v>1840</v>
      </c>
      <c r="I8" s="171">
        <f t="shared" ref="I8" si="0">ROUND((G8*H8),2)</f>
        <v>60720</v>
      </c>
      <c r="J8" s="183"/>
      <c r="K8" s="183"/>
      <c r="L8" s="145"/>
      <c r="M8" s="145"/>
      <c r="N8" s="145"/>
      <c r="O8" s="48"/>
      <c r="P8" s="60"/>
      <c r="Q8" s="184"/>
      <c r="R8" s="145"/>
      <c r="S8" s="145"/>
      <c r="T8" s="145"/>
      <c r="U8" s="145"/>
      <c r="V8" s="11"/>
      <c r="W8" s="11"/>
    </row>
    <row r="9" spans="1:23" ht="17.100000000000001" customHeight="1" thickBot="1" x14ac:dyDescent="0.3">
      <c r="B9" s="119"/>
      <c r="C9" s="120" t="s">
        <v>75</v>
      </c>
      <c r="D9" s="118"/>
      <c r="E9" s="117"/>
      <c r="F9" s="117"/>
      <c r="G9" s="31"/>
      <c r="H9" s="70"/>
      <c r="I9" s="92">
        <f>SUM(I8:I8)</f>
        <v>60720</v>
      </c>
      <c r="J9" s="100"/>
    </row>
    <row r="10" spans="1:23" ht="17.100000000000001" customHeight="1" x14ac:dyDescent="0.2">
      <c r="B10" s="121"/>
      <c r="C10" s="122"/>
      <c r="D10" s="122"/>
      <c r="E10" s="122"/>
      <c r="F10" s="122"/>
      <c r="L10" s="53"/>
      <c r="M10" s="53"/>
    </row>
    <row r="11" spans="1:23" ht="17.100000000000001" customHeight="1" x14ac:dyDescent="0.2">
      <c r="B11" s="230" t="s">
        <v>174</v>
      </c>
      <c r="C11" s="231"/>
      <c r="D11" s="231"/>
      <c r="E11" s="231"/>
      <c r="F11" s="231"/>
      <c r="G11" s="232"/>
      <c r="H11" s="232"/>
    </row>
    <row r="12" spans="1:23" ht="17.100000000000001" customHeight="1" x14ac:dyDescent="0.2">
      <c r="D12" s="34"/>
    </row>
    <row r="13" spans="1:23" ht="17.100000000000001" customHeight="1" x14ac:dyDescent="0.2">
      <c r="D13" s="34"/>
    </row>
    <row r="14" spans="1:23" ht="17.100000000000001" customHeight="1" x14ac:dyDescent="0.2">
      <c r="D14" s="34"/>
    </row>
    <row r="15" spans="1:23" ht="17.100000000000001" customHeight="1" x14ac:dyDescent="0.2">
      <c r="D15" s="34"/>
    </row>
    <row r="16" spans="1:23" ht="17.100000000000001" customHeight="1" x14ac:dyDescent="0.2">
      <c r="D16" s="34"/>
    </row>
    <row r="17" spans="4:4" ht="17.100000000000001" customHeight="1" x14ac:dyDescent="0.2">
      <c r="D17" s="34"/>
    </row>
    <row r="18" spans="4:4" ht="17.100000000000001" customHeight="1" x14ac:dyDescent="0.2">
      <c r="D18" s="34"/>
    </row>
    <row r="19" spans="4:4" ht="17.100000000000001" customHeight="1" x14ac:dyDescent="0.2">
      <c r="D19" s="34"/>
    </row>
    <row r="20" spans="4:4" ht="17.100000000000001" customHeight="1" x14ac:dyDescent="0.2">
      <c r="D20" s="34"/>
    </row>
    <row r="21" spans="4:4" ht="17.100000000000001" customHeight="1" x14ac:dyDescent="0.2">
      <c r="D21" s="34"/>
    </row>
    <row r="22" spans="4:4" ht="17.100000000000001" customHeight="1" x14ac:dyDescent="0.2">
      <c r="D22" s="34"/>
    </row>
    <row r="23" spans="4:4" ht="17.100000000000001" customHeight="1" x14ac:dyDescent="0.2">
      <c r="D23" s="34"/>
    </row>
    <row r="24" spans="4:4" ht="17.100000000000001" customHeight="1" x14ac:dyDescent="0.2">
      <c r="D24" s="34"/>
    </row>
    <row r="25" spans="4:4" ht="17.100000000000001" customHeight="1" x14ac:dyDescent="0.2">
      <c r="D25" s="34"/>
    </row>
    <row r="26" spans="4:4" ht="17.100000000000001" customHeight="1" x14ac:dyDescent="0.2">
      <c r="D26" s="34"/>
    </row>
    <row r="27" spans="4:4" ht="17.100000000000001" customHeight="1" x14ac:dyDescent="0.2">
      <c r="D27" s="34"/>
    </row>
    <row r="28" spans="4:4" ht="17.100000000000001" customHeight="1" x14ac:dyDescent="0.2">
      <c r="D28" s="34"/>
    </row>
    <row r="29" spans="4:4" ht="17.100000000000001" customHeight="1" x14ac:dyDescent="0.2">
      <c r="D29" s="34"/>
    </row>
    <row r="30" spans="4:4" ht="17.100000000000001" customHeight="1" x14ac:dyDescent="0.2">
      <c r="D30" s="34"/>
    </row>
    <row r="31" spans="4:4" ht="17.100000000000001" customHeight="1" x14ac:dyDescent="0.2">
      <c r="D31" s="34"/>
    </row>
    <row r="32" spans="4:4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4"/>
    </row>
    <row r="35" spans="4:4" ht="17.100000000000001" customHeight="1" x14ac:dyDescent="0.2">
      <c r="D35" s="34"/>
    </row>
    <row r="36" spans="4:4" ht="17.100000000000001" customHeight="1" x14ac:dyDescent="0.2">
      <c r="D36" s="34"/>
    </row>
    <row r="37" spans="4:4" ht="17.100000000000001" customHeight="1" x14ac:dyDescent="0.25">
      <c r="D37" s="35"/>
    </row>
    <row r="40" spans="4:4" ht="17.100000000000001" customHeight="1" x14ac:dyDescent="0.2">
      <c r="D40" s="32"/>
    </row>
  </sheetData>
  <mergeCells count="1">
    <mergeCell ref="B11:H11"/>
  </mergeCells>
  <pageMargins left="0.511811024" right="0.511811024" top="0.78740157499999996" bottom="0.78740157499999996" header="0.31496062000000002" footer="0.31496062000000002"/>
  <pageSetup scale="83" fitToHeight="0" orientation="landscape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40"/>
  <sheetViews>
    <sheetView view="pageBreakPreview" zoomScaleNormal="100" zoomScaleSheetLayoutView="100" workbookViewId="0">
      <selection activeCell="I9" sqref="I9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5.42578125" style="1" customWidth="1"/>
    <col min="6" max="6" width="8.7109375" style="1" customWidth="1"/>
    <col min="7" max="7" width="11.28515625" style="2" customWidth="1"/>
    <col min="8" max="8" width="14" style="24" bestFit="1" customWidth="1"/>
    <col min="9" max="9" width="16.85546875" style="23" bestFit="1" customWidth="1"/>
    <col min="10" max="10" width="13.7109375" style="23" customWidth="1"/>
    <col min="11" max="11" width="12.85546875" style="2" customWidth="1"/>
    <col min="12" max="12" width="12.140625" style="2" customWidth="1"/>
    <col min="13" max="13" width="10.5703125" style="2" bestFit="1" customWidth="1"/>
    <col min="14" max="14" width="12.140625" style="2" bestFit="1" customWidth="1"/>
    <col min="15" max="22" width="9.140625" style="2"/>
    <col min="23" max="16384" width="9.140625" style="1"/>
  </cols>
  <sheetData>
    <row r="1" spans="1:22" ht="6.75" customHeight="1" x14ac:dyDescent="0.2"/>
    <row r="2" spans="1:22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123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123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123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s="4" customFormat="1" ht="23.25" customHeight="1" x14ac:dyDescent="0.2">
      <c r="A5" s="5"/>
      <c r="B5" s="128"/>
      <c r="C5" s="83" t="s">
        <v>85</v>
      </c>
      <c r="D5" s="83"/>
      <c r="E5" s="84"/>
      <c r="F5" s="85"/>
      <c r="G5" s="86"/>
      <c r="H5" s="85"/>
      <c r="I5" s="87"/>
      <c r="J5" s="123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185"/>
      <c r="K6" s="186"/>
      <c r="L6" s="187"/>
      <c r="M6" s="140"/>
      <c r="N6" s="141"/>
      <c r="O6" s="159"/>
      <c r="P6" s="2"/>
      <c r="Q6" s="2"/>
      <c r="R6" s="2"/>
      <c r="S6" s="6"/>
      <c r="T6" s="6"/>
      <c r="U6" s="6"/>
      <c r="V6" s="6"/>
    </row>
    <row r="7" spans="1:22" s="9" customFormat="1" ht="16.5" x14ac:dyDescent="0.2">
      <c r="A7" s="10"/>
      <c r="B7" s="16"/>
      <c r="C7" s="17" t="s">
        <v>154</v>
      </c>
      <c r="D7" s="17"/>
      <c r="E7" s="18"/>
      <c r="F7" s="18"/>
      <c r="G7" s="19"/>
      <c r="H7" s="25"/>
      <c r="I7" s="149"/>
      <c r="J7" s="160"/>
      <c r="K7" s="160"/>
      <c r="L7" s="160"/>
      <c r="M7" s="61"/>
      <c r="N7" s="61"/>
      <c r="O7" s="61"/>
      <c r="P7" s="143"/>
      <c r="Q7" s="143"/>
      <c r="R7" s="143"/>
      <c r="S7" s="8"/>
      <c r="T7" s="8"/>
      <c r="U7" s="8"/>
      <c r="V7" s="8"/>
    </row>
    <row r="8" spans="1:22" s="12" customFormat="1" ht="33.75" thickBot="1" x14ac:dyDescent="0.25">
      <c r="A8" s="10"/>
      <c r="B8" s="13">
        <v>28</v>
      </c>
      <c r="C8" s="69" t="s">
        <v>22</v>
      </c>
      <c r="D8" s="14">
        <v>126594</v>
      </c>
      <c r="E8" s="14" t="s">
        <v>77</v>
      </c>
      <c r="F8" s="14" t="s">
        <v>10</v>
      </c>
      <c r="G8" s="15">
        <f>121-30-9</f>
        <v>82</v>
      </c>
      <c r="H8" s="111">
        <v>1889.76</v>
      </c>
      <c r="I8" s="171">
        <f t="shared" ref="I8" si="0">ROUND((G8*H8),2)</f>
        <v>154960.32000000001</v>
      </c>
      <c r="J8" s="169"/>
      <c r="K8" s="145"/>
      <c r="L8" s="145"/>
      <c r="M8" s="62"/>
      <c r="N8" s="62"/>
      <c r="O8" s="164"/>
      <c r="P8" s="145"/>
      <c r="Q8" s="145"/>
      <c r="R8" s="145"/>
      <c r="S8" s="11"/>
      <c r="T8" s="11"/>
      <c r="U8" s="11"/>
      <c r="V8" s="11"/>
    </row>
    <row r="9" spans="1:22" ht="17.100000000000001" customHeight="1" thickBot="1" x14ac:dyDescent="0.3">
      <c r="B9" s="29"/>
      <c r="C9" s="30" t="s">
        <v>75</v>
      </c>
      <c r="D9" s="33"/>
      <c r="E9" s="31"/>
      <c r="F9" s="31"/>
      <c r="G9" s="31"/>
      <c r="H9" s="70"/>
      <c r="I9" s="172">
        <f>SUM(I8:I8)</f>
        <v>154960.32000000001</v>
      </c>
      <c r="J9" s="100"/>
      <c r="M9" s="62"/>
      <c r="N9" s="62"/>
      <c r="O9" s="176"/>
    </row>
    <row r="11" spans="1:22" ht="17.100000000000001" customHeight="1" x14ac:dyDescent="0.2">
      <c r="B11" s="230" t="s">
        <v>174</v>
      </c>
      <c r="C11" s="231"/>
      <c r="D11" s="231"/>
      <c r="E11" s="231"/>
      <c r="F11" s="231"/>
      <c r="G11" s="232"/>
      <c r="H11" s="232"/>
    </row>
    <row r="12" spans="1:22" ht="17.100000000000001" customHeight="1" x14ac:dyDescent="0.2">
      <c r="D12" s="34"/>
      <c r="G12" s="42"/>
    </row>
    <row r="13" spans="1:22" ht="17.100000000000001" customHeight="1" x14ac:dyDescent="0.2">
      <c r="D13" s="34"/>
      <c r="G13" s="42"/>
    </row>
    <row r="14" spans="1:22" ht="17.100000000000001" customHeight="1" x14ac:dyDescent="0.2">
      <c r="D14" s="34"/>
      <c r="G14" s="42"/>
    </row>
    <row r="15" spans="1:22" ht="17.100000000000001" customHeight="1" x14ac:dyDescent="0.2">
      <c r="D15" s="34"/>
      <c r="G15" s="42"/>
    </row>
    <row r="16" spans="1:22" ht="17.100000000000001" customHeight="1" x14ac:dyDescent="0.2">
      <c r="D16" s="34"/>
    </row>
    <row r="17" spans="4:4" ht="17.100000000000001" customHeight="1" x14ac:dyDescent="0.2">
      <c r="D17" s="34"/>
    </row>
    <row r="18" spans="4:4" ht="17.100000000000001" customHeight="1" x14ac:dyDescent="0.2">
      <c r="D18" s="34"/>
    </row>
    <row r="19" spans="4:4" ht="17.100000000000001" customHeight="1" x14ac:dyDescent="0.2">
      <c r="D19" s="34"/>
    </row>
    <row r="20" spans="4:4" ht="17.100000000000001" customHeight="1" x14ac:dyDescent="0.2">
      <c r="D20" s="34"/>
    </row>
    <row r="21" spans="4:4" ht="17.100000000000001" customHeight="1" x14ac:dyDescent="0.2">
      <c r="D21" s="34"/>
    </row>
    <row r="22" spans="4:4" ht="17.100000000000001" customHeight="1" x14ac:dyDescent="0.2">
      <c r="D22" s="34"/>
    </row>
    <row r="23" spans="4:4" ht="17.100000000000001" customHeight="1" x14ac:dyDescent="0.2">
      <c r="D23" s="34"/>
    </row>
    <row r="24" spans="4:4" ht="17.100000000000001" customHeight="1" x14ac:dyDescent="0.2">
      <c r="D24" s="34"/>
    </row>
    <row r="25" spans="4:4" ht="17.100000000000001" customHeight="1" x14ac:dyDescent="0.2">
      <c r="D25" s="34"/>
    </row>
    <row r="26" spans="4:4" ht="17.100000000000001" customHeight="1" x14ac:dyDescent="0.2">
      <c r="D26" s="34"/>
    </row>
    <row r="27" spans="4:4" ht="17.100000000000001" customHeight="1" x14ac:dyDescent="0.2">
      <c r="D27" s="34"/>
    </row>
    <row r="28" spans="4:4" ht="17.100000000000001" customHeight="1" x14ac:dyDescent="0.2">
      <c r="D28" s="34"/>
    </row>
    <row r="29" spans="4:4" ht="17.100000000000001" customHeight="1" x14ac:dyDescent="0.2">
      <c r="D29" s="34"/>
    </row>
    <row r="30" spans="4:4" ht="17.100000000000001" customHeight="1" x14ac:dyDescent="0.2">
      <c r="D30" s="34"/>
    </row>
    <row r="31" spans="4:4" ht="17.100000000000001" customHeight="1" x14ac:dyDescent="0.2">
      <c r="D31" s="34"/>
    </row>
    <row r="32" spans="4:4" ht="17.100000000000001" customHeight="1" x14ac:dyDescent="0.2">
      <c r="D32" s="34"/>
    </row>
    <row r="33" spans="4:4" ht="17.100000000000001" customHeight="1" x14ac:dyDescent="0.2">
      <c r="D33" s="34"/>
    </row>
    <row r="34" spans="4:4" ht="17.100000000000001" customHeight="1" x14ac:dyDescent="0.2">
      <c r="D34" s="34"/>
    </row>
    <row r="35" spans="4:4" ht="17.100000000000001" customHeight="1" x14ac:dyDescent="0.2">
      <c r="D35" s="34"/>
    </row>
    <row r="36" spans="4:4" ht="17.100000000000001" customHeight="1" x14ac:dyDescent="0.2">
      <c r="D36" s="34"/>
    </row>
    <row r="37" spans="4:4" ht="17.100000000000001" customHeight="1" x14ac:dyDescent="0.25">
      <c r="D37" s="35"/>
    </row>
    <row r="40" spans="4:4" ht="17.100000000000001" customHeight="1" x14ac:dyDescent="0.2">
      <c r="D40" s="32"/>
    </row>
  </sheetData>
  <mergeCells count="1">
    <mergeCell ref="B11:H11"/>
  </mergeCells>
  <pageMargins left="0.511811024" right="0.511811024" top="0.78740157499999996" bottom="0.78740157499999996" header="0.31496062000000002" footer="0.31496062000000002"/>
  <pageSetup scale="82" fitToHeight="0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54"/>
  <sheetViews>
    <sheetView view="pageBreakPreview" topLeftCell="A28" zoomScaleNormal="100" zoomScaleSheetLayoutView="100" workbookViewId="0">
      <selection activeCell="D52" sqref="D52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71.85546875" style="1" customWidth="1"/>
    <col min="4" max="4" width="18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4" style="24" bestFit="1" customWidth="1"/>
    <col min="9" max="9" width="16.28515625" style="23" customWidth="1"/>
    <col min="10" max="10" width="11.42578125" style="23" customWidth="1"/>
    <col min="11" max="11" width="11" style="66" customWidth="1"/>
    <col min="12" max="12" width="10.7109375" style="23" customWidth="1"/>
    <col min="13" max="13" width="9.140625" style="2" customWidth="1"/>
    <col min="14" max="14" width="10.5703125" style="2" bestFit="1" customWidth="1"/>
    <col min="15" max="15" width="12.140625" style="2" bestFit="1" customWidth="1"/>
    <col min="16" max="23" width="9.140625" style="2"/>
    <col min="24" max="16384" width="9.140625" style="1"/>
  </cols>
  <sheetData>
    <row r="1" spans="1:24" ht="6.75" customHeight="1" x14ac:dyDescent="0.2"/>
    <row r="2" spans="1:24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23"/>
      <c r="K2" s="66"/>
      <c r="L2" s="23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4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23"/>
      <c r="K3" s="66"/>
      <c r="L3" s="23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4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23"/>
      <c r="K4" s="66"/>
      <c r="L4" s="23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4" s="4" customFormat="1" ht="23.25" customHeight="1" x14ac:dyDescent="0.2">
      <c r="A5" s="5"/>
      <c r="B5" s="128"/>
      <c r="C5" s="83" t="s">
        <v>150</v>
      </c>
      <c r="D5" s="83"/>
      <c r="E5" s="84"/>
      <c r="F5" s="85"/>
      <c r="G5" s="86"/>
      <c r="H5" s="85"/>
      <c r="I5" s="87"/>
      <c r="J5" s="23"/>
      <c r="K5" s="66"/>
      <c r="L5" s="23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4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221" t="s">
        <v>74</v>
      </c>
      <c r="J6" s="188"/>
      <c r="K6" s="189"/>
      <c r="L6" s="153"/>
      <c r="M6" s="190"/>
      <c r="N6" s="175"/>
      <c r="O6" s="65"/>
      <c r="P6" s="140"/>
      <c r="Q6" s="141"/>
      <c r="R6" s="159"/>
      <c r="S6" s="2"/>
      <c r="T6" s="2"/>
      <c r="U6" s="6"/>
      <c r="V6" s="6"/>
      <c r="W6" s="6"/>
    </row>
    <row r="7" spans="1:24" s="9" customFormat="1" ht="16.5" x14ac:dyDescent="0.2">
      <c r="A7" s="10"/>
      <c r="B7" s="16"/>
      <c r="C7" s="17" t="s">
        <v>159</v>
      </c>
      <c r="D7" s="17"/>
      <c r="E7" s="18"/>
      <c r="F7" s="18"/>
      <c r="G7" s="19"/>
      <c r="H7" s="25"/>
      <c r="I7" s="222"/>
      <c r="J7" s="160"/>
      <c r="K7" s="191"/>
      <c r="L7" s="160"/>
      <c r="M7" s="61"/>
      <c r="N7" s="61"/>
      <c r="O7" s="192"/>
      <c r="P7" s="61"/>
      <c r="Q7" s="61"/>
      <c r="R7" s="61"/>
      <c r="S7" s="143"/>
      <c r="T7" s="143"/>
      <c r="U7" s="8"/>
      <c r="V7" s="8"/>
      <c r="W7" s="8"/>
    </row>
    <row r="8" spans="1:24" s="12" customFormat="1" ht="16.5" x14ac:dyDescent="0.3">
      <c r="A8" s="10"/>
      <c r="B8" s="13">
        <v>29</v>
      </c>
      <c r="C8" s="69" t="s">
        <v>23</v>
      </c>
      <c r="D8" s="14">
        <v>38580</v>
      </c>
      <c r="E8" s="14" t="s">
        <v>14</v>
      </c>
      <c r="F8" s="14" t="s">
        <v>11</v>
      </c>
      <c r="G8" s="15">
        <v>14</v>
      </c>
      <c r="H8" s="110">
        <v>293.38</v>
      </c>
      <c r="I8" s="227">
        <f>ROUND((G8*H8),2)</f>
        <v>4107.32</v>
      </c>
      <c r="J8" s="144"/>
      <c r="K8" s="193"/>
      <c r="L8" s="193"/>
      <c r="M8" s="194"/>
      <c r="N8" s="195"/>
      <c r="O8" s="145"/>
      <c r="P8" s="62"/>
      <c r="Q8" s="62"/>
      <c r="R8" s="148"/>
      <c r="S8" s="145"/>
      <c r="T8" s="145"/>
      <c r="U8" s="11"/>
      <c r="V8" s="11"/>
      <c r="W8" s="11"/>
    </row>
    <row r="9" spans="1:24" s="12" customFormat="1" ht="16.5" x14ac:dyDescent="0.3">
      <c r="A9" s="10"/>
      <c r="B9" s="13">
        <v>30</v>
      </c>
      <c r="C9" s="89" t="s">
        <v>168</v>
      </c>
      <c r="D9" s="14">
        <v>38580</v>
      </c>
      <c r="E9" s="14" t="s">
        <v>14</v>
      </c>
      <c r="F9" s="14" t="s">
        <v>11</v>
      </c>
      <c r="G9" s="15">
        <v>1</v>
      </c>
      <c r="H9" s="110">
        <v>393.62</v>
      </c>
      <c r="I9" s="227">
        <f t="shared" ref="I9:I51" si="0">ROUND((G9*H9),2)</f>
        <v>393.62</v>
      </c>
      <c r="J9" s="196"/>
      <c r="K9" s="197"/>
      <c r="L9" s="197"/>
      <c r="M9" s="183"/>
      <c r="N9" s="145"/>
      <c r="O9" s="145"/>
      <c r="P9" s="62"/>
      <c r="Q9" s="62"/>
      <c r="R9" s="148"/>
      <c r="S9" s="145"/>
      <c r="T9" s="145"/>
      <c r="U9" s="11"/>
      <c r="V9" s="11"/>
      <c r="W9" s="11"/>
    </row>
    <row r="10" spans="1:24" s="12" customFormat="1" ht="16.5" x14ac:dyDescent="0.3">
      <c r="A10" s="7"/>
      <c r="B10" s="13">
        <v>31</v>
      </c>
      <c r="C10" s="89" t="s">
        <v>169</v>
      </c>
      <c r="D10" s="14">
        <v>38580</v>
      </c>
      <c r="E10" s="14" t="s">
        <v>14</v>
      </c>
      <c r="F10" s="14" t="s">
        <v>11</v>
      </c>
      <c r="G10" s="15">
        <f>8-1</f>
        <v>7</v>
      </c>
      <c r="H10" s="110">
        <v>472.92</v>
      </c>
      <c r="I10" s="227">
        <f t="shared" si="0"/>
        <v>3310.44</v>
      </c>
      <c r="J10" s="196"/>
      <c r="K10" s="197"/>
      <c r="L10" s="197"/>
      <c r="M10" s="183"/>
      <c r="N10" s="145"/>
      <c r="O10" s="145"/>
      <c r="P10" s="62"/>
      <c r="Q10" s="62"/>
      <c r="R10" s="148"/>
      <c r="S10" s="145"/>
      <c r="T10" s="145"/>
      <c r="U10" s="11"/>
      <c r="V10" s="11"/>
      <c r="W10" s="11"/>
    </row>
    <row r="11" spans="1:24" s="12" customFormat="1" ht="16.5" x14ac:dyDescent="0.3">
      <c r="A11" s="10"/>
      <c r="B11" s="13">
        <v>32</v>
      </c>
      <c r="C11" s="69" t="s">
        <v>24</v>
      </c>
      <c r="D11" s="14">
        <v>38580</v>
      </c>
      <c r="E11" s="14" t="s">
        <v>14</v>
      </c>
      <c r="F11" s="14" t="s">
        <v>11</v>
      </c>
      <c r="G11" s="15">
        <f>4-2</f>
        <v>2</v>
      </c>
      <c r="H11" s="110">
        <v>544.74</v>
      </c>
      <c r="I11" s="227">
        <f t="shared" si="0"/>
        <v>1089.48</v>
      </c>
      <c r="J11" s="196"/>
      <c r="K11" s="197"/>
      <c r="L11" s="197"/>
      <c r="M11" s="195"/>
      <c r="N11" s="145"/>
      <c r="O11" s="145"/>
      <c r="P11" s="62"/>
      <c r="Q11" s="62"/>
      <c r="R11" s="148"/>
      <c r="S11" s="145"/>
      <c r="T11" s="145"/>
      <c r="U11" s="11"/>
      <c r="V11" s="11"/>
      <c r="W11" s="11"/>
    </row>
    <row r="12" spans="1:24" s="12" customFormat="1" ht="16.5" x14ac:dyDescent="0.3">
      <c r="A12" s="10"/>
      <c r="B12" s="13">
        <v>33</v>
      </c>
      <c r="C12" s="69" t="s">
        <v>26</v>
      </c>
      <c r="D12" s="14">
        <v>38580</v>
      </c>
      <c r="E12" s="14" t="s">
        <v>14</v>
      </c>
      <c r="F12" s="14" t="s">
        <v>11</v>
      </c>
      <c r="G12" s="15">
        <v>2</v>
      </c>
      <c r="H12" s="110">
        <v>5014.4799999999996</v>
      </c>
      <c r="I12" s="227">
        <f t="shared" si="0"/>
        <v>10028.959999999999</v>
      </c>
      <c r="J12" s="196"/>
      <c r="K12" s="197"/>
      <c r="L12" s="197"/>
      <c r="M12" s="198"/>
      <c r="N12" s="199"/>
      <c r="O12" s="145"/>
      <c r="P12" s="62"/>
      <c r="Q12" s="62"/>
      <c r="R12" s="148"/>
      <c r="S12" s="145"/>
      <c r="T12" s="145"/>
      <c r="U12" s="11"/>
      <c r="V12" s="11"/>
      <c r="W12" s="11"/>
    </row>
    <row r="13" spans="1:24" s="12" customFormat="1" ht="16.5" x14ac:dyDescent="0.3">
      <c r="A13" s="7"/>
      <c r="B13" s="13">
        <v>34</v>
      </c>
      <c r="C13" s="69" t="s">
        <v>153</v>
      </c>
      <c r="D13" s="14">
        <v>38580</v>
      </c>
      <c r="E13" s="14" t="s">
        <v>14</v>
      </c>
      <c r="F13" s="14" t="s">
        <v>11</v>
      </c>
      <c r="G13" s="15">
        <v>1</v>
      </c>
      <c r="H13" s="110">
        <v>9560.16</v>
      </c>
      <c r="I13" s="227">
        <f t="shared" si="0"/>
        <v>9560.16</v>
      </c>
      <c r="J13" s="196"/>
      <c r="K13" s="197"/>
      <c r="L13" s="197"/>
      <c r="M13" s="183"/>
      <c r="N13" s="145"/>
      <c r="O13" s="145"/>
      <c r="P13" s="62"/>
      <c r="Q13" s="62"/>
      <c r="R13" s="148"/>
      <c r="S13" s="145"/>
      <c r="T13" s="145"/>
      <c r="U13" s="11"/>
      <c r="V13" s="11"/>
      <c r="W13" s="11"/>
    </row>
    <row r="14" spans="1:24" s="12" customFormat="1" ht="16.5" x14ac:dyDescent="0.3">
      <c r="A14" s="10"/>
      <c r="B14" s="13">
        <v>35</v>
      </c>
      <c r="C14" s="69" t="s">
        <v>35</v>
      </c>
      <c r="D14" s="14">
        <v>38580</v>
      </c>
      <c r="E14" s="14" t="s">
        <v>14</v>
      </c>
      <c r="F14" s="14" t="s">
        <v>11</v>
      </c>
      <c r="G14" s="15">
        <v>1</v>
      </c>
      <c r="H14" s="110">
        <v>10285.549999999999</v>
      </c>
      <c r="I14" s="227">
        <f t="shared" si="0"/>
        <v>10285.549999999999</v>
      </c>
      <c r="J14" s="196"/>
      <c r="K14" s="197"/>
      <c r="L14" s="197"/>
      <c r="M14" s="183"/>
      <c r="N14" s="161"/>
      <c r="O14" s="145"/>
      <c r="P14" s="62"/>
      <c r="Q14" s="62"/>
      <c r="R14" s="148"/>
      <c r="S14" s="145"/>
      <c r="T14" s="145"/>
      <c r="U14" s="11"/>
      <c r="V14" s="11"/>
      <c r="W14" s="11"/>
    </row>
    <row r="15" spans="1:24" s="45" customFormat="1" ht="16.5" x14ac:dyDescent="0.3">
      <c r="A15" s="57"/>
      <c r="B15" s="58">
        <v>36</v>
      </c>
      <c r="C15" s="89" t="s">
        <v>173</v>
      </c>
      <c r="D15" s="14">
        <v>38580</v>
      </c>
      <c r="E15" s="54" t="s">
        <v>14</v>
      </c>
      <c r="F15" s="54" t="s">
        <v>11</v>
      </c>
      <c r="G15" s="52">
        <v>5</v>
      </c>
      <c r="H15" s="110">
        <v>9825.16</v>
      </c>
      <c r="I15" s="227">
        <f t="shared" si="0"/>
        <v>49125.8</v>
      </c>
      <c r="J15" s="200"/>
      <c r="K15" s="201"/>
      <c r="L15" s="201"/>
      <c r="M15" s="183"/>
      <c r="N15" s="161"/>
      <c r="O15" s="161"/>
      <c r="P15" s="62"/>
      <c r="Q15" s="62"/>
      <c r="R15" s="148"/>
      <c r="S15" s="161"/>
      <c r="T15" s="161"/>
      <c r="U15" s="55"/>
      <c r="V15" s="55"/>
      <c r="W15" s="55"/>
      <c r="X15" s="56"/>
    </row>
    <row r="16" spans="1:24" s="12" customFormat="1" ht="16.5" x14ac:dyDescent="0.3">
      <c r="A16" s="10"/>
      <c r="B16" s="13">
        <v>37</v>
      </c>
      <c r="C16" s="69" t="s">
        <v>47</v>
      </c>
      <c r="D16" s="14">
        <v>38580</v>
      </c>
      <c r="E16" s="54" t="s">
        <v>14</v>
      </c>
      <c r="F16" s="54" t="s">
        <v>11</v>
      </c>
      <c r="G16" s="52">
        <v>1</v>
      </c>
      <c r="H16" s="110">
        <v>12013.12</v>
      </c>
      <c r="I16" s="227">
        <f t="shared" si="0"/>
        <v>12013.12</v>
      </c>
      <c r="J16" s="200"/>
      <c r="K16" s="201"/>
      <c r="L16" s="201"/>
      <c r="M16" s="183"/>
      <c r="N16" s="161"/>
      <c r="O16" s="145"/>
      <c r="P16" s="62"/>
      <c r="Q16" s="62"/>
      <c r="R16" s="148"/>
      <c r="S16" s="145"/>
      <c r="T16" s="145"/>
      <c r="U16" s="11"/>
      <c r="V16" s="11"/>
      <c r="W16" s="11"/>
    </row>
    <row r="17" spans="1:24" s="12" customFormat="1" ht="16.5" x14ac:dyDescent="0.3">
      <c r="A17" s="10"/>
      <c r="B17" s="13">
        <v>38</v>
      </c>
      <c r="C17" s="69" t="s">
        <v>42</v>
      </c>
      <c r="D17" s="14">
        <v>38580</v>
      </c>
      <c r="E17" s="54" t="s">
        <v>14</v>
      </c>
      <c r="F17" s="54" t="s">
        <v>11</v>
      </c>
      <c r="G17" s="52">
        <v>4</v>
      </c>
      <c r="H17" s="110">
        <v>981.88</v>
      </c>
      <c r="I17" s="227">
        <f t="shared" si="0"/>
        <v>3927.52</v>
      </c>
      <c r="J17" s="200"/>
      <c r="K17" s="201"/>
      <c r="L17" s="201"/>
      <c r="M17" s="195"/>
      <c r="N17" s="202"/>
      <c r="O17" s="145"/>
      <c r="P17" s="62"/>
      <c r="Q17" s="62"/>
      <c r="R17" s="148"/>
      <c r="S17" s="145"/>
      <c r="T17" s="145"/>
      <c r="U17" s="11"/>
      <c r="V17" s="11"/>
      <c r="W17" s="11"/>
    </row>
    <row r="18" spans="1:24" s="12" customFormat="1" ht="16.5" x14ac:dyDescent="0.3">
      <c r="A18" s="7"/>
      <c r="B18" s="13">
        <v>39</v>
      </c>
      <c r="C18" s="69" t="s">
        <v>43</v>
      </c>
      <c r="D18" s="14">
        <v>38580</v>
      </c>
      <c r="E18" s="54" t="s">
        <v>14</v>
      </c>
      <c r="F18" s="54" t="s">
        <v>11</v>
      </c>
      <c r="G18" s="52">
        <v>2</v>
      </c>
      <c r="H18" s="110">
        <v>1435.78</v>
      </c>
      <c r="I18" s="227">
        <f t="shared" si="0"/>
        <v>2871.56</v>
      </c>
      <c r="J18" s="200"/>
      <c r="K18" s="201"/>
      <c r="L18" s="201"/>
      <c r="M18" s="198"/>
      <c r="N18" s="161"/>
      <c r="O18" s="145"/>
      <c r="P18" s="62"/>
      <c r="Q18" s="62"/>
      <c r="R18" s="148"/>
      <c r="S18" s="145"/>
      <c r="T18" s="145"/>
      <c r="U18" s="11"/>
      <c r="V18" s="11"/>
      <c r="W18" s="11"/>
    </row>
    <row r="19" spans="1:24" s="12" customFormat="1" ht="16.5" x14ac:dyDescent="0.3">
      <c r="A19" s="10"/>
      <c r="B19" s="13">
        <v>40</v>
      </c>
      <c r="C19" s="69" t="s">
        <v>44</v>
      </c>
      <c r="D19" s="14">
        <v>38580</v>
      </c>
      <c r="E19" s="54" t="s">
        <v>14</v>
      </c>
      <c r="F19" s="54" t="s">
        <v>11</v>
      </c>
      <c r="G19" s="52">
        <v>1</v>
      </c>
      <c r="H19" s="110">
        <v>3604.37</v>
      </c>
      <c r="I19" s="227">
        <f t="shared" si="0"/>
        <v>3604.37</v>
      </c>
      <c r="J19" s="200"/>
      <c r="K19" s="201"/>
      <c r="L19" s="201"/>
      <c r="M19" s="183"/>
      <c r="N19" s="161"/>
      <c r="O19" s="145"/>
      <c r="P19" s="62"/>
      <c r="Q19" s="62"/>
      <c r="R19" s="148"/>
      <c r="S19" s="145"/>
      <c r="T19" s="145"/>
      <c r="U19" s="11"/>
      <c r="V19" s="11"/>
      <c r="W19" s="11"/>
    </row>
    <row r="20" spans="1:24" s="12" customFormat="1" ht="16.5" x14ac:dyDescent="0.3">
      <c r="A20" s="10"/>
      <c r="B20" s="13">
        <v>41</v>
      </c>
      <c r="C20" s="69" t="s">
        <v>33</v>
      </c>
      <c r="D20" s="14">
        <v>38580</v>
      </c>
      <c r="E20" s="54" t="s">
        <v>14</v>
      </c>
      <c r="F20" s="54" t="s">
        <v>11</v>
      </c>
      <c r="G20" s="52">
        <v>2</v>
      </c>
      <c r="H20" s="110">
        <v>1001.86</v>
      </c>
      <c r="I20" s="227">
        <f t="shared" si="0"/>
        <v>2003.72</v>
      </c>
      <c r="J20" s="200"/>
      <c r="K20" s="201"/>
      <c r="L20" s="201"/>
      <c r="M20" s="198"/>
      <c r="N20" s="145"/>
      <c r="O20" s="145"/>
      <c r="P20" s="62"/>
      <c r="Q20" s="62"/>
      <c r="R20" s="148"/>
      <c r="S20" s="145"/>
      <c r="T20" s="145"/>
      <c r="U20" s="11"/>
      <c r="V20" s="11"/>
      <c r="W20" s="11"/>
    </row>
    <row r="21" spans="1:24" s="12" customFormat="1" ht="16.5" x14ac:dyDescent="0.3">
      <c r="A21" s="10"/>
      <c r="B21" s="13">
        <v>42</v>
      </c>
      <c r="C21" s="69" t="s">
        <v>34</v>
      </c>
      <c r="D21" s="14">
        <v>38580</v>
      </c>
      <c r="E21" s="54" t="s">
        <v>14</v>
      </c>
      <c r="F21" s="54" t="s">
        <v>11</v>
      </c>
      <c r="G21" s="52">
        <v>5</v>
      </c>
      <c r="H21" s="110">
        <v>1109.68</v>
      </c>
      <c r="I21" s="227">
        <f t="shared" si="0"/>
        <v>5548.4</v>
      </c>
      <c r="J21" s="200"/>
      <c r="K21" s="201"/>
      <c r="L21" s="201"/>
      <c r="M21" s="183"/>
      <c r="N21" s="145"/>
      <c r="O21" s="145"/>
      <c r="P21" s="62"/>
      <c r="Q21" s="62"/>
      <c r="R21" s="148"/>
      <c r="S21" s="145"/>
      <c r="T21" s="145"/>
      <c r="U21" s="11"/>
      <c r="V21" s="11"/>
      <c r="W21" s="11"/>
    </row>
    <row r="22" spans="1:24" s="12" customFormat="1" ht="16.5" x14ac:dyDescent="0.3">
      <c r="A22" s="7"/>
      <c r="B22" s="13">
        <v>43</v>
      </c>
      <c r="C22" s="69" t="s">
        <v>68</v>
      </c>
      <c r="D22" s="14">
        <v>38580</v>
      </c>
      <c r="E22" s="54" t="s">
        <v>14</v>
      </c>
      <c r="F22" s="54" t="s">
        <v>11</v>
      </c>
      <c r="G22" s="52">
        <v>1</v>
      </c>
      <c r="H22" s="110">
        <v>213.76</v>
      </c>
      <c r="I22" s="227">
        <f t="shared" si="0"/>
        <v>213.76</v>
      </c>
      <c r="J22" s="200"/>
      <c r="K22" s="201"/>
      <c r="L22" s="201"/>
      <c r="M22" s="198"/>
      <c r="N22" s="161"/>
      <c r="O22" s="145"/>
      <c r="P22" s="62"/>
      <c r="Q22" s="62"/>
      <c r="R22" s="148"/>
      <c r="S22" s="145"/>
      <c r="T22" s="145"/>
      <c r="U22" s="11"/>
      <c r="V22" s="11"/>
      <c r="W22" s="11"/>
    </row>
    <row r="23" spans="1:24" s="12" customFormat="1" ht="16.5" x14ac:dyDescent="0.3">
      <c r="A23" s="10"/>
      <c r="B23" s="13">
        <v>44</v>
      </c>
      <c r="C23" s="69" t="s">
        <v>69</v>
      </c>
      <c r="D23" s="14">
        <v>38580</v>
      </c>
      <c r="E23" s="54" t="s">
        <v>14</v>
      </c>
      <c r="F23" s="54" t="s">
        <v>11</v>
      </c>
      <c r="G23" s="52">
        <v>1</v>
      </c>
      <c r="H23" s="110">
        <v>561.6</v>
      </c>
      <c r="I23" s="227">
        <f t="shared" si="0"/>
        <v>561.6</v>
      </c>
      <c r="J23" s="200"/>
      <c r="K23" s="201"/>
      <c r="L23" s="194"/>
      <c r="M23" s="183"/>
      <c r="N23" s="201"/>
      <c r="O23" s="145"/>
      <c r="P23" s="62"/>
      <c r="Q23" s="62"/>
      <c r="R23" s="148"/>
      <c r="S23" s="145"/>
      <c r="T23" s="145"/>
      <c r="U23" s="11"/>
      <c r="V23" s="11"/>
      <c r="W23" s="11"/>
    </row>
    <row r="24" spans="1:24" s="12" customFormat="1" ht="16.5" x14ac:dyDescent="0.3">
      <c r="A24" s="10"/>
      <c r="B24" s="13">
        <v>45</v>
      </c>
      <c r="C24" s="69" t="s">
        <v>32</v>
      </c>
      <c r="D24" s="14">
        <v>38580</v>
      </c>
      <c r="E24" s="54" t="s">
        <v>14</v>
      </c>
      <c r="F24" s="54" t="s">
        <v>11</v>
      </c>
      <c r="G24" s="52">
        <v>6</v>
      </c>
      <c r="H24" s="110">
        <v>904.76</v>
      </c>
      <c r="I24" s="227">
        <f t="shared" si="0"/>
        <v>5428.56</v>
      </c>
      <c r="J24" s="200"/>
      <c r="K24" s="201"/>
      <c r="L24" s="201"/>
      <c r="M24" s="195"/>
      <c r="N24" s="145"/>
      <c r="O24" s="145"/>
      <c r="P24" s="62"/>
      <c r="Q24" s="62"/>
      <c r="R24" s="148"/>
      <c r="S24" s="145"/>
      <c r="T24" s="145"/>
      <c r="U24" s="11"/>
      <c r="V24" s="11"/>
      <c r="W24" s="11"/>
    </row>
    <row r="25" spans="1:24" s="12" customFormat="1" ht="16.5" x14ac:dyDescent="0.3">
      <c r="A25" s="7"/>
      <c r="B25" s="13">
        <v>46</v>
      </c>
      <c r="C25" s="69" t="s">
        <v>29</v>
      </c>
      <c r="D25" s="14">
        <v>38580</v>
      </c>
      <c r="E25" s="54" t="s">
        <v>14</v>
      </c>
      <c r="F25" s="54" t="s">
        <v>11</v>
      </c>
      <c r="G25" s="52">
        <v>3</v>
      </c>
      <c r="H25" s="110">
        <v>367.69</v>
      </c>
      <c r="I25" s="227">
        <f t="shared" si="0"/>
        <v>1103.07</v>
      </c>
      <c r="J25" s="200"/>
      <c r="K25" s="201"/>
      <c r="L25" s="201"/>
      <c r="M25" s="183"/>
      <c r="N25" s="145"/>
      <c r="O25" s="145"/>
      <c r="P25" s="62"/>
      <c r="Q25" s="62"/>
      <c r="R25" s="148"/>
      <c r="S25" s="145"/>
      <c r="T25" s="145"/>
      <c r="U25" s="11"/>
      <c r="V25" s="11"/>
      <c r="W25" s="11"/>
    </row>
    <row r="26" spans="1:24" s="12" customFormat="1" ht="16.5" x14ac:dyDescent="0.3">
      <c r="A26" s="10"/>
      <c r="B26" s="13">
        <v>47</v>
      </c>
      <c r="C26" s="69" t="s">
        <v>30</v>
      </c>
      <c r="D26" s="14">
        <v>38580</v>
      </c>
      <c r="E26" s="54" t="s">
        <v>14</v>
      </c>
      <c r="F26" s="54" t="s">
        <v>11</v>
      </c>
      <c r="G26" s="52">
        <v>3</v>
      </c>
      <c r="H26" s="110">
        <v>496.43</v>
      </c>
      <c r="I26" s="227">
        <f t="shared" si="0"/>
        <v>1489.29</v>
      </c>
      <c r="J26" s="200"/>
      <c r="K26" s="201"/>
      <c r="L26" s="201"/>
      <c r="M26" s="183"/>
      <c r="N26" s="145"/>
      <c r="O26" s="145"/>
      <c r="P26" s="62"/>
      <c r="Q26" s="62"/>
      <c r="R26" s="148"/>
      <c r="S26" s="145"/>
      <c r="T26" s="145"/>
      <c r="U26" s="11"/>
      <c r="V26" s="11"/>
      <c r="W26" s="11"/>
    </row>
    <row r="27" spans="1:24" s="12" customFormat="1" ht="16.5" x14ac:dyDescent="0.3">
      <c r="A27" s="7"/>
      <c r="B27" s="13">
        <v>48</v>
      </c>
      <c r="C27" s="69" t="s">
        <v>152</v>
      </c>
      <c r="D27" s="14">
        <v>38580</v>
      </c>
      <c r="E27" s="54" t="s">
        <v>14</v>
      </c>
      <c r="F27" s="54" t="s">
        <v>11</v>
      </c>
      <c r="G27" s="52">
        <v>4</v>
      </c>
      <c r="H27" s="110">
        <v>1054.3800000000001</v>
      </c>
      <c r="I27" s="227">
        <f t="shared" si="0"/>
        <v>4217.5200000000004</v>
      </c>
      <c r="J27" s="200"/>
      <c r="K27" s="201"/>
      <c r="L27" s="201"/>
      <c r="M27" s="195"/>
      <c r="N27" s="145"/>
      <c r="O27" s="145"/>
      <c r="P27" s="62"/>
      <c r="Q27" s="62"/>
      <c r="R27" s="148"/>
      <c r="S27" s="145"/>
      <c r="T27" s="145"/>
      <c r="U27" s="11"/>
      <c r="V27" s="11"/>
      <c r="W27" s="11"/>
    </row>
    <row r="28" spans="1:24" s="12" customFormat="1" ht="16.5" x14ac:dyDescent="0.3">
      <c r="A28" s="10"/>
      <c r="B28" s="13">
        <v>49</v>
      </c>
      <c r="C28" s="69" t="s">
        <v>27</v>
      </c>
      <c r="D28" s="14">
        <v>38580</v>
      </c>
      <c r="E28" s="54" t="s">
        <v>14</v>
      </c>
      <c r="F28" s="54" t="s">
        <v>11</v>
      </c>
      <c r="G28" s="52">
        <v>45</v>
      </c>
      <c r="H28" s="110">
        <v>380.15</v>
      </c>
      <c r="I28" s="227">
        <f t="shared" si="0"/>
        <v>17106.75</v>
      </c>
      <c r="J28" s="200"/>
      <c r="K28" s="201"/>
      <c r="L28" s="201"/>
      <c r="M28" s="195"/>
      <c r="N28" s="161"/>
      <c r="O28" s="145"/>
      <c r="P28" s="62"/>
      <c r="Q28" s="62"/>
      <c r="R28" s="148"/>
      <c r="S28" s="145"/>
      <c r="T28" s="145"/>
      <c r="U28" s="11"/>
      <c r="V28" s="11"/>
      <c r="W28" s="11"/>
    </row>
    <row r="29" spans="1:24" s="45" customFormat="1" ht="16.5" x14ac:dyDescent="0.3">
      <c r="A29" s="57"/>
      <c r="B29" s="58">
        <v>50</v>
      </c>
      <c r="C29" s="69" t="s">
        <v>13</v>
      </c>
      <c r="D29" s="14">
        <v>38580</v>
      </c>
      <c r="E29" s="54" t="s">
        <v>14</v>
      </c>
      <c r="F29" s="54" t="s">
        <v>11</v>
      </c>
      <c r="G29" s="52">
        <v>44</v>
      </c>
      <c r="H29" s="110">
        <v>236.75</v>
      </c>
      <c r="I29" s="227">
        <f t="shared" si="0"/>
        <v>10417</v>
      </c>
      <c r="J29" s="200"/>
      <c r="K29" s="201"/>
      <c r="L29" s="201"/>
      <c r="M29" s="183"/>
      <c r="N29" s="161"/>
      <c r="O29" s="161"/>
      <c r="P29" s="62"/>
      <c r="Q29" s="62"/>
      <c r="R29" s="148"/>
      <c r="S29" s="161"/>
      <c r="T29" s="161"/>
      <c r="U29" s="55"/>
      <c r="V29" s="55"/>
      <c r="W29" s="55"/>
      <c r="X29" s="56"/>
    </row>
    <row r="30" spans="1:24" s="12" customFormat="1" ht="16.5" x14ac:dyDescent="0.3">
      <c r="A30" s="10"/>
      <c r="B30" s="13">
        <v>51</v>
      </c>
      <c r="C30" s="69" t="s">
        <v>164</v>
      </c>
      <c r="D30" s="14">
        <v>38580</v>
      </c>
      <c r="E30" s="54" t="s">
        <v>14</v>
      </c>
      <c r="F30" s="54" t="s">
        <v>11</v>
      </c>
      <c r="G30" s="52">
        <v>44</v>
      </c>
      <c r="H30" s="110">
        <v>150.37</v>
      </c>
      <c r="I30" s="227">
        <f t="shared" si="0"/>
        <v>6616.28</v>
      </c>
      <c r="J30" s="200"/>
      <c r="K30" s="201"/>
      <c r="L30" s="201"/>
      <c r="M30" s="183"/>
      <c r="N30" s="161"/>
      <c r="O30" s="145"/>
      <c r="P30" s="62"/>
      <c r="Q30" s="62"/>
      <c r="R30" s="148"/>
      <c r="S30" s="145"/>
      <c r="T30" s="145"/>
      <c r="U30" s="11"/>
      <c r="V30" s="11"/>
      <c r="W30" s="11"/>
    </row>
    <row r="31" spans="1:24" s="45" customFormat="1" ht="16.5" x14ac:dyDescent="0.3">
      <c r="A31" s="57"/>
      <c r="B31" s="58">
        <v>52</v>
      </c>
      <c r="C31" s="69" t="s">
        <v>165</v>
      </c>
      <c r="D31" s="14">
        <v>38580</v>
      </c>
      <c r="E31" s="54" t="s">
        <v>14</v>
      </c>
      <c r="F31" s="54" t="s">
        <v>11</v>
      </c>
      <c r="G31" s="52">
        <v>44</v>
      </c>
      <c r="H31" s="110">
        <v>516.35</v>
      </c>
      <c r="I31" s="227">
        <f t="shared" si="0"/>
        <v>22719.4</v>
      </c>
      <c r="J31" s="200"/>
      <c r="K31" s="201"/>
      <c r="L31" s="201"/>
      <c r="M31" s="183"/>
      <c r="N31" s="161"/>
      <c r="O31" s="161"/>
      <c r="P31" s="62"/>
      <c r="Q31" s="62"/>
      <c r="R31" s="148"/>
      <c r="S31" s="161"/>
      <c r="T31" s="161"/>
      <c r="U31" s="55"/>
      <c r="V31" s="55"/>
      <c r="W31" s="55"/>
      <c r="X31" s="56"/>
    </row>
    <row r="32" spans="1:24" s="12" customFormat="1" ht="16.5" x14ac:dyDescent="0.3">
      <c r="A32" s="7"/>
      <c r="B32" s="13">
        <v>53</v>
      </c>
      <c r="C32" s="89" t="s">
        <v>162</v>
      </c>
      <c r="D32" s="14">
        <v>38580</v>
      </c>
      <c r="E32" s="14" t="s">
        <v>14</v>
      </c>
      <c r="F32" s="14" t="s">
        <v>11</v>
      </c>
      <c r="G32" s="15">
        <v>36</v>
      </c>
      <c r="H32" s="110">
        <v>1036.3699999999999</v>
      </c>
      <c r="I32" s="227">
        <f t="shared" si="0"/>
        <v>37309.32</v>
      </c>
      <c r="J32" s="196"/>
      <c r="K32" s="197"/>
      <c r="L32" s="197"/>
      <c r="M32" s="195"/>
      <c r="N32" s="161"/>
      <c r="O32" s="145"/>
      <c r="P32" s="62"/>
      <c r="Q32" s="62"/>
      <c r="R32" s="148"/>
      <c r="S32" s="145"/>
      <c r="T32" s="145"/>
      <c r="U32" s="11"/>
      <c r="V32" s="11"/>
      <c r="W32" s="11"/>
    </row>
    <row r="33" spans="1:78" s="12" customFormat="1" ht="16.5" x14ac:dyDescent="0.3">
      <c r="A33" s="10"/>
      <c r="B33" s="13">
        <v>54</v>
      </c>
      <c r="C33" s="89" t="s">
        <v>163</v>
      </c>
      <c r="D33" s="14">
        <v>38580</v>
      </c>
      <c r="E33" s="14" t="s">
        <v>14</v>
      </c>
      <c r="F33" s="14" t="s">
        <v>11</v>
      </c>
      <c r="G33" s="15">
        <v>44</v>
      </c>
      <c r="H33" s="110">
        <v>1162.6600000000001</v>
      </c>
      <c r="I33" s="227">
        <f t="shared" si="0"/>
        <v>51157.04</v>
      </c>
      <c r="J33" s="196"/>
      <c r="K33" s="197"/>
      <c r="L33" s="197"/>
      <c r="M33" s="195"/>
      <c r="N33" s="161"/>
      <c r="O33" s="145"/>
      <c r="P33" s="62"/>
      <c r="Q33" s="62"/>
      <c r="R33" s="148"/>
      <c r="S33" s="145"/>
      <c r="T33" s="145"/>
      <c r="U33" s="11"/>
      <c r="V33" s="11"/>
      <c r="W33" s="11"/>
    </row>
    <row r="34" spans="1:78" s="12" customFormat="1" ht="16.5" x14ac:dyDescent="0.3">
      <c r="A34" s="10"/>
      <c r="B34" s="13">
        <v>55</v>
      </c>
      <c r="C34" s="69" t="s">
        <v>54</v>
      </c>
      <c r="D34" s="14">
        <v>38580</v>
      </c>
      <c r="E34" s="54" t="s">
        <v>14</v>
      </c>
      <c r="F34" s="54" t="s">
        <v>11</v>
      </c>
      <c r="G34" s="52">
        <v>33</v>
      </c>
      <c r="H34" s="110">
        <v>255.32</v>
      </c>
      <c r="I34" s="227">
        <f t="shared" si="0"/>
        <v>8425.56</v>
      </c>
      <c r="J34" s="200"/>
      <c r="K34" s="201"/>
      <c r="L34" s="201"/>
      <c r="M34" s="195"/>
      <c r="N34" s="145"/>
      <c r="O34" s="145"/>
      <c r="P34" s="62"/>
      <c r="Q34" s="62"/>
      <c r="R34" s="148"/>
      <c r="S34" s="145"/>
      <c r="T34" s="145"/>
      <c r="U34" s="11"/>
      <c r="V34" s="11"/>
      <c r="W34" s="11"/>
    </row>
    <row r="35" spans="1:78" s="12" customFormat="1" ht="16.5" x14ac:dyDescent="0.3">
      <c r="A35" s="7"/>
      <c r="B35" s="13">
        <v>56</v>
      </c>
      <c r="C35" s="89" t="s">
        <v>166</v>
      </c>
      <c r="D35" s="14">
        <v>38580</v>
      </c>
      <c r="E35" s="14" t="s">
        <v>14</v>
      </c>
      <c r="F35" s="14" t="s">
        <v>11</v>
      </c>
      <c r="G35" s="15">
        <v>74</v>
      </c>
      <c r="H35" s="110">
        <v>772.09</v>
      </c>
      <c r="I35" s="227">
        <f t="shared" si="0"/>
        <v>57134.66</v>
      </c>
      <c r="J35" s="196"/>
      <c r="K35" s="197"/>
      <c r="L35" s="197"/>
      <c r="M35" s="195"/>
      <c r="N35" s="161"/>
      <c r="O35" s="145"/>
      <c r="P35" s="62"/>
      <c r="Q35" s="62"/>
      <c r="R35" s="148"/>
      <c r="S35" s="145"/>
      <c r="T35" s="145"/>
      <c r="U35" s="11"/>
      <c r="V35" s="11"/>
      <c r="W35" s="11"/>
    </row>
    <row r="36" spans="1:78" s="12" customFormat="1" ht="16.5" x14ac:dyDescent="0.3">
      <c r="A36" s="10"/>
      <c r="B36" s="13">
        <v>57</v>
      </c>
      <c r="C36" s="90" t="s">
        <v>25</v>
      </c>
      <c r="D36" s="14">
        <v>38580</v>
      </c>
      <c r="E36" s="36" t="s">
        <v>14</v>
      </c>
      <c r="F36" s="14" t="s">
        <v>11</v>
      </c>
      <c r="G36" s="15">
        <v>1</v>
      </c>
      <c r="H36" s="110">
        <v>141.88</v>
      </c>
      <c r="I36" s="227">
        <f t="shared" si="0"/>
        <v>141.88</v>
      </c>
      <c r="J36" s="196"/>
      <c r="K36" s="197"/>
      <c r="L36" s="197"/>
      <c r="M36" s="195"/>
      <c r="N36" s="161"/>
      <c r="O36" s="145"/>
      <c r="P36" s="62"/>
      <c r="Q36" s="62"/>
      <c r="R36" s="148"/>
      <c r="S36" s="145"/>
      <c r="T36" s="145"/>
      <c r="U36" s="11"/>
      <c r="V36" s="11"/>
      <c r="W36" s="11"/>
    </row>
    <row r="37" spans="1:78" s="12" customFormat="1" ht="16.5" x14ac:dyDescent="0.3">
      <c r="A37" s="10"/>
      <c r="B37" s="13">
        <v>58</v>
      </c>
      <c r="C37" s="90" t="s">
        <v>167</v>
      </c>
      <c r="D37" s="14">
        <v>38580</v>
      </c>
      <c r="E37" s="36" t="s">
        <v>14</v>
      </c>
      <c r="F37" s="14" t="s">
        <v>11</v>
      </c>
      <c r="G37" s="15">
        <v>1</v>
      </c>
      <c r="H37" s="110">
        <v>61.65</v>
      </c>
      <c r="I37" s="227">
        <f t="shared" si="0"/>
        <v>61.65</v>
      </c>
      <c r="J37" s="144"/>
      <c r="K37" s="193"/>
      <c r="L37" s="193"/>
      <c r="M37" s="195"/>
      <c r="N37" s="161"/>
      <c r="O37" s="145"/>
      <c r="P37" s="62"/>
      <c r="Q37" s="62"/>
      <c r="R37" s="148"/>
      <c r="S37" s="145"/>
      <c r="T37" s="145"/>
      <c r="U37" s="11"/>
      <c r="V37" s="11"/>
      <c r="W37" s="11"/>
    </row>
    <row r="38" spans="1:78" s="12" customFormat="1" ht="16.5" x14ac:dyDescent="0.3">
      <c r="A38" s="10"/>
      <c r="B38" s="13">
        <v>59</v>
      </c>
      <c r="C38" s="90" t="s">
        <v>70</v>
      </c>
      <c r="D38" s="14">
        <v>38580</v>
      </c>
      <c r="E38" s="36" t="s">
        <v>14</v>
      </c>
      <c r="F38" s="14" t="s">
        <v>11</v>
      </c>
      <c r="G38" s="15">
        <v>1</v>
      </c>
      <c r="H38" s="110">
        <v>267.67</v>
      </c>
      <c r="I38" s="227">
        <f t="shared" si="0"/>
        <v>267.67</v>
      </c>
      <c r="J38" s="196"/>
      <c r="K38" s="197"/>
      <c r="L38" s="197"/>
      <c r="M38" s="195"/>
      <c r="N38" s="161"/>
      <c r="O38" s="145"/>
      <c r="P38" s="62"/>
      <c r="Q38" s="62"/>
      <c r="R38" s="148"/>
      <c r="S38" s="145"/>
      <c r="T38" s="145"/>
      <c r="U38" s="11"/>
      <c r="V38" s="11"/>
      <c r="W38" s="11"/>
    </row>
    <row r="39" spans="1:78" s="12" customFormat="1" ht="16.5" x14ac:dyDescent="0.3">
      <c r="A39" s="10"/>
      <c r="B39" s="13">
        <v>60</v>
      </c>
      <c r="C39" s="90" t="s">
        <v>28</v>
      </c>
      <c r="D39" s="14">
        <v>38580</v>
      </c>
      <c r="E39" s="36" t="s">
        <v>14</v>
      </c>
      <c r="F39" s="14" t="s">
        <v>11</v>
      </c>
      <c r="G39" s="15">
        <v>2</v>
      </c>
      <c r="H39" s="110">
        <v>527.44000000000005</v>
      </c>
      <c r="I39" s="227">
        <f t="shared" si="0"/>
        <v>1054.8800000000001</v>
      </c>
      <c r="J39" s="196"/>
      <c r="K39" s="197"/>
      <c r="L39" s="197"/>
      <c r="M39" s="195"/>
      <c r="N39" s="161"/>
      <c r="O39" s="145"/>
      <c r="P39" s="62"/>
      <c r="Q39" s="62"/>
      <c r="R39" s="148"/>
      <c r="S39" s="145"/>
      <c r="T39" s="145"/>
      <c r="U39" s="11"/>
      <c r="V39" s="11"/>
      <c r="W39" s="11"/>
    </row>
    <row r="40" spans="1:78" s="12" customFormat="1" ht="16.5" x14ac:dyDescent="0.3">
      <c r="A40" s="10"/>
      <c r="B40" s="13">
        <v>61</v>
      </c>
      <c r="C40" s="90" t="s">
        <v>45</v>
      </c>
      <c r="D40" s="14">
        <v>38580</v>
      </c>
      <c r="E40" s="36" t="s">
        <v>14</v>
      </c>
      <c r="F40" s="14" t="s">
        <v>11</v>
      </c>
      <c r="G40" s="15">
        <v>1</v>
      </c>
      <c r="H40" s="110">
        <v>345.92</v>
      </c>
      <c r="I40" s="227">
        <f t="shared" si="0"/>
        <v>345.92</v>
      </c>
      <c r="J40" s="196"/>
      <c r="K40" s="197"/>
      <c r="L40" s="197"/>
      <c r="M40" s="195"/>
      <c r="N40" s="161"/>
      <c r="O40" s="161"/>
      <c r="P40" s="62"/>
      <c r="Q40" s="62"/>
      <c r="R40" s="148"/>
      <c r="S40" s="161"/>
      <c r="T40" s="161"/>
      <c r="U40" s="55"/>
      <c r="V40" s="55"/>
      <c r="W40" s="55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</row>
    <row r="41" spans="1:78" s="45" customFormat="1" ht="16.5" x14ac:dyDescent="0.3">
      <c r="A41" s="57"/>
      <c r="B41" s="58">
        <v>62</v>
      </c>
      <c r="C41" s="90" t="s">
        <v>64</v>
      </c>
      <c r="D41" s="14">
        <v>38580</v>
      </c>
      <c r="E41" s="59" t="s">
        <v>14</v>
      </c>
      <c r="F41" s="54" t="s">
        <v>11</v>
      </c>
      <c r="G41" s="52">
        <v>1</v>
      </c>
      <c r="H41" s="114">
        <v>499.36</v>
      </c>
      <c r="I41" s="227">
        <f t="shared" si="0"/>
        <v>499.36</v>
      </c>
      <c r="J41" s="200"/>
      <c r="K41" s="201"/>
      <c r="L41" s="201"/>
      <c r="M41" s="183"/>
      <c r="N41" s="161"/>
      <c r="O41" s="161"/>
      <c r="P41" s="62"/>
      <c r="Q41" s="62"/>
      <c r="R41" s="148"/>
      <c r="S41" s="161"/>
      <c r="T41" s="161"/>
      <c r="U41" s="55"/>
      <c r="V41" s="55"/>
      <c r="W41" s="55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</row>
    <row r="42" spans="1:78" s="12" customFormat="1" ht="16.5" x14ac:dyDescent="0.3">
      <c r="A42" s="10"/>
      <c r="B42" s="13">
        <v>63</v>
      </c>
      <c r="C42" s="113" t="s">
        <v>170</v>
      </c>
      <c r="D42" s="14">
        <v>38580</v>
      </c>
      <c r="E42" s="36" t="s">
        <v>14</v>
      </c>
      <c r="F42" s="14" t="s">
        <v>11</v>
      </c>
      <c r="G42" s="15">
        <v>1</v>
      </c>
      <c r="H42" s="110">
        <v>666.38</v>
      </c>
      <c r="I42" s="227">
        <f t="shared" si="0"/>
        <v>666.38</v>
      </c>
      <c r="J42" s="196"/>
      <c r="K42" s="197"/>
      <c r="L42" s="197"/>
      <c r="M42" s="195"/>
      <c r="N42" s="161"/>
      <c r="O42" s="145"/>
      <c r="P42" s="62"/>
      <c r="Q42" s="62"/>
      <c r="R42" s="148"/>
      <c r="S42" s="145"/>
      <c r="T42" s="145"/>
      <c r="U42" s="11"/>
      <c r="V42" s="11"/>
      <c r="W42" s="11"/>
    </row>
    <row r="43" spans="1:78" s="12" customFormat="1" ht="16.5" x14ac:dyDescent="0.3">
      <c r="A43" s="10"/>
      <c r="B43" s="13">
        <v>64</v>
      </c>
      <c r="C43" s="90" t="s">
        <v>31</v>
      </c>
      <c r="D43" s="14">
        <v>38580</v>
      </c>
      <c r="E43" s="36" t="s">
        <v>14</v>
      </c>
      <c r="F43" s="14" t="s">
        <v>11</v>
      </c>
      <c r="G43" s="15">
        <v>1</v>
      </c>
      <c r="H43" s="110">
        <v>536.52</v>
      </c>
      <c r="I43" s="227">
        <f t="shared" si="0"/>
        <v>536.52</v>
      </c>
      <c r="J43" s="196"/>
      <c r="K43" s="197"/>
      <c r="L43" s="197"/>
      <c r="M43" s="195"/>
      <c r="N43" s="161"/>
      <c r="O43" s="145"/>
      <c r="P43" s="62"/>
      <c r="Q43" s="62"/>
      <c r="R43" s="148"/>
      <c r="S43" s="145"/>
      <c r="T43" s="145"/>
      <c r="U43" s="11"/>
      <c r="V43" s="11"/>
      <c r="W43" s="11"/>
    </row>
    <row r="44" spans="1:78" s="12" customFormat="1" ht="16.5" x14ac:dyDescent="0.3">
      <c r="A44" s="10"/>
      <c r="B44" s="13">
        <v>65</v>
      </c>
      <c r="C44" s="113" t="s">
        <v>171</v>
      </c>
      <c r="D44" s="14">
        <v>38580</v>
      </c>
      <c r="E44" s="36" t="s">
        <v>14</v>
      </c>
      <c r="F44" s="14" t="s">
        <v>11</v>
      </c>
      <c r="G44" s="15">
        <v>2</v>
      </c>
      <c r="H44" s="115">
        <v>1315.69</v>
      </c>
      <c r="I44" s="227">
        <f t="shared" si="0"/>
        <v>2631.38</v>
      </c>
      <c r="J44" s="196"/>
      <c r="K44" s="197"/>
      <c r="L44" s="197"/>
      <c r="M44" s="195"/>
      <c r="N44" s="143"/>
      <c r="O44" s="145"/>
      <c r="P44" s="62"/>
      <c r="Q44" s="62"/>
      <c r="R44" s="148"/>
      <c r="S44" s="145"/>
      <c r="T44" s="145"/>
      <c r="U44" s="11"/>
      <c r="V44" s="11"/>
      <c r="W44" s="11"/>
    </row>
    <row r="45" spans="1:78" s="12" customFormat="1" ht="16.5" x14ac:dyDescent="0.3">
      <c r="A45" s="7"/>
      <c r="B45" s="13">
        <v>66</v>
      </c>
      <c r="C45" s="113" t="s">
        <v>172</v>
      </c>
      <c r="D45" s="14">
        <v>38580</v>
      </c>
      <c r="E45" s="36" t="s">
        <v>14</v>
      </c>
      <c r="F45" s="14" t="s">
        <v>11</v>
      </c>
      <c r="G45" s="15">
        <v>1</v>
      </c>
      <c r="H45" s="115">
        <v>1555.65</v>
      </c>
      <c r="I45" s="227">
        <f t="shared" si="0"/>
        <v>1555.65</v>
      </c>
      <c r="J45" s="196"/>
      <c r="K45" s="197"/>
      <c r="L45" s="197"/>
      <c r="M45" s="195"/>
      <c r="N45" s="143"/>
      <c r="O45" s="145"/>
      <c r="P45" s="62"/>
      <c r="Q45" s="62"/>
      <c r="R45" s="148"/>
      <c r="S45" s="145"/>
      <c r="T45" s="145"/>
      <c r="U45" s="11"/>
      <c r="V45" s="11"/>
      <c r="W45" s="11"/>
    </row>
    <row r="46" spans="1:78" s="12" customFormat="1" ht="16.5" x14ac:dyDescent="0.3">
      <c r="A46" s="10"/>
      <c r="B46" s="13">
        <v>67</v>
      </c>
      <c r="C46" s="90" t="s">
        <v>65</v>
      </c>
      <c r="D46" s="14">
        <v>38580</v>
      </c>
      <c r="E46" s="36" t="s">
        <v>14</v>
      </c>
      <c r="F46" s="14" t="s">
        <v>11</v>
      </c>
      <c r="G46" s="15">
        <v>1</v>
      </c>
      <c r="H46" s="110">
        <v>613.41999999999996</v>
      </c>
      <c r="I46" s="227">
        <f t="shared" si="0"/>
        <v>613.41999999999996</v>
      </c>
      <c r="J46" s="196"/>
      <c r="K46" s="197"/>
      <c r="L46" s="197"/>
      <c r="M46" s="195"/>
      <c r="N46" s="161"/>
      <c r="O46" s="145"/>
      <c r="P46" s="62"/>
      <c r="Q46" s="62"/>
      <c r="R46" s="148"/>
      <c r="S46" s="145"/>
      <c r="T46" s="145"/>
      <c r="U46" s="11"/>
      <c r="V46" s="11"/>
      <c r="W46" s="11"/>
    </row>
    <row r="47" spans="1:78" s="12" customFormat="1" ht="16.5" x14ac:dyDescent="0.3">
      <c r="A47" s="7"/>
      <c r="B47" s="13">
        <v>68</v>
      </c>
      <c r="C47" s="90" t="s">
        <v>56</v>
      </c>
      <c r="D47" s="14">
        <v>38580</v>
      </c>
      <c r="E47" s="36" t="s">
        <v>14</v>
      </c>
      <c r="F47" s="14" t="s">
        <v>11</v>
      </c>
      <c r="G47" s="15">
        <v>1</v>
      </c>
      <c r="H47" s="110">
        <v>3470</v>
      </c>
      <c r="I47" s="227">
        <f t="shared" si="0"/>
        <v>3470</v>
      </c>
      <c r="J47" s="196"/>
      <c r="K47" s="197"/>
      <c r="L47" s="197"/>
      <c r="M47" s="195"/>
      <c r="N47" s="145"/>
      <c r="O47" s="145"/>
      <c r="P47" s="62"/>
      <c r="Q47" s="62"/>
      <c r="R47" s="148"/>
      <c r="S47" s="145"/>
      <c r="T47" s="145"/>
      <c r="U47" s="11"/>
      <c r="V47" s="11"/>
      <c r="W47" s="11"/>
    </row>
    <row r="48" spans="1:78" s="12" customFormat="1" ht="16.5" x14ac:dyDescent="0.3">
      <c r="A48" s="10"/>
      <c r="B48" s="13">
        <v>69</v>
      </c>
      <c r="C48" s="90" t="s">
        <v>151</v>
      </c>
      <c r="D48" s="14">
        <v>38580</v>
      </c>
      <c r="E48" s="36" t="s">
        <v>14</v>
      </c>
      <c r="F48" s="14" t="s">
        <v>11</v>
      </c>
      <c r="G48" s="15">
        <v>1</v>
      </c>
      <c r="H48" s="110">
        <v>1030.32</v>
      </c>
      <c r="I48" s="227">
        <f t="shared" si="0"/>
        <v>1030.32</v>
      </c>
      <c r="J48" s="196"/>
      <c r="K48" s="197"/>
      <c r="L48" s="197"/>
      <c r="M48" s="195"/>
      <c r="N48" s="145"/>
      <c r="O48" s="145"/>
      <c r="P48" s="62"/>
      <c r="Q48" s="62"/>
      <c r="R48" s="148"/>
      <c r="S48" s="145"/>
      <c r="T48" s="145"/>
      <c r="U48" s="11"/>
      <c r="V48" s="11"/>
      <c r="W48" s="11"/>
    </row>
    <row r="49" spans="1:24" s="12" customFormat="1" ht="16.5" x14ac:dyDescent="0.3">
      <c r="A49" s="10"/>
      <c r="B49" s="13">
        <v>70</v>
      </c>
      <c r="C49" s="90" t="s">
        <v>59</v>
      </c>
      <c r="D49" s="14">
        <v>38580</v>
      </c>
      <c r="E49" s="36" t="s">
        <v>14</v>
      </c>
      <c r="F49" s="14" t="s">
        <v>11</v>
      </c>
      <c r="G49" s="15">
        <v>1</v>
      </c>
      <c r="H49" s="110">
        <v>1011.56</v>
      </c>
      <c r="I49" s="227">
        <f t="shared" si="0"/>
        <v>1011.56</v>
      </c>
      <c r="J49" s="144"/>
      <c r="K49" s="193"/>
      <c r="L49" s="193"/>
      <c r="M49" s="195"/>
      <c r="N49" s="145"/>
      <c r="O49" s="145"/>
      <c r="P49" s="62"/>
      <c r="Q49" s="62"/>
      <c r="R49" s="148"/>
      <c r="S49" s="145"/>
      <c r="T49" s="145"/>
      <c r="U49" s="11"/>
      <c r="V49" s="11"/>
      <c r="W49" s="11"/>
    </row>
    <row r="50" spans="1:24" ht="17.100000000000001" customHeight="1" x14ac:dyDescent="0.3">
      <c r="B50" s="13">
        <v>71</v>
      </c>
      <c r="C50" s="91" t="s">
        <v>89</v>
      </c>
      <c r="D50" s="14">
        <v>38580</v>
      </c>
      <c r="E50" s="37" t="s">
        <v>14</v>
      </c>
      <c r="F50" s="28" t="s">
        <v>76</v>
      </c>
      <c r="G50" s="41">
        <v>2</v>
      </c>
      <c r="H50" s="116">
        <v>261.74</v>
      </c>
      <c r="I50" s="227">
        <f t="shared" si="0"/>
        <v>523.48</v>
      </c>
      <c r="J50" s="203"/>
      <c r="K50" s="204"/>
      <c r="L50" s="204"/>
      <c r="M50" s="205"/>
      <c r="N50" s="206"/>
      <c r="P50" s="62"/>
      <c r="Q50" s="62"/>
      <c r="R50" s="148"/>
    </row>
    <row r="51" spans="1:24" s="12" customFormat="1" ht="33.75" thickBot="1" x14ac:dyDescent="0.35">
      <c r="A51" s="10"/>
      <c r="B51" s="13">
        <v>72</v>
      </c>
      <c r="C51" s="69" t="s">
        <v>67</v>
      </c>
      <c r="D51" s="14">
        <v>100420</v>
      </c>
      <c r="E51" s="125" t="s">
        <v>66</v>
      </c>
      <c r="F51" s="125" t="s">
        <v>11</v>
      </c>
      <c r="G51" s="126">
        <f>45-1</f>
        <v>44</v>
      </c>
      <c r="H51" s="127">
        <v>1252.68</v>
      </c>
      <c r="I51" s="228">
        <f t="shared" si="0"/>
        <v>55117.919999999998</v>
      </c>
      <c r="J51" s="144"/>
      <c r="K51" s="193"/>
      <c r="L51" s="193"/>
      <c r="M51" s="207"/>
      <c r="N51" s="145"/>
      <c r="O51" s="145"/>
      <c r="P51" s="62"/>
      <c r="Q51" s="62"/>
      <c r="R51" s="148"/>
      <c r="S51" s="145"/>
      <c r="T51" s="145"/>
      <c r="U51" s="11"/>
      <c r="V51" s="11"/>
      <c r="W51" s="11"/>
      <c r="X51" s="11"/>
    </row>
    <row r="52" spans="1:24" ht="17.100000000000001" customHeight="1" thickBot="1" x14ac:dyDescent="0.3">
      <c r="B52" s="29"/>
      <c r="C52" s="30" t="s">
        <v>75</v>
      </c>
      <c r="D52" s="124"/>
      <c r="E52" s="29"/>
      <c r="F52" s="31"/>
      <c r="G52" s="31"/>
      <c r="H52" s="70"/>
      <c r="I52" s="229">
        <f>SUM(I8:I51)</f>
        <v>411297.81999999995</v>
      </c>
      <c r="J52" s="208"/>
      <c r="K52" s="67"/>
      <c r="L52" s="46"/>
      <c r="O52" s="24"/>
    </row>
    <row r="54" spans="1:24" ht="17.100000000000001" customHeight="1" x14ac:dyDescent="0.2">
      <c r="B54" s="230" t="s">
        <v>174</v>
      </c>
      <c r="C54" s="231"/>
      <c r="D54" s="231"/>
      <c r="E54" s="231"/>
      <c r="F54" s="231"/>
      <c r="G54" s="232"/>
      <c r="H54" s="232"/>
    </row>
  </sheetData>
  <autoFilter ref="B6:I52"/>
  <mergeCells count="1">
    <mergeCell ref="B54:H54"/>
  </mergeCells>
  <pageMargins left="0.511811024" right="0.511811024" top="0.78740157499999996" bottom="0.78740157499999996" header="0.31496062000000002" footer="0.31496062000000002"/>
  <pageSetup scale="78" fitToHeight="0" orientation="landscape" horizontalDpi="4294967294" verticalDpi="4294967294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7"/>
  <sheetViews>
    <sheetView tabSelected="1" view="pageBreakPreview" topLeftCell="A4" zoomScaleNormal="100" zoomScaleSheetLayoutView="100" workbookViewId="0">
      <selection activeCell="D13" sqref="D13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61.7109375" style="1" customWidth="1"/>
    <col min="4" max="4" width="18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2.140625" style="24" customWidth="1"/>
    <col min="9" max="9" width="16.28515625" style="23" customWidth="1"/>
    <col min="10" max="10" width="10" style="2" customWidth="1"/>
    <col min="11" max="11" width="11.140625" style="2" customWidth="1"/>
    <col min="12" max="12" width="10" style="2" customWidth="1"/>
    <col min="13" max="13" width="10.140625" style="2" customWidth="1"/>
    <col min="14" max="14" width="10" style="2" customWidth="1"/>
    <col min="16" max="22" width="9.140625" style="2"/>
    <col min="23" max="16384" width="9.140625" style="1"/>
  </cols>
  <sheetData>
    <row r="1" spans="1:22" ht="6.75" customHeight="1" x14ac:dyDescent="0.2"/>
    <row r="2" spans="1:22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6"/>
      <c r="K2" s="6"/>
      <c r="L2" s="6"/>
      <c r="M2" s="6"/>
      <c r="N2" s="6"/>
      <c r="P2" s="6"/>
      <c r="Q2" s="6"/>
      <c r="R2" s="6"/>
      <c r="S2" s="6"/>
      <c r="T2" s="6"/>
      <c r="U2" s="6"/>
      <c r="V2" s="6"/>
    </row>
    <row r="3" spans="1:22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6"/>
      <c r="K3" s="6"/>
      <c r="L3" s="6"/>
      <c r="M3" s="6"/>
      <c r="N3" s="6"/>
      <c r="P3" s="6"/>
      <c r="Q3" s="6"/>
      <c r="R3" s="6"/>
      <c r="S3" s="6"/>
      <c r="T3" s="6"/>
      <c r="U3" s="6"/>
      <c r="V3" s="6"/>
    </row>
    <row r="4" spans="1:22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6"/>
      <c r="K4" s="6"/>
      <c r="L4" s="6"/>
      <c r="M4" s="6"/>
      <c r="N4" s="6"/>
      <c r="P4" s="6"/>
      <c r="Q4" s="6"/>
      <c r="R4" s="6"/>
      <c r="S4" s="6"/>
      <c r="T4" s="6"/>
      <c r="U4" s="6"/>
      <c r="V4" s="6"/>
    </row>
    <row r="5" spans="1:22" s="4" customFormat="1" ht="23.25" customHeight="1" x14ac:dyDescent="0.2">
      <c r="A5" s="5"/>
      <c r="B5" s="128"/>
      <c r="C5" s="83" t="s">
        <v>82</v>
      </c>
      <c r="D5" s="83"/>
      <c r="E5" s="84"/>
      <c r="F5" s="85"/>
      <c r="G5" s="86"/>
      <c r="H5" s="85"/>
      <c r="I5" s="87"/>
      <c r="J5" s="6"/>
      <c r="K5" s="6"/>
      <c r="L5" s="6"/>
      <c r="M5" s="6"/>
      <c r="N5" s="6"/>
      <c r="P5" s="6"/>
      <c r="Q5" s="6"/>
      <c r="R5" s="6"/>
      <c r="S5" s="6"/>
      <c r="T5" s="6"/>
      <c r="U5" s="6"/>
      <c r="V5" s="6"/>
    </row>
    <row r="6" spans="1:22" s="4" customFormat="1" ht="18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210"/>
      <c r="K6" s="177"/>
      <c r="L6" s="211"/>
      <c r="M6" s="64"/>
      <c r="N6" s="65"/>
      <c r="O6" s="140"/>
      <c r="P6" s="141"/>
      <c r="Q6" s="159"/>
      <c r="R6" s="24"/>
      <c r="S6" s="6"/>
      <c r="T6" s="6"/>
      <c r="U6" s="6"/>
      <c r="V6" s="6"/>
    </row>
    <row r="7" spans="1:22" s="9" customFormat="1" ht="16.5" x14ac:dyDescent="0.2">
      <c r="A7" s="10"/>
      <c r="B7" s="16"/>
      <c r="C7" s="17" t="s">
        <v>158</v>
      </c>
      <c r="D7" s="17"/>
      <c r="E7" s="18"/>
      <c r="F7" s="18"/>
      <c r="G7" s="19"/>
      <c r="H7" s="25"/>
      <c r="I7" s="149"/>
      <c r="J7" s="160"/>
      <c r="K7" s="160"/>
      <c r="L7" s="160"/>
      <c r="M7" s="160"/>
      <c r="N7" s="160"/>
      <c r="O7" s="61"/>
      <c r="P7" s="61"/>
      <c r="Q7" s="61"/>
      <c r="R7" s="143"/>
      <c r="S7" s="8"/>
      <c r="T7" s="8"/>
      <c r="U7" s="8"/>
      <c r="V7" s="8"/>
    </row>
    <row r="8" spans="1:22" s="12" customFormat="1" ht="16.5" x14ac:dyDescent="0.2">
      <c r="A8" s="7"/>
      <c r="B8" s="13">
        <v>73</v>
      </c>
      <c r="C8" s="69" t="s">
        <v>48</v>
      </c>
      <c r="D8" s="14">
        <v>38814</v>
      </c>
      <c r="E8" s="14" t="s">
        <v>14</v>
      </c>
      <c r="F8" s="14" t="s">
        <v>3</v>
      </c>
      <c r="G8" s="15">
        <v>396</v>
      </c>
      <c r="H8" s="111">
        <v>74.150000000000006</v>
      </c>
      <c r="I8" s="150">
        <f>ROUND((G8*H8),2)</f>
        <v>29363.4</v>
      </c>
      <c r="J8" s="145"/>
      <c r="K8" s="145"/>
      <c r="L8" s="145"/>
      <c r="M8" s="145"/>
      <c r="N8" s="145"/>
      <c r="O8" s="62"/>
      <c r="P8" s="62"/>
      <c r="Q8" s="176"/>
      <c r="R8" s="145"/>
      <c r="S8" s="11"/>
      <c r="T8" s="11"/>
      <c r="U8" s="11"/>
      <c r="V8" s="11"/>
    </row>
    <row r="9" spans="1:22" s="12" customFormat="1" ht="16.5" x14ac:dyDescent="0.2">
      <c r="A9" s="10"/>
      <c r="B9" s="13">
        <v>74</v>
      </c>
      <c r="C9" s="69" t="s">
        <v>49</v>
      </c>
      <c r="D9" s="40">
        <v>274244</v>
      </c>
      <c r="E9" s="14" t="s">
        <v>14</v>
      </c>
      <c r="F9" s="14" t="s">
        <v>3</v>
      </c>
      <c r="G9" s="15">
        <v>775</v>
      </c>
      <c r="H9" s="111">
        <v>92</v>
      </c>
      <c r="I9" s="150">
        <f>ROUND((G9*H9),2)</f>
        <v>71300</v>
      </c>
      <c r="J9" s="145"/>
      <c r="K9" s="145"/>
      <c r="L9" s="145"/>
      <c r="M9" s="145"/>
      <c r="N9" s="145"/>
      <c r="O9" s="62"/>
      <c r="P9" s="62"/>
      <c r="Q9" s="176"/>
      <c r="R9" s="145"/>
      <c r="S9" s="11"/>
      <c r="T9" s="11"/>
      <c r="U9" s="11"/>
      <c r="V9" s="11"/>
    </row>
    <row r="10" spans="1:22" s="12" customFormat="1" ht="16.5" x14ac:dyDescent="0.2">
      <c r="A10" s="10"/>
      <c r="B10" s="13">
        <v>75</v>
      </c>
      <c r="C10" s="69" t="s">
        <v>51</v>
      </c>
      <c r="D10" s="40">
        <v>274244</v>
      </c>
      <c r="E10" s="14" t="s">
        <v>14</v>
      </c>
      <c r="F10" s="14" t="s">
        <v>3</v>
      </c>
      <c r="G10" s="15">
        <v>539</v>
      </c>
      <c r="H10" s="111">
        <v>145.66</v>
      </c>
      <c r="I10" s="150">
        <f>ROUND((G10*H10),2)</f>
        <v>78510.740000000005</v>
      </c>
      <c r="J10" s="145"/>
      <c r="K10" s="145"/>
      <c r="L10" s="145"/>
      <c r="M10" s="145"/>
      <c r="N10" s="145"/>
      <c r="O10" s="62"/>
      <c r="P10" s="62"/>
      <c r="Q10" s="176"/>
      <c r="R10" s="145"/>
      <c r="S10" s="11"/>
      <c r="T10" s="11"/>
      <c r="U10" s="11"/>
      <c r="V10" s="11"/>
    </row>
    <row r="11" spans="1:22" s="12" customFormat="1" ht="16.5" x14ac:dyDescent="0.2">
      <c r="A11" s="10"/>
      <c r="B11" s="13">
        <v>76</v>
      </c>
      <c r="C11" s="69" t="s">
        <v>50</v>
      </c>
      <c r="D11" s="40">
        <v>274243</v>
      </c>
      <c r="E11" s="14" t="s">
        <v>14</v>
      </c>
      <c r="F11" s="14" t="s">
        <v>3</v>
      </c>
      <c r="G11" s="15">
        <v>2368</v>
      </c>
      <c r="H11" s="111">
        <v>189.34</v>
      </c>
      <c r="I11" s="150">
        <f>ROUND((G11*H11),2)</f>
        <v>448357.12</v>
      </c>
      <c r="J11" s="145"/>
      <c r="K11" s="145"/>
      <c r="L11" s="145"/>
      <c r="M11" s="145"/>
      <c r="N11" s="145"/>
      <c r="O11" s="62"/>
      <c r="P11" s="62"/>
      <c r="Q11" s="176"/>
      <c r="R11" s="145"/>
      <c r="S11" s="11"/>
      <c r="T11" s="11"/>
      <c r="U11" s="11"/>
      <c r="V11" s="11"/>
    </row>
    <row r="12" spans="1:22" s="12" customFormat="1" ht="16.5" x14ac:dyDescent="0.2">
      <c r="A12" s="10"/>
      <c r="B12" s="13">
        <v>77</v>
      </c>
      <c r="C12" s="69" t="s">
        <v>90</v>
      </c>
      <c r="D12" s="14">
        <v>38814</v>
      </c>
      <c r="E12" s="14" t="s">
        <v>14</v>
      </c>
      <c r="F12" s="14" t="s">
        <v>11</v>
      </c>
      <c r="G12" s="15">
        <v>8</v>
      </c>
      <c r="H12" s="111">
        <v>95</v>
      </c>
      <c r="I12" s="150">
        <f t="shared" ref="I12:I18" si="0">ROUND((G12*H12),2)</f>
        <v>760</v>
      </c>
      <c r="J12" s="145"/>
      <c r="K12" s="145"/>
      <c r="L12" s="145"/>
      <c r="M12" s="145"/>
      <c r="N12" s="145"/>
      <c r="O12" s="62"/>
      <c r="P12" s="62"/>
      <c r="Q12" s="176"/>
      <c r="R12" s="145"/>
      <c r="S12" s="11"/>
      <c r="T12" s="11"/>
      <c r="U12" s="11"/>
      <c r="V12" s="11"/>
    </row>
    <row r="13" spans="1:22" s="12" customFormat="1" ht="16.5" x14ac:dyDescent="0.2">
      <c r="A13" s="10"/>
      <c r="B13" s="13">
        <v>78</v>
      </c>
      <c r="C13" s="69" t="s">
        <v>91</v>
      </c>
      <c r="D13" s="40">
        <v>274244</v>
      </c>
      <c r="E13" s="14" t="s">
        <v>14</v>
      </c>
      <c r="F13" s="14" t="s">
        <v>11</v>
      </c>
      <c r="G13" s="15">
        <v>1</v>
      </c>
      <c r="H13" s="111">
        <v>148.5</v>
      </c>
      <c r="I13" s="150">
        <f t="shared" si="0"/>
        <v>148.5</v>
      </c>
      <c r="J13" s="145"/>
      <c r="K13" s="145"/>
      <c r="L13" s="145"/>
      <c r="M13" s="145"/>
      <c r="N13" s="145"/>
      <c r="O13" s="62"/>
      <c r="P13" s="62"/>
      <c r="Q13" s="176"/>
      <c r="R13" s="145"/>
      <c r="S13" s="11"/>
      <c r="T13" s="11"/>
      <c r="U13" s="11"/>
      <c r="V13" s="11"/>
    </row>
    <row r="14" spans="1:22" s="12" customFormat="1" ht="16.5" x14ac:dyDescent="0.2">
      <c r="A14" s="7"/>
      <c r="B14" s="13">
        <v>79</v>
      </c>
      <c r="C14" s="69" t="s">
        <v>92</v>
      </c>
      <c r="D14" s="40">
        <v>274244</v>
      </c>
      <c r="E14" s="14" t="s">
        <v>14</v>
      </c>
      <c r="F14" s="14" t="s">
        <v>11</v>
      </c>
      <c r="G14" s="15">
        <v>2</v>
      </c>
      <c r="H14" s="111">
        <v>174.4</v>
      </c>
      <c r="I14" s="150">
        <f t="shared" si="0"/>
        <v>348.8</v>
      </c>
      <c r="J14" s="145"/>
      <c r="K14" s="145"/>
      <c r="L14" s="145"/>
      <c r="M14" s="145"/>
      <c r="N14" s="145"/>
      <c r="O14" s="62"/>
      <c r="P14" s="62"/>
      <c r="Q14" s="176"/>
      <c r="R14" s="145"/>
      <c r="S14" s="11"/>
      <c r="T14" s="11"/>
      <c r="U14" s="11"/>
      <c r="V14" s="11"/>
    </row>
    <row r="15" spans="1:22" s="12" customFormat="1" ht="16.5" x14ac:dyDescent="0.2">
      <c r="A15" s="10"/>
      <c r="B15" s="13">
        <v>80</v>
      </c>
      <c r="C15" s="69" t="s">
        <v>93</v>
      </c>
      <c r="D15" s="14">
        <v>38814</v>
      </c>
      <c r="E15" s="14" t="s">
        <v>14</v>
      </c>
      <c r="F15" s="14" t="s">
        <v>11</v>
      </c>
      <c r="G15" s="15">
        <v>20</v>
      </c>
      <c r="H15" s="111">
        <v>208.4</v>
      </c>
      <c r="I15" s="150">
        <f t="shared" si="0"/>
        <v>4168</v>
      </c>
      <c r="J15" s="145"/>
      <c r="K15" s="145"/>
      <c r="L15" s="145"/>
      <c r="M15" s="145"/>
      <c r="N15" s="145"/>
      <c r="O15" s="62"/>
      <c r="P15" s="62"/>
      <c r="Q15" s="176"/>
      <c r="R15" s="145"/>
      <c r="S15" s="11"/>
      <c r="T15" s="11"/>
      <c r="U15" s="11"/>
      <c r="V15" s="11"/>
    </row>
    <row r="16" spans="1:22" s="12" customFormat="1" ht="16.5" x14ac:dyDescent="0.2">
      <c r="A16" s="10"/>
      <c r="B16" s="13">
        <v>81</v>
      </c>
      <c r="C16" s="69" t="s">
        <v>94</v>
      </c>
      <c r="D16" s="14">
        <v>38814</v>
      </c>
      <c r="E16" s="14" t="s">
        <v>14</v>
      </c>
      <c r="F16" s="14" t="s">
        <v>11</v>
      </c>
      <c r="G16" s="15">
        <v>12</v>
      </c>
      <c r="H16" s="111">
        <v>389.3</v>
      </c>
      <c r="I16" s="150">
        <f t="shared" si="0"/>
        <v>4671.6000000000004</v>
      </c>
      <c r="J16" s="145"/>
      <c r="K16" s="145"/>
      <c r="L16" s="145"/>
      <c r="M16" s="145"/>
      <c r="N16" s="145"/>
      <c r="O16" s="62"/>
      <c r="P16" s="62"/>
      <c r="Q16" s="176"/>
      <c r="R16" s="145"/>
      <c r="S16" s="11"/>
      <c r="T16" s="11"/>
      <c r="U16" s="11"/>
      <c r="V16" s="11"/>
    </row>
    <row r="17" spans="1:22" s="12" customFormat="1" ht="16.5" x14ac:dyDescent="0.2">
      <c r="A17" s="10"/>
      <c r="B17" s="13">
        <v>82</v>
      </c>
      <c r="C17" s="69" t="s">
        <v>95</v>
      </c>
      <c r="D17" s="14">
        <v>38814</v>
      </c>
      <c r="E17" s="14" t="s">
        <v>14</v>
      </c>
      <c r="F17" s="14" t="s">
        <v>11</v>
      </c>
      <c r="G17" s="15">
        <v>11</v>
      </c>
      <c r="H17" s="111">
        <v>234.35</v>
      </c>
      <c r="I17" s="150">
        <f t="shared" si="0"/>
        <v>2577.85</v>
      </c>
      <c r="J17" s="145"/>
      <c r="K17" s="145"/>
      <c r="L17" s="145"/>
      <c r="M17" s="145"/>
      <c r="N17" s="145"/>
      <c r="O17" s="62"/>
      <c r="P17" s="62"/>
      <c r="Q17" s="176"/>
      <c r="R17" s="145"/>
      <c r="S17" s="11"/>
      <c r="T17" s="11"/>
      <c r="U17" s="11"/>
      <c r="V17" s="11"/>
    </row>
    <row r="18" spans="1:22" s="12" customFormat="1" ht="16.5" x14ac:dyDescent="0.2">
      <c r="A18" s="7"/>
      <c r="B18" s="13">
        <v>83</v>
      </c>
      <c r="C18" s="69" t="s">
        <v>96</v>
      </c>
      <c r="D18" s="14">
        <v>38814</v>
      </c>
      <c r="E18" s="14" t="s">
        <v>14</v>
      </c>
      <c r="F18" s="14" t="s">
        <v>11</v>
      </c>
      <c r="G18" s="15">
        <v>5</v>
      </c>
      <c r="H18" s="111">
        <v>441.25</v>
      </c>
      <c r="I18" s="150">
        <f t="shared" si="0"/>
        <v>2206.25</v>
      </c>
      <c r="J18" s="145"/>
      <c r="K18" s="145"/>
      <c r="L18" s="145"/>
      <c r="M18" s="145"/>
      <c r="N18" s="145"/>
      <c r="O18" s="62"/>
      <c r="P18" s="62"/>
      <c r="Q18" s="176"/>
      <c r="R18" s="145"/>
      <c r="S18" s="11"/>
      <c r="T18" s="11"/>
      <c r="U18" s="11"/>
      <c r="V18" s="11"/>
    </row>
    <row r="19" spans="1:22" s="12" customFormat="1" ht="16.5" x14ac:dyDescent="0.2">
      <c r="A19" s="10"/>
      <c r="B19" s="13">
        <v>84</v>
      </c>
      <c r="C19" s="69" t="s">
        <v>97</v>
      </c>
      <c r="D19" s="40">
        <v>274243</v>
      </c>
      <c r="E19" s="14" t="s">
        <v>14</v>
      </c>
      <c r="F19" s="14" t="s">
        <v>11</v>
      </c>
      <c r="G19" s="15">
        <v>4</v>
      </c>
      <c r="H19" s="111">
        <v>200</v>
      </c>
      <c r="I19" s="150">
        <f t="shared" ref="I19:I21" si="1">ROUND((G19*H19),2)</f>
        <v>800</v>
      </c>
      <c r="J19" s="145"/>
      <c r="K19" s="145"/>
      <c r="L19" s="145"/>
      <c r="M19" s="145"/>
      <c r="N19" s="145"/>
      <c r="O19" s="62"/>
      <c r="P19" s="62"/>
      <c r="Q19" s="176"/>
      <c r="R19" s="145"/>
      <c r="S19" s="11"/>
      <c r="T19" s="11"/>
      <c r="U19" s="11"/>
      <c r="V19" s="11"/>
    </row>
    <row r="20" spans="1:22" s="12" customFormat="1" ht="16.5" customHeight="1" x14ac:dyDescent="0.2">
      <c r="A20" s="10"/>
      <c r="B20" s="13">
        <v>85</v>
      </c>
      <c r="C20" s="69" t="s">
        <v>98</v>
      </c>
      <c r="D20" s="40">
        <v>274243</v>
      </c>
      <c r="E20" s="14" t="s">
        <v>14</v>
      </c>
      <c r="F20" s="14" t="s">
        <v>11</v>
      </c>
      <c r="G20" s="15">
        <v>1</v>
      </c>
      <c r="H20" s="111">
        <v>300</v>
      </c>
      <c r="I20" s="150">
        <f t="shared" si="1"/>
        <v>300</v>
      </c>
      <c r="J20" s="145"/>
      <c r="K20" s="145"/>
      <c r="L20" s="145"/>
      <c r="M20" s="145"/>
      <c r="N20" s="145"/>
      <c r="O20" s="62"/>
      <c r="P20" s="62"/>
      <c r="Q20" s="176"/>
      <c r="R20" s="145"/>
      <c r="S20" s="11"/>
      <c r="T20" s="11"/>
      <c r="U20" s="11"/>
      <c r="V20" s="11"/>
    </row>
    <row r="21" spans="1:22" s="12" customFormat="1" ht="16.5" x14ac:dyDescent="0.2">
      <c r="A21" s="7"/>
      <c r="B21" s="13">
        <v>86</v>
      </c>
      <c r="C21" s="69" t="s">
        <v>99</v>
      </c>
      <c r="D21" s="14">
        <v>38814</v>
      </c>
      <c r="E21" s="14" t="s">
        <v>14</v>
      </c>
      <c r="F21" s="14" t="s">
        <v>11</v>
      </c>
      <c r="G21" s="15">
        <v>1</v>
      </c>
      <c r="H21" s="111">
        <v>260.33999999999997</v>
      </c>
      <c r="I21" s="150">
        <f t="shared" si="1"/>
        <v>260.33999999999997</v>
      </c>
      <c r="J21" s="145"/>
      <c r="K21" s="145"/>
      <c r="L21" s="145"/>
      <c r="M21" s="145"/>
      <c r="N21" s="145"/>
      <c r="O21" s="62"/>
      <c r="P21" s="62"/>
      <c r="Q21" s="176"/>
      <c r="R21" s="145"/>
      <c r="S21" s="11"/>
      <c r="T21" s="11"/>
      <c r="U21" s="11"/>
      <c r="V21" s="11"/>
    </row>
    <row r="22" spans="1:22" s="12" customFormat="1" ht="16.5" x14ac:dyDescent="0.2">
      <c r="A22" s="7"/>
      <c r="B22" s="13">
        <v>87</v>
      </c>
      <c r="C22" s="69" t="s">
        <v>100</v>
      </c>
      <c r="D22" s="14">
        <v>38814</v>
      </c>
      <c r="E22" s="14" t="s">
        <v>14</v>
      </c>
      <c r="F22" s="14" t="s">
        <v>11</v>
      </c>
      <c r="G22" s="15">
        <v>1</v>
      </c>
      <c r="H22" s="111">
        <v>162.5</v>
      </c>
      <c r="I22" s="150">
        <f t="shared" ref="I22" si="2">ROUND((G22*H22),2)</f>
        <v>162.5</v>
      </c>
      <c r="J22" s="145"/>
      <c r="K22" s="145"/>
      <c r="L22" s="145"/>
      <c r="M22" s="145"/>
      <c r="N22" s="145"/>
      <c r="O22" s="62"/>
      <c r="P22" s="62"/>
      <c r="Q22" s="176"/>
      <c r="R22" s="145"/>
      <c r="S22" s="11"/>
      <c r="T22" s="11"/>
      <c r="U22" s="11"/>
      <c r="V22" s="11"/>
    </row>
    <row r="23" spans="1:22" s="12" customFormat="1" ht="17.25" thickBot="1" x14ac:dyDescent="0.25">
      <c r="A23" s="10"/>
      <c r="B23" s="13">
        <v>88</v>
      </c>
      <c r="C23" s="69" t="s">
        <v>101</v>
      </c>
      <c r="D23" s="14">
        <v>38814</v>
      </c>
      <c r="E23" s="14" t="s">
        <v>14</v>
      </c>
      <c r="F23" s="14" t="s">
        <v>11</v>
      </c>
      <c r="G23" s="15">
        <v>1</v>
      </c>
      <c r="H23" s="111">
        <v>43.75</v>
      </c>
      <c r="I23" s="171">
        <f t="shared" ref="I23" si="3">ROUND((G23*H23),2)</f>
        <v>43.75</v>
      </c>
      <c r="J23" s="145"/>
      <c r="K23" s="145"/>
      <c r="L23" s="145"/>
      <c r="M23" s="145"/>
      <c r="N23" s="145"/>
      <c r="O23" s="62"/>
      <c r="P23" s="62"/>
      <c r="Q23" s="176"/>
      <c r="R23" s="145"/>
      <c r="S23" s="11"/>
      <c r="T23" s="11"/>
      <c r="U23" s="11"/>
      <c r="V23" s="11"/>
    </row>
    <row r="24" spans="1:22" ht="17.100000000000001" customHeight="1" thickBot="1" x14ac:dyDescent="0.35">
      <c r="B24" s="29"/>
      <c r="C24" s="44" t="s">
        <v>75</v>
      </c>
      <c r="D24" s="44"/>
      <c r="E24" s="43"/>
      <c r="F24" s="43"/>
      <c r="G24" s="43"/>
      <c r="H24" s="101"/>
      <c r="I24" s="209">
        <f>SUM(I8:I23)</f>
        <v>643978.85</v>
      </c>
      <c r="J24" s="212"/>
      <c r="O24" s="213"/>
    </row>
    <row r="26" spans="1:22" ht="17.100000000000001" customHeight="1" x14ac:dyDescent="0.2">
      <c r="B26" s="230" t="s">
        <v>174</v>
      </c>
      <c r="C26" s="231"/>
      <c r="D26" s="231"/>
      <c r="E26" s="231"/>
      <c r="F26" s="231"/>
      <c r="G26" s="232"/>
      <c r="H26" s="232"/>
    </row>
    <row r="27" spans="1:22" ht="17.100000000000001" customHeight="1" x14ac:dyDescent="0.2">
      <c r="C27" s="32"/>
      <c r="D27" s="32"/>
    </row>
  </sheetData>
  <autoFilter ref="B6:I24"/>
  <mergeCells count="1">
    <mergeCell ref="B26:H26"/>
  </mergeCells>
  <pageMargins left="0.511811024" right="0.511811024" top="0.78740157499999996" bottom="0.78740157499999996" header="0.31496062000000002" footer="0.31496062000000002"/>
  <pageSetup scale="85" fitToHeight="0" orientation="landscape" horizontalDpi="4294967294" verticalDpi="4294967294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53"/>
  <sheetViews>
    <sheetView view="pageBreakPreview" topLeftCell="A16" zoomScaleNormal="100" zoomScaleSheetLayoutView="100" workbookViewId="0">
      <selection activeCell="C16" sqref="C16"/>
    </sheetView>
  </sheetViews>
  <sheetFormatPr defaultRowHeight="17.100000000000001" customHeight="1" x14ac:dyDescent="0.2"/>
  <cols>
    <col min="1" max="1" width="1.28515625" style="3" customWidth="1"/>
    <col min="2" max="2" width="10.85546875" style="3" customWidth="1"/>
    <col min="3" max="3" width="55.28515625" style="1" customWidth="1"/>
    <col min="4" max="4" width="13.85546875" style="1" customWidth="1"/>
    <col min="5" max="5" width="12.42578125" style="1" bestFit="1" customWidth="1"/>
    <col min="6" max="6" width="8.7109375" style="1" customWidth="1"/>
    <col min="7" max="7" width="11.28515625" style="2" customWidth="1"/>
    <col min="8" max="8" width="14" style="24" bestFit="1" customWidth="1"/>
    <col min="9" max="9" width="17.140625" style="23" customWidth="1"/>
    <col min="10" max="10" width="12.7109375" style="47" customWidth="1"/>
    <col min="11" max="11" width="12" style="23" customWidth="1"/>
    <col min="12" max="14" width="13.28515625" style="23" customWidth="1"/>
    <col min="15" max="15" width="13.5703125" style="23" customWidth="1"/>
    <col min="16" max="16" width="15" style="23" customWidth="1"/>
    <col min="17" max="17" width="11.42578125" style="23" customWidth="1"/>
    <col min="18" max="18" width="17.140625" style="2" customWidth="1"/>
    <col min="19" max="19" width="15" style="2" customWidth="1"/>
    <col min="20" max="20" width="10.5703125" style="2" bestFit="1" customWidth="1"/>
    <col min="21" max="21" width="12.140625" style="2" bestFit="1" customWidth="1"/>
    <col min="22" max="29" width="9.140625" style="2"/>
    <col min="30" max="16384" width="9.140625" style="1"/>
  </cols>
  <sheetData>
    <row r="1" spans="1:29" ht="6.75" customHeight="1" x14ac:dyDescent="0.2"/>
    <row r="2" spans="1:29" s="4" customFormat="1" ht="17.100000000000001" customHeight="1" x14ac:dyDescent="0.2">
      <c r="A2" s="5"/>
      <c r="B2" s="129" t="s">
        <v>5</v>
      </c>
      <c r="C2" s="74" t="s">
        <v>9</v>
      </c>
      <c r="D2" s="74"/>
      <c r="E2" s="74"/>
      <c r="F2" s="75"/>
      <c r="G2" s="76"/>
      <c r="H2" s="77"/>
      <c r="I2" s="78"/>
      <c r="J2" s="47"/>
      <c r="K2" s="23"/>
      <c r="L2" s="23"/>
      <c r="M2" s="23"/>
      <c r="N2" s="23"/>
      <c r="O2" s="23"/>
      <c r="P2" s="23"/>
      <c r="Q2" s="23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4" customFormat="1" ht="17.100000000000001" customHeight="1" x14ac:dyDescent="0.2">
      <c r="A3" s="5"/>
      <c r="B3" s="130" t="s">
        <v>6</v>
      </c>
      <c r="C3" s="79" t="s">
        <v>8</v>
      </c>
      <c r="D3" s="79"/>
      <c r="E3" s="79"/>
      <c r="F3" s="79"/>
      <c r="G3" s="80"/>
      <c r="H3" s="81"/>
      <c r="I3" s="82"/>
      <c r="J3" s="47"/>
      <c r="K3" s="23"/>
      <c r="L3" s="23"/>
      <c r="M3" s="23"/>
      <c r="N3" s="23"/>
      <c r="O3" s="23"/>
      <c r="P3" s="23"/>
      <c r="Q3" s="23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s="4" customFormat="1" ht="17.100000000000001" customHeight="1" x14ac:dyDescent="0.2">
      <c r="A4" s="5"/>
      <c r="B4" s="130" t="s">
        <v>7</v>
      </c>
      <c r="C4" s="79" t="s">
        <v>4</v>
      </c>
      <c r="D4" s="79"/>
      <c r="E4" s="79"/>
      <c r="F4" s="79"/>
      <c r="G4" s="80"/>
      <c r="H4" s="81"/>
      <c r="I4" s="82"/>
      <c r="J4" s="47"/>
      <c r="K4" s="23"/>
      <c r="L4" s="23"/>
      <c r="M4" s="23"/>
      <c r="N4" s="23"/>
      <c r="O4" s="23"/>
      <c r="P4" s="23"/>
      <c r="Q4" s="23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29" s="4" customFormat="1" ht="23.25" customHeight="1" x14ac:dyDescent="0.2">
      <c r="A5" s="5"/>
      <c r="B5" s="128"/>
      <c r="C5" s="83" t="s">
        <v>81</v>
      </c>
      <c r="D5" s="83"/>
      <c r="E5" s="84"/>
      <c r="F5" s="85"/>
      <c r="G5" s="86"/>
      <c r="H5" s="85"/>
      <c r="I5" s="87"/>
      <c r="J5" s="47"/>
      <c r="K5" s="23"/>
      <c r="L5" s="23"/>
      <c r="M5" s="23"/>
      <c r="N5" s="23"/>
      <c r="O5" s="23"/>
      <c r="P5" s="23"/>
      <c r="Q5" s="23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s="4" customFormat="1" ht="27" customHeight="1" x14ac:dyDescent="0.2">
      <c r="A6" s="5"/>
      <c r="B6" s="21" t="s">
        <v>0</v>
      </c>
      <c r="C6" s="21" t="s">
        <v>1</v>
      </c>
      <c r="D6" s="21" t="s">
        <v>79</v>
      </c>
      <c r="E6" s="21" t="s">
        <v>53</v>
      </c>
      <c r="F6" s="21" t="s">
        <v>2</v>
      </c>
      <c r="G6" s="22" t="s">
        <v>52</v>
      </c>
      <c r="H6" s="20" t="s">
        <v>73</v>
      </c>
      <c r="I6" s="134" t="s">
        <v>74</v>
      </c>
      <c r="J6" s="175"/>
      <c r="K6" s="61"/>
      <c r="L6" s="216"/>
      <c r="M6" s="217"/>
      <c r="N6" s="218"/>
      <c r="O6" s="140"/>
      <c r="P6" s="141"/>
      <c r="Q6" s="159"/>
      <c r="R6" s="2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s="9" customFormat="1" ht="16.5" x14ac:dyDescent="0.2">
      <c r="A7" s="10"/>
      <c r="B7" s="16"/>
      <c r="C7" s="17" t="s">
        <v>161</v>
      </c>
      <c r="D7" s="17"/>
      <c r="E7" s="18"/>
      <c r="F7" s="18"/>
      <c r="G7" s="19"/>
      <c r="H7" s="25"/>
      <c r="I7" s="63"/>
      <c r="J7" s="61"/>
      <c r="K7" s="61"/>
      <c r="L7" s="61"/>
      <c r="M7" s="61"/>
      <c r="N7" s="61"/>
      <c r="O7" s="61"/>
      <c r="P7" s="61"/>
      <c r="Q7" s="61"/>
      <c r="R7" s="143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s="12" customFormat="1" ht="16.5" x14ac:dyDescent="0.2">
      <c r="A8" s="7"/>
      <c r="B8" s="13">
        <v>89</v>
      </c>
      <c r="C8" s="69" t="s">
        <v>19</v>
      </c>
      <c r="D8" s="14">
        <v>465086</v>
      </c>
      <c r="E8" s="14" t="s">
        <v>14</v>
      </c>
      <c r="F8" s="14" t="s">
        <v>3</v>
      </c>
      <c r="G8" s="15">
        <v>1401</v>
      </c>
      <c r="H8" s="106">
        <v>333.73</v>
      </c>
      <c r="I8" s="214">
        <f t="shared" ref="I8:I25" si="0">ROUND((G8*H8),2)</f>
        <v>467555.73</v>
      </c>
      <c r="J8" s="62"/>
      <c r="K8" s="62"/>
      <c r="L8" s="62"/>
      <c r="M8" s="62"/>
      <c r="N8" s="62"/>
      <c r="O8" s="62"/>
      <c r="P8" s="62"/>
      <c r="Q8" s="176"/>
      <c r="R8" s="145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s="12" customFormat="1" ht="16.5" x14ac:dyDescent="0.2">
      <c r="A9" s="10"/>
      <c r="B9" s="13">
        <v>90</v>
      </c>
      <c r="C9" s="69" t="s">
        <v>21</v>
      </c>
      <c r="D9" s="14">
        <v>465086</v>
      </c>
      <c r="E9" s="14" t="s">
        <v>14</v>
      </c>
      <c r="F9" s="14" t="s">
        <v>3</v>
      </c>
      <c r="G9" s="15">
        <v>1526</v>
      </c>
      <c r="H9" s="106">
        <v>629.38</v>
      </c>
      <c r="I9" s="214">
        <f t="shared" si="0"/>
        <v>960433.88</v>
      </c>
      <c r="J9" s="62"/>
      <c r="K9" s="62"/>
      <c r="L9" s="62"/>
      <c r="M9" s="62"/>
      <c r="N9" s="62"/>
      <c r="O9" s="62"/>
      <c r="P9" s="62"/>
      <c r="Q9" s="176"/>
      <c r="R9" s="145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s="12" customFormat="1" ht="16.5" x14ac:dyDescent="0.2">
      <c r="A10" s="10"/>
      <c r="B10" s="13">
        <v>91</v>
      </c>
      <c r="C10" s="69" t="s">
        <v>102</v>
      </c>
      <c r="D10" s="14">
        <v>465086</v>
      </c>
      <c r="E10" s="14" t="s">
        <v>14</v>
      </c>
      <c r="F10" s="14" t="s">
        <v>11</v>
      </c>
      <c r="G10" s="15">
        <v>1</v>
      </c>
      <c r="H10" s="106">
        <v>1239.57</v>
      </c>
      <c r="I10" s="214">
        <f t="shared" si="0"/>
        <v>1239.57</v>
      </c>
      <c r="J10" s="62"/>
      <c r="K10" s="62"/>
      <c r="L10" s="62"/>
      <c r="M10" s="62"/>
      <c r="N10" s="62"/>
      <c r="O10" s="62"/>
      <c r="P10" s="62"/>
      <c r="Q10" s="176"/>
      <c r="R10" s="145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s="12" customFormat="1" ht="16.5" x14ac:dyDescent="0.2">
      <c r="A11" s="10"/>
      <c r="B11" s="13">
        <v>92</v>
      </c>
      <c r="C11" s="69" t="s">
        <v>103</v>
      </c>
      <c r="D11" s="14">
        <v>465086</v>
      </c>
      <c r="E11" s="14" t="s">
        <v>14</v>
      </c>
      <c r="F11" s="14" t="s">
        <v>11</v>
      </c>
      <c r="G11" s="15">
        <v>2</v>
      </c>
      <c r="H11" s="106">
        <v>1432.39</v>
      </c>
      <c r="I11" s="214">
        <f t="shared" si="0"/>
        <v>2864.78</v>
      </c>
      <c r="J11" s="62"/>
      <c r="K11" s="62"/>
      <c r="L11" s="62"/>
      <c r="M11" s="62"/>
      <c r="N11" s="62"/>
      <c r="O11" s="62"/>
      <c r="P11" s="62"/>
      <c r="Q11" s="176"/>
      <c r="R11" s="145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s="12" customFormat="1" ht="16.5" x14ac:dyDescent="0.2">
      <c r="A12" s="7"/>
      <c r="B12" s="13">
        <v>93</v>
      </c>
      <c r="C12" s="69" t="s">
        <v>104</v>
      </c>
      <c r="D12" s="14">
        <v>465086</v>
      </c>
      <c r="E12" s="14" t="s">
        <v>14</v>
      </c>
      <c r="F12" s="14" t="s">
        <v>11</v>
      </c>
      <c r="G12" s="15">
        <v>3</v>
      </c>
      <c r="H12" s="112">
        <v>435</v>
      </c>
      <c r="I12" s="214">
        <f t="shared" si="0"/>
        <v>1305</v>
      </c>
      <c r="J12" s="219"/>
      <c r="K12" s="219"/>
      <c r="L12" s="219"/>
      <c r="M12" s="219"/>
      <c r="N12" s="219"/>
      <c r="O12" s="62"/>
      <c r="P12" s="62"/>
      <c r="Q12" s="176"/>
      <c r="R12" s="145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s="12" customFormat="1" ht="16.5" x14ac:dyDescent="0.2">
      <c r="A13" s="10"/>
      <c r="B13" s="13">
        <v>94</v>
      </c>
      <c r="C13" s="69" t="s">
        <v>105</v>
      </c>
      <c r="D13" s="14">
        <v>465086</v>
      </c>
      <c r="E13" s="14" t="s">
        <v>14</v>
      </c>
      <c r="F13" s="14" t="s">
        <v>11</v>
      </c>
      <c r="G13" s="15">
        <v>1</v>
      </c>
      <c r="H13" s="106">
        <v>496</v>
      </c>
      <c r="I13" s="214">
        <f t="shared" si="0"/>
        <v>496</v>
      </c>
      <c r="J13" s="62"/>
      <c r="K13" s="62"/>
      <c r="L13" s="62"/>
      <c r="M13" s="62"/>
      <c r="N13" s="62"/>
      <c r="O13" s="62"/>
      <c r="P13" s="62"/>
      <c r="Q13" s="176"/>
      <c r="R13" s="145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s="12" customFormat="1" ht="16.5" x14ac:dyDescent="0.2">
      <c r="A14" s="10"/>
      <c r="B14" s="13">
        <v>95</v>
      </c>
      <c r="C14" s="69" t="s">
        <v>106</v>
      </c>
      <c r="D14" s="14">
        <v>465086</v>
      </c>
      <c r="E14" s="14" t="s">
        <v>14</v>
      </c>
      <c r="F14" s="14" t="s">
        <v>11</v>
      </c>
      <c r="G14" s="15">
        <v>1</v>
      </c>
      <c r="H14" s="106">
        <v>725</v>
      </c>
      <c r="I14" s="214">
        <f t="shared" si="0"/>
        <v>725</v>
      </c>
      <c r="J14" s="62"/>
      <c r="K14" s="62"/>
      <c r="L14" s="62"/>
      <c r="M14" s="62"/>
      <c r="N14" s="62"/>
      <c r="O14" s="62"/>
      <c r="P14" s="62"/>
      <c r="Q14" s="176"/>
      <c r="R14" s="145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s="12" customFormat="1" ht="16.5" x14ac:dyDescent="0.2">
      <c r="A15" s="10"/>
      <c r="B15" s="13">
        <v>96</v>
      </c>
      <c r="C15" s="69" t="s">
        <v>107</v>
      </c>
      <c r="D15" s="14">
        <v>465086</v>
      </c>
      <c r="E15" s="14" t="s">
        <v>14</v>
      </c>
      <c r="F15" s="14" t="s">
        <v>11</v>
      </c>
      <c r="G15" s="15">
        <f>8-4</f>
        <v>4</v>
      </c>
      <c r="H15" s="106">
        <v>280.12</v>
      </c>
      <c r="I15" s="214">
        <f t="shared" si="0"/>
        <v>1120.48</v>
      </c>
      <c r="J15" s="62"/>
      <c r="K15" s="62"/>
      <c r="L15" s="62"/>
      <c r="M15" s="62"/>
      <c r="N15" s="62"/>
      <c r="O15" s="62"/>
      <c r="P15" s="62"/>
      <c r="Q15" s="176"/>
      <c r="R15" s="145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s="12" customFormat="1" ht="16.5" x14ac:dyDescent="0.2">
      <c r="A16" s="7"/>
      <c r="B16" s="13">
        <v>97</v>
      </c>
      <c r="C16" s="69" t="s">
        <v>108</v>
      </c>
      <c r="D16" s="14">
        <v>465086</v>
      </c>
      <c r="E16" s="14" t="s">
        <v>14</v>
      </c>
      <c r="F16" s="14" t="s">
        <v>11</v>
      </c>
      <c r="G16" s="15">
        <f>4-1</f>
        <v>3</v>
      </c>
      <c r="H16" s="106">
        <v>442.62</v>
      </c>
      <c r="I16" s="214">
        <f t="shared" si="0"/>
        <v>1327.86</v>
      </c>
      <c r="J16" s="62"/>
      <c r="K16" s="62"/>
      <c r="L16" s="62"/>
      <c r="M16" s="62"/>
      <c r="N16" s="62"/>
      <c r="O16" s="62"/>
      <c r="P16" s="62"/>
      <c r="Q16" s="176"/>
      <c r="R16" s="145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1:29" s="12" customFormat="1" ht="16.5" x14ac:dyDescent="0.2">
      <c r="A17" s="10"/>
      <c r="B17" s="13">
        <v>98</v>
      </c>
      <c r="C17" s="69" t="s">
        <v>109</v>
      </c>
      <c r="D17" s="14">
        <v>465086</v>
      </c>
      <c r="E17" s="14" t="s">
        <v>14</v>
      </c>
      <c r="F17" s="14" t="s">
        <v>11</v>
      </c>
      <c r="G17" s="15">
        <v>3</v>
      </c>
      <c r="H17" s="106">
        <v>896.1</v>
      </c>
      <c r="I17" s="214">
        <f t="shared" si="0"/>
        <v>2688.3</v>
      </c>
      <c r="J17" s="62"/>
      <c r="K17" s="62"/>
      <c r="L17" s="62"/>
      <c r="M17" s="62"/>
      <c r="N17" s="62"/>
      <c r="O17" s="62"/>
      <c r="P17" s="62"/>
      <c r="Q17" s="176"/>
      <c r="R17" s="145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s="12" customFormat="1" ht="16.5" x14ac:dyDescent="0.2">
      <c r="A18" s="10"/>
      <c r="B18" s="13">
        <v>99</v>
      </c>
      <c r="C18" s="69" t="s">
        <v>110</v>
      </c>
      <c r="D18" s="14">
        <v>465086</v>
      </c>
      <c r="E18" s="14" t="s">
        <v>14</v>
      </c>
      <c r="F18" s="14" t="s">
        <v>11</v>
      </c>
      <c r="G18" s="15">
        <f>5-2</f>
        <v>3</v>
      </c>
      <c r="H18" s="106">
        <v>1334.13</v>
      </c>
      <c r="I18" s="214">
        <f t="shared" si="0"/>
        <v>4002.39</v>
      </c>
      <c r="J18" s="62"/>
      <c r="K18" s="62"/>
      <c r="L18" s="62"/>
      <c r="M18" s="62"/>
      <c r="N18" s="62"/>
      <c r="O18" s="62"/>
      <c r="P18" s="62"/>
      <c r="Q18" s="176"/>
      <c r="R18" s="145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s="12" customFormat="1" ht="16.5" x14ac:dyDescent="0.2">
      <c r="A19" s="10"/>
      <c r="B19" s="13">
        <v>100</v>
      </c>
      <c r="C19" s="69" t="s">
        <v>111</v>
      </c>
      <c r="D19" s="14">
        <v>465086</v>
      </c>
      <c r="E19" s="14" t="s">
        <v>14</v>
      </c>
      <c r="F19" s="14" t="s">
        <v>11</v>
      </c>
      <c r="G19" s="15">
        <f>6-1</f>
        <v>5</v>
      </c>
      <c r="H19" s="106">
        <v>1873.18</v>
      </c>
      <c r="I19" s="214">
        <f t="shared" si="0"/>
        <v>9365.9</v>
      </c>
      <c r="J19" s="62"/>
      <c r="K19" s="62"/>
      <c r="L19" s="62"/>
      <c r="M19" s="62"/>
      <c r="N19" s="62"/>
      <c r="O19" s="62"/>
      <c r="P19" s="62"/>
      <c r="Q19" s="176"/>
      <c r="R19" s="145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s="12" customFormat="1" ht="16.5" x14ac:dyDescent="0.2">
      <c r="A20" s="7"/>
      <c r="B20" s="13">
        <v>101</v>
      </c>
      <c r="C20" s="69" t="s">
        <v>112</v>
      </c>
      <c r="D20" s="14">
        <v>465086</v>
      </c>
      <c r="E20" s="14" t="s">
        <v>14</v>
      </c>
      <c r="F20" s="14" t="s">
        <v>11</v>
      </c>
      <c r="G20" s="15">
        <v>1</v>
      </c>
      <c r="H20" s="106">
        <v>2282</v>
      </c>
      <c r="I20" s="214">
        <f t="shared" si="0"/>
        <v>2282</v>
      </c>
      <c r="J20" s="62"/>
      <c r="K20" s="62"/>
      <c r="L20" s="62"/>
      <c r="M20" s="62"/>
      <c r="N20" s="62"/>
      <c r="O20" s="62"/>
      <c r="P20" s="62"/>
      <c r="Q20" s="176"/>
      <c r="R20" s="145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29" s="12" customFormat="1" ht="16.5" x14ac:dyDescent="0.2">
      <c r="A21" s="10"/>
      <c r="B21" s="13">
        <v>102</v>
      </c>
      <c r="C21" s="69" t="s">
        <v>113</v>
      </c>
      <c r="D21" s="14">
        <v>465086</v>
      </c>
      <c r="E21" s="14" t="s">
        <v>14</v>
      </c>
      <c r="F21" s="14" t="s">
        <v>11</v>
      </c>
      <c r="G21" s="15">
        <f>8-1</f>
        <v>7</v>
      </c>
      <c r="H21" s="106">
        <v>1114.0999999999999</v>
      </c>
      <c r="I21" s="214">
        <f t="shared" si="0"/>
        <v>7798.7</v>
      </c>
      <c r="J21" s="62"/>
      <c r="K21" s="62"/>
      <c r="L21" s="62"/>
      <c r="M21" s="62"/>
      <c r="N21" s="62"/>
      <c r="O21" s="62"/>
      <c r="P21" s="62"/>
      <c r="Q21" s="176"/>
      <c r="R21" s="145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s="12" customFormat="1" ht="16.5" x14ac:dyDescent="0.2">
      <c r="A22" s="10"/>
      <c r="B22" s="13">
        <v>103</v>
      </c>
      <c r="C22" s="69" t="s">
        <v>114</v>
      </c>
      <c r="D22" s="14">
        <v>465086</v>
      </c>
      <c r="E22" s="14" t="s">
        <v>14</v>
      </c>
      <c r="F22" s="14" t="s">
        <v>11</v>
      </c>
      <c r="G22" s="15">
        <v>1</v>
      </c>
      <c r="H22" s="106">
        <v>1432.88</v>
      </c>
      <c r="I22" s="214">
        <f t="shared" si="0"/>
        <v>1432.88</v>
      </c>
      <c r="J22" s="62"/>
      <c r="K22" s="62"/>
      <c r="L22" s="62"/>
      <c r="M22" s="62"/>
      <c r="N22" s="62"/>
      <c r="O22" s="62"/>
      <c r="P22" s="62"/>
      <c r="Q22" s="176"/>
      <c r="R22" s="145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s="12" customFormat="1" ht="16.5" x14ac:dyDescent="0.2">
      <c r="A23" s="10"/>
      <c r="B23" s="13">
        <v>104</v>
      </c>
      <c r="C23" s="69" t="s">
        <v>115</v>
      </c>
      <c r="D23" s="14">
        <v>465086</v>
      </c>
      <c r="E23" s="14" t="s">
        <v>14</v>
      </c>
      <c r="F23" s="14" t="s">
        <v>11</v>
      </c>
      <c r="G23" s="15">
        <f>4-1</f>
        <v>3</v>
      </c>
      <c r="H23" s="106">
        <v>2179</v>
      </c>
      <c r="I23" s="214">
        <f t="shared" si="0"/>
        <v>6537</v>
      </c>
      <c r="J23" s="62"/>
      <c r="K23" s="62"/>
      <c r="L23" s="62"/>
      <c r="M23" s="62"/>
      <c r="N23" s="62"/>
      <c r="O23" s="62"/>
      <c r="P23" s="62"/>
      <c r="Q23" s="176"/>
      <c r="R23" s="145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s="12" customFormat="1" ht="16.5" x14ac:dyDescent="0.2">
      <c r="A24" s="7"/>
      <c r="B24" s="13">
        <v>105</v>
      </c>
      <c r="C24" s="69" t="s">
        <v>116</v>
      </c>
      <c r="D24" s="14">
        <v>465086</v>
      </c>
      <c r="E24" s="14" t="s">
        <v>14</v>
      </c>
      <c r="F24" s="14" t="s">
        <v>11</v>
      </c>
      <c r="G24" s="15">
        <v>3</v>
      </c>
      <c r="H24" s="106">
        <v>2903</v>
      </c>
      <c r="I24" s="214">
        <f t="shared" si="0"/>
        <v>8709</v>
      </c>
      <c r="J24" s="62"/>
      <c r="K24" s="62"/>
      <c r="L24" s="62"/>
      <c r="M24" s="62"/>
      <c r="N24" s="62"/>
      <c r="O24" s="62"/>
      <c r="P24" s="62"/>
      <c r="Q24" s="176"/>
      <c r="R24" s="145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s="12" customFormat="1" ht="16.5" x14ac:dyDescent="0.2">
      <c r="A25" s="10"/>
      <c r="B25" s="13">
        <v>106</v>
      </c>
      <c r="C25" s="90" t="s">
        <v>117</v>
      </c>
      <c r="D25" s="14">
        <v>465086</v>
      </c>
      <c r="E25" s="36" t="s">
        <v>14</v>
      </c>
      <c r="F25" s="14" t="s">
        <v>11</v>
      </c>
      <c r="G25" s="15">
        <v>1</v>
      </c>
      <c r="H25" s="106">
        <v>3289</v>
      </c>
      <c r="I25" s="214">
        <f t="shared" si="0"/>
        <v>3289</v>
      </c>
      <c r="J25" s="62"/>
      <c r="K25" s="62"/>
      <c r="L25" s="62"/>
      <c r="M25" s="62"/>
      <c r="N25" s="62"/>
      <c r="O25" s="62"/>
      <c r="P25" s="62"/>
      <c r="Q25" s="176"/>
      <c r="R25" s="145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s="12" customFormat="1" ht="16.5" x14ac:dyDescent="0.2">
      <c r="A26" s="10"/>
      <c r="B26" s="13">
        <v>107</v>
      </c>
      <c r="C26" s="90" t="s">
        <v>118</v>
      </c>
      <c r="D26" s="14">
        <v>465086</v>
      </c>
      <c r="E26" s="36" t="s">
        <v>14</v>
      </c>
      <c r="F26" s="14" t="s">
        <v>11</v>
      </c>
      <c r="G26" s="15">
        <f>10-1</f>
        <v>9</v>
      </c>
      <c r="H26" s="106">
        <v>747.7</v>
      </c>
      <c r="I26" s="214">
        <f t="shared" ref="I26:I29" si="1">ROUND((G26*H26),2)</f>
        <v>6729.3</v>
      </c>
      <c r="J26" s="62"/>
      <c r="K26" s="62"/>
      <c r="L26" s="62"/>
      <c r="M26" s="62"/>
      <c r="N26" s="62"/>
      <c r="O26" s="62"/>
      <c r="P26" s="62"/>
      <c r="Q26" s="176"/>
      <c r="R26" s="145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s="12" customFormat="1" ht="16.5" x14ac:dyDescent="0.2">
      <c r="A27" s="7"/>
      <c r="B27" s="13">
        <v>108</v>
      </c>
      <c r="C27" s="90" t="s">
        <v>119</v>
      </c>
      <c r="D27" s="14">
        <v>465086</v>
      </c>
      <c r="E27" s="36" t="s">
        <v>14</v>
      </c>
      <c r="F27" s="14" t="s">
        <v>11</v>
      </c>
      <c r="G27" s="15">
        <v>4</v>
      </c>
      <c r="H27" s="106">
        <v>1098.04</v>
      </c>
      <c r="I27" s="214">
        <f t="shared" si="1"/>
        <v>4392.16</v>
      </c>
      <c r="J27" s="62"/>
      <c r="K27" s="62"/>
      <c r="L27" s="62"/>
      <c r="M27" s="62"/>
      <c r="N27" s="62"/>
      <c r="O27" s="62"/>
      <c r="P27" s="62"/>
      <c r="Q27" s="176"/>
      <c r="R27" s="145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s="12" customFormat="1" ht="16.5" x14ac:dyDescent="0.2">
      <c r="A28" s="10"/>
      <c r="B28" s="13">
        <v>109</v>
      </c>
      <c r="C28" s="90" t="s">
        <v>120</v>
      </c>
      <c r="D28" s="14">
        <v>465086</v>
      </c>
      <c r="E28" s="36" t="s">
        <v>14</v>
      </c>
      <c r="F28" s="14" t="s">
        <v>11</v>
      </c>
      <c r="G28" s="15">
        <v>1</v>
      </c>
      <c r="H28" s="106">
        <v>1904.58</v>
      </c>
      <c r="I28" s="214">
        <f t="shared" si="1"/>
        <v>1904.58</v>
      </c>
      <c r="J28" s="62"/>
      <c r="K28" s="62"/>
      <c r="L28" s="62"/>
      <c r="M28" s="62"/>
      <c r="N28" s="62"/>
      <c r="O28" s="62"/>
      <c r="P28" s="62"/>
      <c r="Q28" s="176"/>
      <c r="R28" s="145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s="12" customFormat="1" ht="16.5" x14ac:dyDescent="0.2">
      <c r="A29" s="10"/>
      <c r="B29" s="13">
        <v>110</v>
      </c>
      <c r="C29" s="90" t="s">
        <v>121</v>
      </c>
      <c r="D29" s="14">
        <v>465086</v>
      </c>
      <c r="E29" s="36" t="s">
        <v>14</v>
      </c>
      <c r="F29" s="14" t="s">
        <v>11</v>
      </c>
      <c r="G29" s="15">
        <v>1</v>
      </c>
      <c r="H29" s="106">
        <v>1616</v>
      </c>
      <c r="I29" s="214">
        <f t="shared" si="1"/>
        <v>1616</v>
      </c>
      <c r="J29" s="62"/>
      <c r="K29" s="62"/>
      <c r="L29" s="62"/>
      <c r="M29" s="62"/>
      <c r="N29" s="62"/>
      <c r="O29" s="62"/>
      <c r="P29" s="62"/>
      <c r="Q29" s="176"/>
      <c r="R29" s="145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s="12" customFormat="1" ht="16.5" x14ac:dyDescent="0.2">
      <c r="A30" s="10"/>
      <c r="B30" s="13">
        <v>111</v>
      </c>
      <c r="C30" s="90" t="s">
        <v>122</v>
      </c>
      <c r="D30" s="14">
        <v>465086</v>
      </c>
      <c r="E30" s="36" t="s">
        <v>14</v>
      </c>
      <c r="F30" s="14" t="s">
        <v>11</v>
      </c>
      <c r="G30" s="15">
        <v>3</v>
      </c>
      <c r="H30" s="106">
        <v>2040</v>
      </c>
      <c r="I30" s="214">
        <f t="shared" ref="I30:I35" si="2">ROUND((G30*H30),2)</f>
        <v>6120</v>
      </c>
      <c r="J30" s="62"/>
      <c r="K30" s="62"/>
      <c r="L30" s="62"/>
      <c r="M30" s="62"/>
      <c r="N30" s="62"/>
      <c r="O30" s="62"/>
      <c r="P30" s="62"/>
      <c r="Q30" s="176"/>
      <c r="R30" s="145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s="12" customFormat="1" ht="16.5" x14ac:dyDescent="0.2">
      <c r="A31" s="10"/>
      <c r="B31" s="13">
        <v>112</v>
      </c>
      <c r="C31" s="90" t="s">
        <v>123</v>
      </c>
      <c r="D31" s="14">
        <v>465086</v>
      </c>
      <c r="E31" s="36" t="s">
        <v>14</v>
      </c>
      <c r="F31" s="14" t="s">
        <v>11</v>
      </c>
      <c r="G31" s="15">
        <v>1</v>
      </c>
      <c r="H31" s="106">
        <v>2637</v>
      </c>
      <c r="I31" s="214">
        <f t="shared" si="2"/>
        <v>2637</v>
      </c>
      <c r="J31" s="62"/>
      <c r="K31" s="62"/>
      <c r="L31" s="62"/>
      <c r="M31" s="62"/>
      <c r="N31" s="62"/>
      <c r="O31" s="62"/>
      <c r="P31" s="62"/>
      <c r="Q31" s="176"/>
      <c r="R31" s="145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s="12" customFormat="1" ht="16.5" x14ac:dyDescent="0.2">
      <c r="A32" s="10"/>
      <c r="B32" s="13">
        <v>113</v>
      </c>
      <c r="C32" s="90" t="s">
        <v>124</v>
      </c>
      <c r="D32" s="14">
        <v>465086</v>
      </c>
      <c r="E32" s="36" t="s">
        <v>14</v>
      </c>
      <c r="F32" s="14" t="s">
        <v>11</v>
      </c>
      <c r="G32" s="15">
        <v>1</v>
      </c>
      <c r="H32" s="106">
        <v>1377.82</v>
      </c>
      <c r="I32" s="214">
        <f t="shared" si="2"/>
        <v>1377.82</v>
      </c>
      <c r="J32" s="62"/>
      <c r="K32" s="62"/>
      <c r="L32" s="62"/>
      <c r="M32" s="62"/>
      <c r="N32" s="62"/>
      <c r="O32" s="62"/>
      <c r="P32" s="62"/>
      <c r="Q32" s="176"/>
      <c r="R32" s="145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s="12" customFormat="1" ht="16.5" x14ac:dyDescent="0.2">
      <c r="A33" s="10"/>
      <c r="B33" s="13">
        <v>114</v>
      </c>
      <c r="C33" s="90" t="s">
        <v>125</v>
      </c>
      <c r="D33" s="14">
        <v>465086</v>
      </c>
      <c r="E33" s="36" t="s">
        <v>14</v>
      </c>
      <c r="F33" s="14" t="s">
        <v>11</v>
      </c>
      <c r="G33" s="15">
        <v>4</v>
      </c>
      <c r="H33" s="106">
        <v>622.91999999999996</v>
      </c>
      <c r="I33" s="214">
        <f t="shared" si="2"/>
        <v>2491.6799999999998</v>
      </c>
      <c r="J33" s="62"/>
      <c r="K33" s="62"/>
      <c r="L33" s="62"/>
      <c r="M33" s="62"/>
      <c r="N33" s="62"/>
      <c r="O33" s="62"/>
      <c r="P33" s="62"/>
      <c r="Q33" s="176"/>
      <c r="R33" s="145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s="12" customFormat="1" ht="16.5" x14ac:dyDescent="0.2">
      <c r="A34" s="10"/>
      <c r="B34" s="13">
        <v>115</v>
      </c>
      <c r="C34" s="90" t="s">
        <v>126</v>
      </c>
      <c r="D34" s="14">
        <v>465086</v>
      </c>
      <c r="E34" s="36" t="s">
        <v>14</v>
      </c>
      <c r="F34" s="14" t="s">
        <v>11</v>
      </c>
      <c r="G34" s="15">
        <f>2-1</f>
        <v>1</v>
      </c>
      <c r="H34" s="106">
        <v>1148</v>
      </c>
      <c r="I34" s="214">
        <f t="shared" si="2"/>
        <v>1148</v>
      </c>
      <c r="J34" s="62"/>
      <c r="K34" s="62"/>
      <c r="L34" s="62"/>
      <c r="M34" s="62"/>
      <c r="N34" s="62"/>
      <c r="O34" s="62"/>
      <c r="P34" s="62"/>
      <c r="Q34" s="176"/>
      <c r="R34" s="145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s="12" customFormat="1" ht="16.5" x14ac:dyDescent="0.2">
      <c r="A35" s="7"/>
      <c r="B35" s="13">
        <v>116</v>
      </c>
      <c r="C35" s="90" t="s">
        <v>127</v>
      </c>
      <c r="D35" s="14">
        <v>465086</v>
      </c>
      <c r="E35" s="36" t="s">
        <v>14</v>
      </c>
      <c r="F35" s="14" t="s">
        <v>11</v>
      </c>
      <c r="G35" s="15">
        <v>1</v>
      </c>
      <c r="H35" s="106">
        <v>1672</v>
      </c>
      <c r="I35" s="214">
        <f t="shared" si="2"/>
        <v>1672</v>
      </c>
      <c r="J35" s="62"/>
      <c r="K35" s="62"/>
      <c r="L35" s="62"/>
      <c r="M35" s="62"/>
      <c r="N35" s="62"/>
      <c r="O35" s="62"/>
      <c r="P35" s="62"/>
      <c r="Q35" s="176"/>
      <c r="R35" s="145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s="12" customFormat="1" ht="16.5" x14ac:dyDescent="0.2">
      <c r="A36" s="10"/>
      <c r="B36" s="13">
        <v>117</v>
      </c>
      <c r="C36" s="90" t="s">
        <v>128</v>
      </c>
      <c r="D36" s="14">
        <v>465086</v>
      </c>
      <c r="E36" s="36" t="s">
        <v>14</v>
      </c>
      <c r="F36" s="14" t="s">
        <v>11</v>
      </c>
      <c r="G36" s="15">
        <v>1</v>
      </c>
      <c r="H36" s="106">
        <v>1216.18</v>
      </c>
      <c r="I36" s="214">
        <f t="shared" ref="I36" si="3">ROUND((G36*H36),2)</f>
        <v>1216.18</v>
      </c>
      <c r="J36" s="62"/>
      <c r="K36" s="62"/>
      <c r="L36" s="62"/>
      <c r="M36" s="62"/>
      <c r="N36" s="62"/>
      <c r="O36" s="62"/>
      <c r="P36" s="62"/>
      <c r="Q36" s="176"/>
      <c r="R36" s="145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s="12" customFormat="1" ht="16.5" x14ac:dyDescent="0.2">
      <c r="A37" s="10"/>
      <c r="B37" s="13">
        <v>118</v>
      </c>
      <c r="C37" s="90" t="s">
        <v>20</v>
      </c>
      <c r="D37" s="14">
        <v>465086</v>
      </c>
      <c r="E37" s="36" t="s">
        <v>14</v>
      </c>
      <c r="F37" s="14" t="s">
        <v>3</v>
      </c>
      <c r="G37" s="15">
        <v>31</v>
      </c>
      <c r="H37" s="106">
        <v>428.75</v>
      </c>
      <c r="I37" s="214">
        <f t="shared" ref="I37:I49" si="4">ROUND((G37*H37),2)</f>
        <v>13291.25</v>
      </c>
      <c r="J37" s="62"/>
      <c r="K37" s="62"/>
      <c r="L37" s="62"/>
      <c r="M37" s="62"/>
      <c r="N37" s="62"/>
      <c r="O37" s="62"/>
      <c r="P37" s="62"/>
      <c r="Q37" s="176"/>
      <c r="R37" s="145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s="12" customFormat="1" ht="16.5" x14ac:dyDescent="0.2">
      <c r="A38" s="10"/>
      <c r="B38" s="13">
        <v>119</v>
      </c>
      <c r="C38" s="90" t="s">
        <v>129</v>
      </c>
      <c r="D38" s="14">
        <v>465086</v>
      </c>
      <c r="E38" s="36" t="s">
        <v>14</v>
      </c>
      <c r="F38" s="14" t="s">
        <v>11</v>
      </c>
      <c r="G38" s="15">
        <v>1</v>
      </c>
      <c r="H38" s="106">
        <v>1219</v>
      </c>
      <c r="I38" s="214">
        <f t="shared" si="4"/>
        <v>1219</v>
      </c>
      <c r="J38" s="62"/>
      <c r="K38" s="62"/>
      <c r="L38" s="62"/>
      <c r="M38" s="62"/>
      <c r="N38" s="62"/>
      <c r="O38" s="62"/>
      <c r="P38" s="62"/>
      <c r="Q38" s="176"/>
      <c r="R38" s="145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s="12" customFormat="1" ht="16.5" x14ac:dyDescent="0.2">
      <c r="A39" s="10"/>
      <c r="B39" s="13">
        <v>120</v>
      </c>
      <c r="C39" s="90" t="s">
        <v>130</v>
      </c>
      <c r="D39" s="14">
        <v>465086</v>
      </c>
      <c r="E39" s="36" t="s">
        <v>14</v>
      </c>
      <c r="F39" s="14" t="s">
        <v>11</v>
      </c>
      <c r="G39" s="15">
        <v>3</v>
      </c>
      <c r="H39" s="106">
        <v>854</v>
      </c>
      <c r="I39" s="214">
        <f t="shared" si="4"/>
        <v>2562</v>
      </c>
      <c r="J39" s="62"/>
      <c r="K39" s="62"/>
      <c r="L39" s="62"/>
      <c r="M39" s="62"/>
      <c r="N39" s="62"/>
      <c r="O39" s="62"/>
      <c r="P39" s="62"/>
      <c r="Q39" s="176"/>
      <c r="R39" s="145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s="12" customFormat="1" ht="16.5" x14ac:dyDescent="0.2">
      <c r="A40" s="10"/>
      <c r="B40" s="13">
        <v>121</v>
      </c>
      <c r="C40" s="90" t="s">
        <v>131</v>
      </c>
      <c r="D40" s="14">
        <v>465086</v>
      </c>
      <c r="E40" s="36" t="s">
        <v>14</v>
      </c>
      <c r="F40" s="14" t="s">
        <v>11</v>
      </c>
      <c r="G40" s="15">
        <f>2-1</f>
        <v>1</v>
      </c>
      <c r="H40" s="106">
        <v>720</v>
      </c>
      <c r="I40" s="214">
        <f t="shared" si="4"/>
        <v>720</v>
      </c>
      <c r="J40" s="62"/>
      <c r="K40" s="62"/>
      <c r="L40" s="62"/>
      <c r="M40" s="62"/>
      <c r="N40" s="62"/>
      <c r="O40" s="62"/>
      <c r="P40" s="62"/>
      <c r="Q40" s="176"/>
      <c r="R40" s="145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s="12" customFormat="1" ht="16.5" x14ac:dyDescent="0.2">
      <c r="A41" s="7"/>
      <c r="B41" s="13">
        <v>122</v>
      </c>
      <c r="C41" s="90" t="s">
        <v>132</v>
      </c>
      <c r="D41" s="14">
        <v>465086</v>
      </c>
      <c r="E41" s="36" t="s">
        <v>14</v>
      </c>
      <c r="F41" s="14" t="s">
        <v>11</v>
      </c>
      <c r="G41" s="15">
        <v>1</v>
      </c>
      <c r="H41" s="106">
        <v>688</v>
      </c>
      <c r="I41" s="214">
        <f t="shared" si="4"/>
        <v>688</v>
      </c>
      <c r="J41" s="62"/>
      <c r="K41" s="62"/>
      <c r="L41" s="62"/>
      <c r="M41" s="62"/>
      <c r="N41" s="62"/>
      <c r="O41" s="62"/>
      <c r="P41" s="62"/>
      <c r="Q41" s="176"/>
      <c r="R41" s="145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s="12" customFormat="1" ht="16.5" x14ac:dyDescent="0.2">
      <c r="A42" s="10"/>
      <c r="B42" s="13">
        <v>123</v>
      </c>
      <c r="C42" s="90" t="s">
        <v>133</v>
      </c>
      <c r="D42" s="14">
        <v>465086</v>
      </c>
      <c r="E42" s="36" t="s">
        <v>14</v>
      </c>
      <c r="F42" s="14" t="s">
        <v>11</v>
      </c>
      <c r="G42" s="15">
        <v>1</v>
      </c>
      <c r="H42" s="106">
        <v>731</v>
      </c>
      <c r="I42" s="214">
        <f t="shared" si="4"/>
        <v>731</v>
      </c>
      <c r="J42" s="62"/>
      <c r="K42" s="62"/>
      <c r="L42" s="62"/>
      <c r="M42" s="62"/>
      <c r="N42" s="62"/>
      <c r="O42" s="62"/>
      <c r="P42" s="62"/>
      <c r="Q42" s="176"/>
      <c r="R42" s="145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s="12" customFormat="1" ht="16.5" x14ac:dyDescent="0.2">
      <c r="A43" s="7"/>
      <c r="B43" s="13">
        <v>124</v>
      </c>
      <c r="C43" s="90" t="s">
        <v>134</v>
      </c>
      <c r="D43" s="14">
        <v>465086</v>
      </c>
      <c r="E43" s="36" t="s">
        <v>14</v>
      </c>
      <c r="F43" s="14" t="s">
        <v>11</v>
      </c>
      <c r="G43" s="15">
        <f>5-1</f>
        <v>4</v>
      </c>
      <c r="H43" s="106">
        <v>975</v>
      </c>
      <c r="I43" s="214">
        <f t="shared" si="4"/>
        <v>3900</v>
      </c>
      <c r="J43" s="62"/>
      <c r="K43" s="62"/>
      <c r="L43" s="62"/>
      <c r="M43" s="62"/>
      <c r="N43" s="62"/>
      <c r="O43" s="62"/>
      <c r="P43" s="62"/>
      <c r="Q43" s="176"/>
      <c r="R43" s="145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s="12" customFormat="1" ht="16.5" x14ac:dyDescent="0.2">
      <c r="A44" s="10"/>
      <c r="B44" s="13">
        <v>125</v>
      </c>
      <c r="C44" s="90" t="s">
        <v>135</v>
      </c>
      <c r="D44" s="14">
        <v>465086</v>
      </c>
      <c r="E44" s="36" t="s">
        <v>14</v>
      </c>
      <c r="F44" s="14" t="s">
        <v>11</v>
      </c>
      <c r="G44" s="15">
        <v>1</v>
      </c>
      <c r="H44" s="106">
        <v>885.96</v>
      </c>
      <c r="I44" s="214">
        <f t="shared" si="4"/>
        <v>885.96</v>
      </c>
      <c r="J44" s="62"/>
      <c r="K44" s="62"/>
      <c r="L44" s="62"/>
      <c r="M44" s="62"/>
      <c r="N44" s="62"/>
      <c r="O44" s="62"/>
      <c r="P44" s="62"/>
      <c r="Q44" s="176"/>
      <c r="R44" s="145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s="12" customFormat="1" ht="16.5" x14ac:dyDescent="0.2">
      <c r="A45" s="10"/>
      <c r="B45" s="13">
        <v>126</v>
      </c>
      <c r="C45" s="90" t="s">
        <v>136</v>
      </c>
      <c r="D45" s="14">
        <v>465086</v>
      </c>
      <c r="E45" s="36" t="s">
        <v>14</v>
      </c>
      <c r="F45" s="14" t="s">
        <v>11</v>
      </c>
      <c r="G45" s="15">
        <v>1</v>
      </c>
      <c r="H45" s="106">
        <v>2695</v>
      </c>
      <c r="I45" s="214">
        <f t="shared" si="4"/>
        <v>2695</v>
      </c>
      <c r="J45" s="62"/>
      <c r="K45" s="62"/>
      <c r="L45" s="62"/>
      <c r="M45" s="62"/>
      <c r="N45" s="62"/>
      <c r="O45" s="62"/>
      <c r="P45" s="62"/>
      <c r="Q45" s="176"/>
      <c r="R45" s="145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s="12" customFormat="1" ht="16.5" x14ac:dyDescent="0.2">
      <c r="A46" s="10"/>
      <c r="B46" s="13">
        <v>127</v>
      </c>
      <c r="C46" s="90" t="s">
        <v>137</v>
      </c>
      <c r="D46" s="14">
        <v>465086</v>
      </c>
      <c r="E46" s="36" t="s">
        <v>14</v>
      </c>
      <c r="F46" s="14" t="s">
        <v>11</v>
      </c>
      <c r="G46" s="15">
        <v>1</v>
      </c>
      <c r="H46" s="106">
        <v>1282</v>
      </c>
      <c r="I46" s="214">
        <f t="shared" si="4"/>
        <v>1282</v>
      </c>
      <c r="J46" s="62"/>
      <c r="K46" s="62"/>
      <c r="L46" s="62"/>
      <c r="M46" s="62"/>
      <c r="N46" s="62"/>
      <c r="O46" s="62"/>
      <c r="P46" s="62"/>
      <c r="Q46" s="176"/>
      <c r="R46" s="145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ht="17.100000000000001" customHeight="1" x14ac:dyDescent="0.2">
      <c r="B47" s="13">
        <v>128</v>
      </c>
      <c r="C47" s="90" t="s">
        <v>138</v>
      </c>
      <c r="D47" s="14">
        <v>465086</v>
      </c>
      <c r="E47" s="37" t="s">
        <v>14</v>
      </c>
      <c r="F47" s="26" t="s">
        <v>11</v>
      </c>
      <c r="G47" s="27">
        <f>5-3</f>
        <v>2</v>
      </c>
      <c r="H47" s="106">
        <v>1606</v>
      </c>
      <c r="I47" s="214">
        <f t="shared" si="4"/>
        <v>3212</v>
      </c>
      <c r="J47" s="73"/>
      <c r="K47" s="73"/>
      <c r="L47" s="73"/>
      <c r="M47" s="73"/>
      <c r="N47" s="73"/>
      <c r="O47" s="62"/>
      <c r="P47" s="62"/>
      <c r="Q47" s="176"/>
    </row>
    <row r="48" spans="1:29" ht="17.100000000000001" customHeight="1" x14ac:dyDescent="0.2">
      <c r="B48" s="13">
        <v>129</v>
      </c>
      <c r="C48" s="90" t="s">
        <v>139</v>
      </c>
      <c r="D48" s="14">
        <v>465086</v>
      </c>
      <c r="E48" s="37" t="s">
        <v>14</v>
      </c>
      <c r="F48" s="26" t="s">
        <v>11</v>
      </c>
      <c r="G48" s="27">
        <f>2-1</f>
        <v>1</v>
      </c>
      <c r="H48" s="106">
        <v>1857</v>
      </c>
      <c r="I48" s="214">
        <f t="shared" si="4"/>
        <v>1857</v>
      </c>
      <c r="J48" s="73"/>
      <c r="K48" s="73"/>
      <c r="L48" s="73"/>
      <c r="M48" s="73"/>
      <c r="N48" s="73"/>
      <c r="O48" s="62"/>
      <c r="P48" s="62"/>
      <c r="Q48" s="176"/>
    </row>
    <row r="49" spans="2:17" ht="17.100000000000001" customHeight="1" x14ac:dyDescent="0.2">
      <c r="B49" s="13">
        <v>130</v>
      </c>
      <c r="C49" s="90" t="s">
        <v>140</v>
      </c>
      <c r="D49" s="14">
        <v>465086</v>
      </c>
      <c r="E49" s="37" t="s">
        <v>14</v>
      </c>
      <c r="F49" s="26" t="s">
        <v>11</v>
      </c>
      <c r="G49" s="27">
        <f>2-1</f>
        <v>1</v>
      </c>
      <c r="H49" s="106">
        <v>957.65</v>
      </c>
      <c r="I49" s="214">
        <f t="shared" si="4"/>
        <v>957.65</v>
      </c>
      <c r="J49" s="73"/>
      <c r="K49" s="73"/>
      <c r="L49" s="73"/>
      <c r="M49" s="73"/>
      <c r="N49" s="73"/>
      <c r="O49" s="62"/>
      <c r="P49" s="62"/>
      <c r="Q49" s="176"/>
    </row>
    <row r="50" spans="2:17" ht="17.100000000000001" customHeight="1" thickBot="1" x14ac:dyDescent="0.25">
      <c r="B50" s="49"/>
      <c r="C50" s="51"/>
      <c r="D50" s="14"/>
      <c r="E50" s="50"/>
      <c r="F50" s="50"/>
      <c r="G50" s="27"/>
      <c r="H50" s="68"/>
      <c r="I50" s="136"/>
      <c r="J50" s="73"/>
      <c r="K50" s="73"/>
      <c r="L50" s="73"/>
      <c r="M50" s="73"/>
      <c r="N50" s="73"/>
      <c r="O50" s="62"/>
      <c r="P50" s="62"/>
      <c r="Q50" s="176"/>
    </row>
    <row r="51" spans="2:17" ht="17.100000000000001" customHeight="1" thickBot="1" x14ac:dyDescent="0.35">
      <c r="B51" s="107"/>
      <c r="C51" s="95" t="s">
        <v>75</v>
      </c>
      <c r="D51" s="38"/>
      <c r="E51" s="108"/>
      <c r="F51" s="108"/>
      <c r="G51" s="108"/>
      <c r="H51" s="102"/>
      <c r="I51" s="215">
        <f>SUM(I8:I49)</f>
        <v>1548479.0499999996</v>
      </c>
      <c r="J51" s="220"/>
      <c r="K51" s="109"/>
      <c r="L51" s="109"/>
      <c r="M51" s="109"/>
      <c r="N51" s="109"/>
      <c r="O51" s="109"/>
      <c r="P51" s="109"/>
      <c r="Q51" s="109"/>
    </row>
    <row r="53" spans="2:17" ht="17.100000000000001" customHeight="1" x14ac:dyDescent="0.2">
      <c r="B53" s="230" t="s">
        <v>174</v>
      </c>
      <c r="C53" s="231"/>
      <c r="D53" s="231"/>
      <c r="E53" s="231"/>
      <c r="F53" s="231"/>
      <c r="G53" s="232"/>
      <c r="H53" s="232"/>
    </row>
  </sheetData>
  <autoFilter ref="B6:I51"/>
  <mergeCells count="1">
    <mergeCell ref="B53:H53"/>
  </mergeCells>
  <pageMargins left="0.511811024" right="0.511811024" top="0.78740157499999996" bottom="0.78740157499999996" header="0.31496062000000002" footer="0.31496062000000002"/>
  <pageSetup scale="89" fitToHeight="0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Grupo_1__Grades</vt:lpstr>
      <vt:lpstr>Grupo_2_Registro_valvu__vent</vt:lpstr>
      <vt:lpstr>Grupo_3_válvulas_control</vt:lpstr>
      <vt:lpstr>Item_27_Hidrometro</vt:lpstr>
      <vt:lpstr>Item_28_Tampa</vt:lpstr>
      <vt:lpstr>Grupo_4_peças_de_FoFo</vt:lpstr>
      <vt:lpstr>Grupo_5_peças_de_PVC</vt:lpstr>
      <vt:lpstr>Grupo_6_peças_de_PRFV</vt:lpstr>
      <vt:lpstr>Grupo_1__Grades!Area_de_impressao</vt:lpstr>
      <vt:lpstr>Grupo_2_Registro_valvu__vent!Area_de_impressao</vt:lpstr>
      <vt:lpstr>Grupo_3_válvulas_control!Area_de_impressao</vt:lpstr>
      <vt:lpstr>Grupo_4_peças_de_FoFo!Area_de_impressao</vt:lpstr>
      <vt:lpstr>Grupo_5_peças_de_PVC!Area_de_impressao</vt:lpstr>
      <vt:lpstr>Grupo_6_peças_de_PRFV!Area_de_impressao</vt:lpstr>
      <vt:lpstr>Item_27_Hidrometro!Area_de_impressao</vt:lpstr>
      <vt:lpstr>Item_28_Tampa!Area_de_impressao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VOL3 - ORÇ-INDICE</dc:title>
  <dc:creator>Isaias Barcelos</dc:creator>
  <cp:lastModifiedBy>Marcelo Ribeiro dos Santos</cp:lastModifiedBy>
  <cp:lastPrinted>2020-05-26T13:59:49Z</cp:lastPrinted>
  <dcterms:created xsi:type="dcterms:W3CDTF">2014-06-04T11:59:44Z</dcterms:created>
  <dcterms:modified xsi:type="dcterms:W3CDTF">2020-06-02T16:49:47Z</dcterms:modified>
</cp:coreProperties>
</file>