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480" windowHeight="11640" activeTab="3"/>
  </bookViews>
  <sheets>
    <sheet name="Planilha Final" sheetId="1" r:id="rId1"/>
    <sheet name="Composicoes" sheetId="2" r:id="rId2"/>
    <sheet name="BDI" sheetId="4" r:id="rId3"/>
    <sheet name="Cotacao Balancim" sheetId="5" r:id="rId4"/>
  </sheets>
  <definedNames>
    <definedName name="_xlnm.Print_Area" localSheetId="2">BDI!$A$1:$G$34</definedName>
    <definedName name="_xlnm.Print_Area" localSheetId="1">Composicoes!$A$1:$F$38</definedName>
    <definedName name="_xlnm.Print_Area" localSheetId="0">'Planilha Final'!$A$1:$H$15</definedName>
  </definedNames>
  <calcPr calcId="144525"/>
</workbook>
</file>

<file path=xl/calcChain.xml><?xml version="1.0" encoding="utf-8"?>
<calcChain xmlns="http://schemas.openxmlformats.org/spreadsheetml/2006/main">
  <c r="E4" i="2" l="1"/>
  <c r="F4" i="2" s="1"/>
  <c r="F5" i="2" s="1"/>
  <c r="F9" i="2" s="1"/>
  <c r="F9" i="1" s="1"/>
  <c r="G9" i="1" s="1"/>
  <c r="H9" i="1" s="1"/>
  <c r="F7" i="2"/>
  <c r="F6" i="2"/>
  <c r="F9" i="5"/>
  <c r="F11" i="5" s="1"/>
  <c r="F21" i="4"/>
  <c r="E17" i="4"/>
  <c r="F16" i="4"/>
  <c r="E16" i="4"/>
  <c r="F27" i="4"/>
  <c r="F31" i="2"/>
  <c r="F32" i="2"/>
  <c r="F34" i="2" s="1"/>
  <c r="F38" i="2" s="1"/>
  <c r="F14" i="1" s="1"/>
  <c r="G14" i="1" s="1"/>
  <c r="H14" i="1" s="1"/>
  <c r="F33" i="2"/>
  <c r="F23" i="2"/>
  <c r="F22" i="2"/>
  <c r="F24" i="2"/>
  <c r="F18" i="2"/>
  <c r="F19" i="2"/>
  <c r="F21" i="2" s="1"/>
  <c r="F25" i="2" s="1"/>
  <c r="F11" i="1" s="1"/>
  <c r="G11" i="1" s="1"/>
  <c r="H11" i="1" s="1"/>
  <c r="F20" i="2"/>
  <c r="F36" i="2"/>
  <c r="F35" i="2"/>
  <c r="G12" i="1"/>
  <c r="H12" i="1" s="1"/>
  <c r="G13" i="1"/>
  <c r="H13" i="1" s="1"/>
  <c r="F37" i="2"/>
  <c r="F8" i="2"/>
  <c r="H15" i="1" l="1"/>
</calcChain>
</file>

<file path=xl/sharedStrings.xml><?xml version="1.0" encoding="utf-8"?>
<sst xmlns="http://schemas.openxmlformats.org/spreadsheetml/2006/main" count="180" uniqueCount="132">
  <si>
    <t>MINISTÉRIO DA INTEGRAÇÃO NACIONAL</t>
  </si>
  <si>
    <t>COMPANHIA DE DESENVOLVIMENTO DOS VALES DO SÃO FRANCISCO E DO PARNAÍBA</t>
  </si>
  <si>
    <t>Data-Base:</t>
  </si>
  <si>
    <t>BDI - Serviços:</t>
  </si>
  <si>
    <t>PLANILHA ORÇAMENTÁRIA - Geral</t>
  </si>
  <si>
    <t>ITEM</t>
  </si>
  <si>
    <t>DISCRIMINAÇÃO</t>
  </si>
  <si>
    <t>UN.</t>
  </si>
  <si>
    <t>QUANT.</t>
  </si>
  <si>
    <t>Valor Unitário</t>
  </si>
  <si>
    <t>VALOR TOTAL (R$)</t>
  </si>
  <si>
    <t>Sem BDI</t>
  </si>
  <si>
    <t>SERVIÇOS PRELIMINARES</t>
  </si>
  <si>
    <t>1.1</t>
  </si>
  <si>
    <t>m²</t>
  </si>
  <si>
    <t>Limpeza com Jato dágua de alta pressão</t>
  </si>
  <si>
    <t>Impermeabilização de superfície com Verniz Acrílico de alto desempenho (duas demãos)</t>
  </si>
  <si>
    <t>Lixamento das Superfícies (lixamento mecânico preliminar, executado com 
lixadeira elétrica equipada com discos de lixa de carbureto de silício, lixa grossa)</t>
  </si>
  <si>
    <t>TOTAL (R$):</t>
  </si>
  <si>
    <t>73806/001</t>
  </si>
  <si>
    <t>74245/001</t>
  </si>
  <si>
    <t>ÁREA DE DESENVOLVIMENTO INTEGRADO E INFRA-ESTRUTURA</t>
  </si>
  <si>
    <t>SERVIÇO DE LIMPEZA E CONSERVAÇÃO DA FACHADA DO EDIFÍCIO SEDE</t>
  </si>
  <si>
    <t>CÓDIGO SINAPI</t>
  </si>
  <si>
    <t>Pintura Acrílica (cor: concreto)</t>
  </si>
  <si>
    <t>Descrição</t>
  </si>
  <si>
    <t>Unidade</t>
  </si>
  <si>
    <t>und</t>
  </si>
  <si>
    <t>h</t>
  </si>
  <si>
    <t>DISCO DE BORRACHA PARA LIXADEIRA ELETRICA 7" (180 MM)</t>
  </si>
  <si>
    <t>DISCO DE LIXA GRÃO GROSSO 180 MM</t>
  </si>
  <si>
    <t>LIXADEIRA ELETRICA INDUSTRIAL P/ CORTE OU DESGASTE DIAM 7" PORTATIL</t>
  </si>
  <si>
    <t>Item Serviço</t>
  </si>
  <si>
    <t>DESCRIÇÃO DO SERVIÇO</t>
  </si>
  <si>
    <t>Coeficiente</t>
  </si>
  <si>
    <t>Preço Unitário</t>
  </si>
  <si>
    <t>Preço Total</t>
  </si>
  <si>
    <t xml:space="preserve">Sub-Total de Mão-de-Obra:                                        </t>
  </si>
  <si>
    <t>Total da Composição:</t>
  </si>
  <si>
    <t xml:space="preserve">Sub-Total de Material/Equipamentos:                                         </t>
  </si>
  <si>
    <t>4750</t>
  </si>
  <si>
    <t>6111</t>
  </si>
  <si>
    <t>Código SINAPI</t>
  </si>
  <si>
    <t>Lixamento de Superfície de concreto com lixadeira elétrica</t>
  </si>
  <si>
    <t>PEDREIRO</t>
  </si>
  <si>
    <t>SERVENTE</t>
  </si>
  <si>
    <t>CPU 01.01</t>
  </si>
  <si>
    <t xml:space="preserve"> PINTURA impermeabilizante sobre superfície de concreto com duas demãos de verniz acrílico base solvente</t>
  </si>
  <si>
    <t>Pintor</t>
  </si>
  <si>
    <t>Ajudante de pintor</t>
  </si>
  <si>
    <t>Solvente para Verniz poliuretano Alifático</t>
  </si>
  <si>
    <t>Primer Acrílico a Base de Água</t>
  </si>
  <si>
    <t>Verniz Acrílico a Base de solvente</t>
  </si>
  <si>
    <t>l</t>
  </si>
  <si>
    <t>34466</t>
  </si>
  <si>
    <t>4783</t>
  </si>
  <si>
    <t>01.02</t>
  </si>
  <si>
    <t>CPU 01.02</t>
  </si>
  <si>
    <t>SERVIÇOS GERAIS</t>
  </si>
  <si>
    <t>2.1</t>
  </si>
  <si>
    <t>2.2</t>
  </si>
  <si>
    <t>2.3</t>
  </si>
  <si>
    <t>2.4</t>
  </si>
  <si>
    <t>mês</t>
  </si>
  <si>
    <t>Balancim Elétrico, Plataforma 3,00m</t>
  </si>
  <si>
    <t>Cotação</t>
  </si>
  <si>
    <t>MI - CODEVASF - SEDE - AD/GCT</t>
  </si>
  <si>
    <t>Detalhamento do BDI</t>
  </si>
  <si>
    <t>SERVIÇO:</t>
  </si>
  <si>
    <t>Conservação predial externa do edifício Sede da Codevasf</t>
  </si>
  <si>
    <t>ORÇAMENTO :</t>
  </si>
  <si>
    <t>DATA BASE: março/2014</t>
  </si>
  <si>
    <t>LOCAL :</t>
  </si>
  <si>
    <t>Brasília / DF</t>
  </si>
  <si>
    <t>DETALHAMENTO DO BDI</t>
  </si>
  <si>
    <t>Serviços</t>
  </si>
  <si>
    <t>Item</t>
  </si>
  <si>
    <t>Descrição dos serviços</t>
  </si>
  <si>
    <t>Preço de Venda (%)</t>
  </si>
  <si>
    <t>Custo Direto (%)</t>
  </si>
  <si>
    <t>Administração Central (A)</t>
  </si>
  <si>
    <t>Impostos e Taxas (I)</t>
  </si>
  <si>
    <t>ISS</t>
  </si>
  <si>
    <t>* ISS = 5,00%</t>
  </si>
  <si>
    <t>PIS</t>
  </si>
  <si>
    <t>Cofins</t>
  </si>
  <si>
    <t>3</t>
  </si>
  <si>
    <t xml:space="preserve">Risco, seguro e garantia (R) </t>
  </si>
  <si>
    <t>Despesas Financeiras (DF)</t>
  </si>
  <si>
    <t>Lucro (L)</t>
  </si>
  <si>
    <t>BDI* (%):</t>
  </si>
  <si>
    <t>Considerações:</t>
  </si>
  <si>
    <t>Acórdão nº 2369/2011 - TCU - Plenário - DOU nº174 em 20 de setembro de 2011</t>
  </si>
  <si>
    <t>Margem da Obra:</t>
  </si>
  <si>
    <t>Até R$ 150.000,00</t>
  </si>
  <si>
    <t>Tipo da Obra:</t>
  </si>
  <si>
    <t>Mediana em área e prazo em condições normais de execução</t>
  </si>
  <si>
    <t>ISS municipal:</t>
  </si>
  <si>
    <t>80% de 5,00% (valor do ISS em Brasília/DF)</t>
  </si>
  <si>
    <t>cotação</t>
  </si>
  <si>
    <t>OBJETO:</t>
  </si>
  <si>
    <t>EMPRESA CONTATADA</t>
  </si>
  <si>
    <t>TELEFONE</t>
  </si>
  <si>
    <t>DATA DO CONTATO TELEFÔNICO</t>
  </si>
  <si>
    <t>* Foi considerado o valor do aluguel mensal de 01 (um) Balancim</t>
  </si>
  <si>
    <t>OBSERVAÇÕES:</t>
  </si>
  <si>
    <t>* Na formação do Preço, foi considerado o uso de 05 (cinco) balancins concomitantemente.</t>
  </si>
  <si>
    <t>NOME DO ATENDENTE</t>
  </si>
  <si>
    <t>VALOR DO ALUGUEL (R$)</t>
  </si>
  <si>
    <t>Cotação de Balancim Elétrico, Plataforma de 3,00m, para uso nos serviços de limpeza e pintura da fachada do edifício sede da Codevasf.</t>
  </si>
  <si>
    <t>* Pela resistencia das empresas/morosidade das empresas encaminharem a cotação por e-mail, foi realizada cotação via telefone.</t>
  </si>
  <si>
    <t>VALOR UTILIZADO (R$) - Média:</t>
  </si>
  <si>
    <t>Master Locação</t>
  </si>
  <si>
    <t>LOMAQ - Locação de Máquinas</t>
  </si>
  <si>
    <t>(61) 3384-117</t>
  </si>
  <si>
    <t>(61) 3354-0063</t>
  </si>
  <si>
    <t>Marilene</t>
  </si>
  <si>
    <t>Flávia</t>
  </si>
  <si>
    <t>Liliane</t>
  </si>
  <si>
    <t>Hermaquinas Locadora de Andaimes</t>
  </si>
  <si>
    <t>(61) 3357-5489</t>
  </si>
  <si>
    <t>Andaimes Remo</t>
  </si>
  <si>
    <t>(61) 3234-3300</t>
  </si>
  <si>
    <t>Leornardo</t>
  </si>
  <si>
    <t>Balancim Elétrico</t>
  </si>
  <si>
    <t>Mês</t>
  </si>
  <si>
    <t>Frete:</t>
  </si>
  <si>
    <t>VALOR MÉDIO (R$):</t>
  </si>
  <si>
    <t>Balancim Elétrico (com instalação)</t>
  </si>
  <si>
    <t>01.01</t>
  </si>
  <si>
    <t>01.03</t>
  </si>
  <si>
    <t>CPU 01.03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</si>
</sst>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R$&quot;* #,##0.00_);_(&quot;R$&quot;* \(#,##0.00\);_(&quot;R$&quot;* &quot;-&quot;??_);_(@_)"/>
    <numFmt numFmtId="165" formatCode="#,##0.000000"/>
    <numFmt numFmtId="166" formatCode="[$-416]mmmm\-yy;@"/>
    <numFmt numFmtId="167" formatCode="#,##0.0000"/>
  </numFmts>
  <fonts count="1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</cellStyleXfs>
  <cellXfs count="242">
    <xf numFmtId="0" fontId="0" fillId="0" borderId="0" xfId="0"/>
    <xf numFmtId="4" fontId="3" fillId="0" borderId="1" xfId="1" applyNumberFormat="1" applyFont="1" applyFill="1" applyBorder="1" applyAlignment="1">
      <alignment horizontal="center" vertical="center"/>
    </xf>
    <xf numFmtId="4" fontId="3" fillId="0" borderId="2" xfId="2" applyNumberFormat="1" applyFont="1" applyFill="1" applyBorder="1" applyAlignment="1">
      <alignment horizontal="center" vertical="center"/>
    </xf>
    <xf numFmtId="4" fontId="3" fillId="0" borderId="3" xfId="2" applyNumberFormat="1" applyFont="1" applyFill="1" applyBorder="1" applyAlignment="1">
      <alignment horizontal="center" vertical="center"/>
    </xf>
    <xf numFmtId="10" fontId="4" fillId="3" borderId="4" xfId="2" applyNumberFormat="1" applyFont="1" applyFill="1" applyBorder="1" applyAlignment="1">
      <alignment horizontal="center" vertical="center"/>
    </xf>
    <xf numFmtId="0" fontId="3" fillId="0" borderId="5" xfId="2" applyNumberFormat="1" applyFont="1" applyFill="1" applyBorder="1" applyAlignment="1">
      <alignment horizontal="center" vertical="center"/>
    </xf>
    <xf numFmtId="4" fontId="3" fillId="0" borderId="2" xfId="1" applyNumberFormat="1" applyFont="1" applyFill="1" applyBorder="1" applyAlignment="1">
      <alignment horizontal="center" vertical="center"/>
    </xf>
    <xf numFmtId="4" fontId="3" fillId="3" borderId="2" xfId="2" applyNumberFormat="1" applyFont="1" applyFill="1" applyBorder="1" applyAlignment="1">
      <alignment horizontal="center" vertical="center" wrapText="1"/>
    </xf>
    <xf numFmtId="4" fontId="10" fillId="3" borderId="6" xfId="2" applyNumberFormat="1" applyFont="1" applyFill="1" applyBorder="1" applyAlignment="1">
      <alignment horizontal="center" vertical="center"/>
    </xf>
    <xf numFmtId="0" fontId="3" fillId="0" borderId="7" xfId="2" applyNumberFormat="1" applyFont="1" applyFill="1" applyBorder="1" applyAlignment="1">
      <alignment horizontal="center" vertical="center"/>
    </xf>
    <xf numFmtId="4" fontId="3" fillId="0" borderId="8" xfId="1" applyNumberFormat="1" applyFont="1" applyFill="1" applyBorder="1" applyAlignment="1">
      <alignment horizontal="center" vertical="center"/>
    </xf>
    <xf numFmtId="4" fontId="3" fillId="3" borderId="3" xfId="2" applyNumberFormat="1" applyFont="1" applyFill="1" applyBorder="1" applyAlignment="1">
      <alignment horizontal="center" vertical="center" wrapText="1"/>
    </xf>
    <xf numFmtId="4" fontId="4" fillId="4" borderId="9" xfId="2" applyNumberFormat="1" applyFont="1" applyFill="1" applyBorder="1" applyAlignment="1">
      <alignment horizontal="center" vertical="center"/>
    </xf>
    <xf numFmtId="4" fontId="3" fillId="3" borderId="10" xfId="2" applyNumberFormat="1" applyFont="1" applyFill="1" applyBorder="1" applyAlignment="1">
      <alignment horizontal="center" vertical="center" wrapText="1"/>
    </xf>
    <xf numFmtId="4" fontId="4" fillId="3" borderId="11" xfId="2" applyNumberFormat="1" applyFont="1" applyFill="1" applyBorder="1" applyAlignment="1">
      <alignment horizontal="center" vertical="center"/>
    </xf>
    <xf numFmtId="4" fontId="4" fillId="5" borderId="12" xfId="2" applyNumberFormat="1" applyFont="1" applyFill="1" applyBorder="1" applyAlignment="1">
      <alignment horizontal="center" vertical="center" wrapText="1"/>
    </xf>
    <xf numFmtId="4" fontId="4" fillId="5" borderId="9" xfId="2" applyNumberFormat="1" applyFont="1" applyFill="1" applyBorder="1" applyAlignment="1">
      <alignment horizontal="center" vertical="center" wrapText="1"/>
    </xf>
    <xf numFmtId="4" fontId="3" fillId="0" borderId="13" xfId="2" applyNumberFormat="1" applyFont="1" applyFill="1" applyBorder="1" applyAlignment="1" applyProtection="1">
      <alignment vertical="center" wrapText="1"/>
    </xf>
    <xf numFmtId="0" fontId="3" fillId="0" borderId="14" xfId="2" applyFont="1" applyBorder="1" applyAlignment="1">
      <alignment vertical="center" wrapText="1"/>
    </xf>
    <xf numFmtId="0" fontId="3" fillId="0" borderId="15" xfId="2" applyNumberFormat="1" applyFont="1" applyFill="1" applyBorder="1" applyAlignment="1">
      <alignment horizontal="center" vertical="center"/>
    </xf>
    <xf numFmtId="0" fontId="3" fillId="0" borderId="16" xfId="2" applyNumberFormat="1" applyFont="1" applyFill="1" applyBorder="1" applyAlignment="1">
      <alignment horizontal="center" vertical="center"/>
    </xf>
    <xf numFmtId="0" fontId="3" fillId="0" borderId="17" xfId="2" applyNumberFormat="1" applyFont="1" applyFill="1" applyBorder="1" applyAlignment="1">
      <alignment horizontal="center" vertical="center"/>
    </xf>
    <xf numFmtId="4" fontId="3" fillId="0" borderId="18" xfId="2" applyNumberFormat="1" applyFont="1" applyFill="1" applyBorder="1" applyAlignment="1" applyProtection="1">
      <alignment vertical="center" wrapText="1"/>
    </xf>
    <xf numFmtId="0" fontId="3" fillId="0" borderId="19" xfId="2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4" fontId="10" fillId="0" borderId="0" xfId="0" applyNumberFormat="1" applyFont="1" applyAlignment="1">
      <alignment vertical="center"/>
    </xf>
    <xf numFmtId="49" fontId="11" fillId="3" borderId="12" xfId="0" applyNumberFormat="1" applyFont="1" applyFill="1" applyBorder="1" applyAlignment="1">
      <alignment horizontal="right" wrapText="1"/>
    </xf>
    <xf numFmtId="4" fontId="11" fillId="3" borderId="20" xfId="0" applyNumberFormat="1" applyFont="1" applyFill="1" applyBorder="1" applyAlignment="1">
      <alignment wrapText="1"/>
    </xf>
    <xf numFmtId="49" fontId="11" fillId="3" borderId="21" xfId="0" applyNumberFormat="1" applyFont="1" applyFill="1" applyBorder="1" applyAlignment="1">
      <alignment horizontal="right" wrapText="1"/>
    </xf>
    <xf numFmtId="4" fontId="11" fillId="3" borderId="0" xfId="0" applyNumberFormat="1" applyFont="1" applyFill="1" applyBorder="1" applyAlignment="1">
      <alignment horizontal="left"/>
    </xf>
    <xf numFmtId="49" fontId="11" fillId="3" borderId="22" xfId="0" applyNumberFormat="1" applyFont="1" applyFill="1" applyBorder="1" applyAlignment="1">
      <alignment horizontal="right" wrapText="1"/>
    </xf>
    <xf numFmtId="4" fontId="11" fillId="3" borderId="23" xfId="0" applyNumberFormat="1" applyFont="1" applyFill="1" applyBorder="1" applyAlignment="1">
      <alignment horizontal="left"/>
    </xf>
    <xf numFmtId="0" fontId="0" fillId="0" borderId="0" xfId="0" applyFont="1"/>
    <xf numFmtId="4" fontId="12" fillId="3" borderId="21" xfId="0" applyNumberFormat="1" applyFont="1" applyFill="1" applyBorder="1" applyAlignment="1">
      <alignment wrapText="1"/>
    </xf>
    <xf numFmtId="4" fontId="12" fillId="3" borderId="0" xfId="0" applyNumberFormat="1" applyFont="1" applyFill="1" applyBorder="1" applyAlignment="1">
      <alignment wrapText="1"/>
    </xf>
    <xf numFmtId="0" fontId="5" fillId="3" borderId="21" xfId="0" applyFont="1" applyFill="1" applyBorder="1"/>
    <xf numFmtId="0" fontId="5" fillId="3" borderId="0" xfId="0" applyFont="1" applyFill="1" applyBorder="1"/>
    <xf numFmtId="10" fontId="5" fillId="3" borderId="0" xfId="5" applyNumberFormat="1" applyFont="1" applyFill="1" applyBorder="1"/>
    <xf numFmtId="0" fontId="5" fillId="3" borderId="0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/>
    </xf>
    <xf numFmtId="0" fontId="6" fillId="3" borderId="0" xfId="0" applyFont="1" applyFill="1" applyBorder="1"/>
    <xf numFmtId="0" fontId="5" fillId="3" borderId="27" xfId="0" applyFont="1" applyFill="1" applyBorder="1"/>
    <xf numFmtId="10" fontId="6" fillId="3" borderId="0" xfId="0" applyNumberFormat="1" applyFont="1" applyFill="1" applyBorder="1"/>
    <xf numFmtId="10" fontId="6" fillId="3" borderId="27" xfId="0" applyNumberFormat="1" applyFont="1" applyFill="1" applyBorder="1"/>
    <xf numFmtId="0" fontId="5" fillId="3" borderId="21" xfId="0" applyFont="1" applyFill="1" applyBorder="1" applyAlignment="1">
      <alignment horizontal="center"/>
    </xf>
    <xf numFmtId="10" fontId="5" fillId="3" borderId="0" xfId="0" applyNumberFormat="1" applyFont="1" applyFill="1" applyBorder="1"/>
    <xf numFmtId="10" fontId="5" fillId="3" borderId="27" xfId="0" applyNumberFormat="1" applyFont="1" applyFill="1" applyBorder="1"/>
    <xf numFmtId="49" fontId="5" fillId="3" borderId="21" xfId="0" applyNumberFormat="1" applyFont="1" applyFill="1" applyBorder="1" applyAlignment="1">
      <alignment horizontal="right"/>
    </xf>
    <xf numFmtId="49" fontId="5" fillId="3" borderId="21" xfId="0" applyNumberFormat="1" applyFont="1" applyFill="1" applyBorder="1" applyAlignment="1">
      <alignment horizontal="center"/>
    </xf>
    <xf numFmtId="49" fontId="6" fillId="3" borderId="21" xfId="0" applyNumberFormat="1" applyFont="1" applyFill="1" applyBorder="1" applyAlignment="1">
      <alignment horizontal="center"/>
    </xf>
    <xf numFmtId="4" fontId="5" fillId="3" borderId="0" xfId="0" applyNumberFormat="1" applyFont="1" applyFill="1" applyBorder="1"/>
    <xf numFmtId="4" fontId="5" fillId="3" borderId="27" xfId="0" applyNumberFormat="1" applyFont="1" applyFill="1" applyBorder="1"/>
    <xf numFmtId="10" fontId="6" fillId="2" borderId="28" xfId="5" applyNumberFormat="1" applyFont="1" applyFill="1" applyBorder="1"/>
    <xf numFmtId="0" fontId="5" fillId="6" borderId="0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4" fontId="5" fillId="6" borderId="0" xfId="0" applyNumberFormat="1" applyFont="1" applyFill="1" applyBorder="1"/>
    <xf numFmtId="10" fontId="6" fillId="6" borderId="0" xfId="5" applyNumberFormat="1" applyFont="1" applyFill="1" applyBorder="1"/>
    <xf numFmtId="0" fontId="6" fillId="3" borderId="21" xfId="0" applyFont="1" applyFill="1" applyBorder="1"/>
    <xf numFmtId="0" fontId="6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left"/>
    </xf>
    <xf numFmtId="9" fontId="5" fillId="3" borderId="0" xfId="5" applyFont="1" applyFill="1" applyBorder="1"/>
    <xf numFmtId="0" fontId="5" fillId="3" borderId="12" xfId="0" applyFont="1" applyFill="1" applyBorder="1"/>
    <xf numFmtId="0" fontId="5" fillId="3" borderId="20" xfId="0" applyFont="1" applyFill="1" applyBorder="1" applyAlignment="1"/>
    <xf numFmtId="0" fontId="5" fillId="3" borderId="20" xfId="0" applyFont="1" applyFill="1" applyBorder="1"/>
    <xf numFmtId="4" fontId="5" fillId="3" borderId="20" xfId="0" applyNumberFormat="1" applyFont="1" applyFill="1" applyBorder="1"/>
    <xf numFmtId="9" fontId="5" fillId="3" borderId="20" xfId="5" applyFont="1" applyFill="1" applyBorder="1"/>
    <xf numFmtId="10" fontId="5" fillId="3" borderId="29" xfId="5" applyNumberFormat="1" applyFont="1" applyFill="1" applyBorder="1"/>
    <xf numFmtId="0" fontId="5" fillId="3" borderId="0" xfId="0" applyFont="1" applyFill="1" applyBorder="1" applyAlignment="1"/>
    <xf numFmtId="10" fontId="5" fillId="3" borderId="27" xfId="5" applyNumberFormat="1" applyFont="1" applyFill="1" applyBorder="1"/>
    <xf numFmtId="0" fontId="5" fillId="3" borderId="22" xfId="0" applyFont="1" applyFill="1" applyBorder="1"/>
    <xf numFmtId="0" fontId="5" fillId="3" borderId="23" xfId="0" applyFont="1" applyFill="1" applyBorder="1" applyAlignment="1"/>
    <xf numFmtId="0" fontId="5" fillId="3" borderId="23" xfId="0" applyFont="1" applyFill="1" applyBorder="1"/>
    <xf numFmtId="10" fontId="5" fillId="3" borderId="23" xfId="5" applyNumberFormat="1" applyFont="1" applyFill="1" applyBorder="1"/>
    <xf numFmtId="10" fontId="5" fillId="3" borderId="30" xfId="5" applyNumberFormat="1" applyFont="1" applyFill="1" applyBorder="1"/>
    <xf numFmtId="0" fontId="5" fillId="3" borderId="23" xfId="0" applyFont="1" applyFill="1" applyBorder="1" applyAlignment="1">
      <alignment horizontal="center"/>
    </xf>
    <xf numFmtId="4" fontId="12" fillId="3" borderId="27" xfId="0" applyNumberFormat="1" applyFont="1" applyFill="1" applyBorder="1" applyAlignment="1">
      <alignment wrapText="1"/>
    </xf>
    <xf numFmtId="4" fontId="11" fillId="3" borderId="29" xfId="0" applyNumberFormat="1" applyFont="1" applyFill="1" applyBorder="1" applyAlignment="1">
      <alignment wrapText="1"/>
    </xf>
    <xf numFmtId="4" fontId="11" fillId="3" borderId="27" xfId="0" applyNumberFormat="1" applyFont="1" applyFill="1" applyBorder="1" applyAlignment="1">
      <alignment horizontal="left"/>
    </xf>
    <xf numFmtId="4" fontId="11" fillId="3" borderId="30" xfId="0" applyNumberFormat="1" applyFont="1" applyFill="1" applyBorder="1" applyAlignment="1">
      <alignment horizontal="left"/>
    </xf>
    <xf numFmtId="10" fontId="5" fillId="0" borderId="27" xfId="5" applyNumberFormat="1" applyFont="1" applyBorder="1"/>
    <xf numFmtId="10" fontId="6" fillId="3" borderId="27" xfId="5" applyNumberFormat="1" applyFont="1" applyFill="1" applyBorder="1"/>
    <xf numFmtId="0" fontId="12" fillId="3" borderId="27" xfId="0" applyFont="1" applyFill="1" applyBorder="1"/>
    <xf numFmtId="0" fontId="4" fillId="4" borderId="31" xfId="2" applyFont="1" applyFill="1" applyBorder="1" applyAlignment="1">
      <alignment horizontal="center" vertical="center"/>
    </xf>
    <xf numFmtId="0" fontId="4" fillId="4" borderId="9" xfId="2" applyFont="1" applyFill="1" applyBorder="1" applyAlignment="1">
      <alignment horizontal="center" vertical="center"/>
    </xf>
    <xf numFmtId="0" fontId="4" fillId="4" borderId="32" xfId="2" applyFont="1" applyFill="1" applyBorder="1" applyAlignment="1">
      <alignment vertical="center" wrapText="1"/>
    </xf>
    <xf numFmtId="0" fontId="4" fillId="4" borderId="32" xfId="2" applyFont="1" applyFill="1" applyBorder="1" applyAlignment="1">
      <alignment horizontal="center" vertical="center"/>
    </xf>
    <xf numFmtId="4" fontId="4" fillId="4" borderId="32" xfId="2" applyNumberFormat="1" applyFont="1" applyFill="1" applyBorder="1" applyAlignment="1">
      <alignment horizontal="center" vertical="center"/>
    </xf>
    <xf numFmtId="4" fontId="4" fillId="4" borderId="32" xfId="2" applyNumberFormat="1" applyFont="1" applyFill="1" applyBorder="1" applyAlignment="1">
      <alignment horizontal="right" vertical="center"/>
    </xf>
    <xf numFmtId="4" fontId="4" fillId="4" borderId="28" xfId="2" applyNumberFormat="1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4" fontId="10" fillId="0" borderId="3" xfId="0" applyNumberFormat="1" applyFont="1" applyBorder="1" applyAlignment="1">
      <alignment vertical="center"/>
    </xf>
    <xf numFmtId="4" fontId="10" fillId="3" borderId="35" xfId="2" applyNumberFormat="1" applyFont="1" applyFill="1" applyBorder="1" applyAlignment="1">
      <alignment horizontal="center" vertical="center"/>
    </xf>
    <xf numFmtId="4" fontId="10" fillId="0" borderId="3" xfId="0" applyNumberFormat="1" applyFont="1" applyBorder="1" applyAlignment="1">
      <alignment horizontal="center" vertical="center"/>
    </xf>
    <xf numFmtId="49" fontId="7" fillId="3" borderId="9" xfId="4" applyNumberFormat="1" applyFont="1" applyFill="1" applyBorder="1" applyAlignment="1">
      <alignment vertical="center"/>
    </xf>
    <xf numFmtId="0" fontId="7" fillId="3" borderId="31" xfId="4" applyFont="1" applyFill="1" applyBorder="1" applyAlignment="1">
      <alignment vertical="center" wrapText="1"/>
    </xf>
    <xf numFmtId="49" fontId="8" fillId="3" borderId="32" xfId="4" applyNumberFormat="1" applyFont="1" applyFill="1" applyBorder="1" applyAlignment="1">
      <alignment vertical="center"/>
    </xf>
    <xf numFmtId="0" fontId="8" fillId="3" borderId="32" xfId="4" applyFont="1" applyFill="1" applyBorder="1" applyAlignment="1">
      <alignment horizontal="justify" vertical="center" wrapText="1"/>
    </xf>
    <xf numFmtId="0" fontId="8" fillId="3" borderId="32" xfId="4" applyFont="1" applyFill="1" applyBorder="1" applyAlignment="1">
      <alignment horizontal="center" vertical="center"/>
    </xf>
    <xf numFmtId="165" fontId="8" fillId="3" borderId="28" xfId="4" applyNumberFormat="1" applyFont="1" applyFill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7" fillId="4" borderId="12" xfId="4" applyNumberFormat="1" applyFont="1" applyFill="1" applyBorder="1" applyAlignment="1">
      <alignment vertical="center"/>
    </xf>
    <xf numFmtId="0" fontId="7" fillId="4" borderId="29" xfId="4" applyFont="1" applyFill="1" applyBorder="1" applyAlignment="1">
      <alignment horizontal="center" vertical="center"/>
    </xf>
    <xf numFmtId="49" fontId="4" fillId="3" borderId="36" xfId="4" applyNumberFormat="1" applyFont="1" applyFill="1" applyBorder="1" applyAlignment="1">
      <alignment horizontal="center" vertical="center" wrapText="1"/>
    </xf>
    <xf numFmtId="0" fontId="4" fillId="3" borderId="37" xfId="4" applyFont="1" applyFill="1" applyBorder="1" applyAlignment="1">
      <alignment horizontal="center" vertical="center" wrapText="1"/>
    </xf>
    <xf numFmtId="0" fontId="4" fillId="3" borderId="37" xfId="4" applyFont="1" applyFill="1" applyBorder="1" applyAlignment="1">
      <alignment horizontal="center" vertical="center"/>
    </xf>
    <xf numFmtId="165" fontId="4" fillId="3" borderId="37" xfId="4" applyNumberFormat="1" applyFont="1" applyFill="1" applyBorder="1" applyAlignment="1">
      <alignment horizontal="center" vertical="center"/>
    </xf>
    <xf numFmtId="4" fontId="4" fillId="3" borderId="37" xfId="4" applyNumberFormat="1" applyFont="1" applyFill="1" applyBorder="1" applyAlignment="1">
      <alignment horizontal="center" vertical="center"/>
    </xf>
    <xf numFmtId="4" fontId="4" fillId="3" borderId="38" xfId="4" applyNumberFormat="1" applyFont="1" applyFill="1" applyBorder="1" applyAlignment="1">
      <alignment horizontal="center" vertical="center"/>
    </xf>
    <xf numFmtId="0" fontId="3" fillId="0" borderId="39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167" fontId="3" fillId="0" borderId="2" xfId="0" applyNumberFormat="1" applyFont="1" applyBorder="1" applyAlignment="1">
      <alignment horizontal="center" vertical="center"/>
    </xf>
    <xf numFmtId="4" fontId="3" fillId="3" borderId="2" xfId="4" applyNumberFormat="1" applyFont="1" applyFill="1" applyBorder="1" applyAlignment="1">
      <alignment vertical="center"/>
    </xf>
    <xf numFmtId="4" fontId="3" fillId="3" borderId="6" xfId="4" applyNumberFormat="1" applyFont="1" applyFill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4" fontId="3" fillId="3" borderId="1" xfId="4" applyNumberFormat="1" applyFont="1" applyFill="1" applyBorder="1" applyAlignment="1">
      <alignment vertical="center"/>
    </xf>
    <xf numFmtId="4" fontId="3" fillId="3" borderId="41" xfId="4" applyNumberFormat="1" applyFont="1" applyFill="1" applyBorder="1" applyAlignment="1">
      <alignment vertical="center"/>
    </xf>
    <xf numFmtId="4" fontId="3" fillId="7" borderId="41" xfId="4" applyNumberFormat="1" applyFont="1" applyFill="1" applyBorder="1" applyAlignment="1">
      <alignment vertical="center"/>
    </xf>
    <xf numFmtId="49" fontId="3" fillId="3" borderId="40" xfId="4" applyNumberFormat="1" applyFont="1" applyFill="1" applyBorder="1" applyAlignment="1">
      <alignment horizontal="right" vertical="center"/>
    </xf>
    <xf numFmtId="0" fontId="3" fillId="3" borderId="1" xfId="4" applyFont="1" applyFill="1" applyBorder="1" applyAlignment="1">
      <alignment horizontal="justify" vertical="center" wrapText="1"/>
    </xf>
    <xf numFmtId="0" fontId="3" fillId="3" borderId="1" xfId="4" applyFont="1" applyFill="1" applyBorder="1" applyAlignment="1">
      <alignment horizontal="center" vertical="center"/>
    </xf>
    <xf numFmtId="167" fontId="3" fillId="3" borderId="1" xfId="4" applyNumberFormat="1" applyFont="1" applyFill="1" applyBorder="1" applyAlignment="1">
      <alignment vertical="center"/>
    </xf>
    <xf numFmtId="4" fontId="3" fillId="7" borderId="42" xfId="4" applyNumberFormat="1" applyFont="1" applyFill="1" applyBorder="1" applyAlignment="1">
      <alignment vertical="center"/>
    </xf>
    <xf numFmtId="4" fontId="4" fillId="4" borderId="43" xfId="4" applyNumberFormat="1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165" fontId="3" fillId="3" borderId="1" xfId="4" applyNumberFormat="1" applyFont="1" applyFill="1" applyBorder="1" applyAlignment="1">
      <alignment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12" fillId="3" borderId="0" xfId="0" applyFont="1" applyFill="1" applyAlignment="1">
      <alignment vertical="center"/>
    </xf>
    <xf numFmtId="0" fontId="12" fillId="3" borderId="0" xfId="0" applyFont="1" applyFill="1"/>
    <xf numFmtId="0" fontId="11" fillId="3" borderId="44" xfId="0" applyFont="1" applyFill="1" applyBorder="1" applyAlignment="1">
      <alignment horizontal="center" vertical="center" wrapText="1"/>
    </xf>
    <xf numFmtId="0" fontId="11" fillId="3" borderId="45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vertical="center"/>
    </xf>
    <xf numFmtId="0" fontId="12" fillId="3" borderId="40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vertical="center"/>
    </xf>
    <xf numFmtId="0" fontId="12" fillId="3" borderId="46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vertical="center"/>
    </xf>
    <xf numFmtId="4" fontId="12" fillId="3" borderId="6" xfId="0" applyNumberFormat="1" applyFont="1" applyFill="1" applyBorder="1" applyAlignment="1">
      <alignment horizontal="center" vertical="center"/>
    </xf>
    <xf numFmtId="4" fontId="12" fillId="3" borderId="41" xfId="0" applyNumberFormat="1" applyFont="1" applyFill="1" applyBorder="1" applyAlignment="1">
      <alignment horizontal="center" vertical="center"/>
    </xf>
    <xf numFmtId="4" fontId="12" fillId="3" borderId="47" xfId="0" applyNumberFormat="1" applyFont="1" applyFill="1" applyBorder="1" applyAlignment="1">
      <alignment horizontal="center" vertical="center"/>
    </xf>
    <xf numFmtId="4" fontId="11" fillId="3" borderId="38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4" fontId="12" fillId="3" borderId="2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4" fontId="12" fillId="3" borderId="1" xfId="0" applyNumberFormat="1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14" fontId="12" fillId="3" borderId="8" xfId="0" applyNumberFormat="1" applyFont="1" applyFill="1" applyBorder="1" applyAlignment="1">
      <alignment horizontal="center" vertical="center"/>
    </xf>
    <xf numFmtId="49" fontId="3" fillId="3" borderId="40" xfId="4" applyNumberFormat="1" applyFont="1" applyFill="1" applyBorder="1" applyAlignment="1">
      <alignment horizontal="center" vertical="center"/>
    </xf>
    <xf numFmtId="4" fontId="4" fillId="5" borderId="12" xfId="2" applyNumberFormat="1" applyFont="1" applyFill="1" applyBorder="1" applyAlignment="1">
      <alignment horizontal="center" vertical="center" wrapText="1"/>
    </xf>
    <xf numFmtId="4" fontId="4" fillId="5" borderId="29" xfId="2" applyNumberFormat="1" applyFont="1" applyFill="1" applyBorder="1" applyAlignment="1">
      <alignment horizontal="center" vertical="center" wrapText="1"/>
    </xf>
    <xf numFmtId="4" fontId="4" fillId="5" borderId="11" xfId="2" applyNumberFormat="1" applyFont="1" applyFill="1" applyBorder="1" applyAlignment="1">
      <alignment horizontal="center" vertical="center" wrapText="1"/>
    </xf>
    <xf numFmtId="4" fontId="4" fillId="5" borderId="27" xfId="2" applyNumberFormat="1" applyFont="1" applyFill="1" applyBorder="1" applyAlignment="1">
      <alignment horizontal="center" vertical="center" wrapText="1"/>
    </xf>
    <xf numFmtId="0" fontId="4" fillId="5" borderId="11" xfId="2" applyFont="1" applyFill="1" applyBorder="1" applyAlignment="1">
      <alignment horizontal="center" vertical="center" wrapText="1"/>
    </xf>
    <xf numFmtId="0" fontId="4" fillId="5" borderId="4" xfId="2" applyFont="1" applyFill="1" applyBorder="1" applyAlignment="1">
      <alignment horizontal="center" vertical="center" wrapText="1"/>
    </xf>
    <xf numFmtId="4" fontId="4" fillId="3" borderId="12" xfId="2" applyNumberFormat="1" applyFont="1" applyFill="1" applyBorder="1" applyAlignment="1">
      <alignment horizontal="center" vertical="center"/>
    </xf>
    <xf numFmtId="4" fontId="4" fillId="3" borderId="29" xfId="2" applyNumberFormat="1" applyFont="1" applyFill="1" applyBorder="1" applyAlignment="1">
      <alignment horizontal="center" vertical="center"/>
    </xf>
    <xf numFmtId="166" fontId="4" fillId="3" borderId="22" xfId="2" applyNumberFormat="1" applyFont="1" applyFill="1" applyBorder="1" applyAlignment="1">
      <alignment horizontal="center" vertical="center"/>
    </xf>
    <xf numFmtId="166" fontId="4" fillId="3" borderId="30" xfId="2" applyNumberFormat="1" applyFont="1" applyFill="1" applyBorder="1" applyAlignment="1">
      <alignment horizontal="center" vertical="center"/>
    </xf>
    <xf numFmtId="0" fontId="4" fillId="5" borderId="12" xfId="2" applyFont="1" applyFill="1" applyBorder="1" applyAlignment="1">
      <alignment horizontal="center" vertical="center" wrapText="1"/>
    </xf>
    <xf numFmtId="0" fontId="4" fillId="5" borderId="21" xfId="2" applyFont="1" applyFill="1" applyBorder="1" applyAlignment="1">
      <alignment horizontal="center" vertical="center" wrapText="1"/>
    </xf>
    <xf numFmtId="0" fontId="4" fillId="5" borderId="29" xfId="2" applyFont="1" applyFill="1" applyBorder="1" applyAlignment="1">
      <alignment horizontal="center" vertical="center" wrapText="1"/>
    </xf>
    <xf numFmtId="0" fontId="4" fillId="5" borderId="27" xfId="2" applyFont="1" applyFill="1" applyBorder="1" applyAlignment="1">
      <alignment horizontal="center" vertical="center" wrapText="1"/>
    </xf>
    <xf numFmtId="0" fontId="4" fillId="5" borderId="33" xfId="2" applyFont="1" applyFill="1" applyBorder="1" applyAlignment="1">
      <alignment horizontal="center" vertical="center" wrapText="1"/>
    </xf>
    <xf numFmtId="4" fontId="4" fillId="5" borderId="21" xfId="2" applyNumberFormat="1" applyFont="1" applyFill="1" applyBorder="1" applyAlignment="1">
      <alignment horizontal="center" vertical="center" wrapText="1"/>
    </xf>
    <xf numFmtId="0" fontId="4" fillId="4" borderId="31" xfId="2" applyFont="1" applyFill="1" applyBorder="1" applyAlignment="1">
      <alignment horizontal="right" vertical="center" wrapText="1"/>
    </xf>
    <xf numFmtId="0" fontId="4" fillId="4" borderId="32" xfId="2" applyFont="1" applyFill="1" applyBorder="1" applyAlignment="1">
      <alignment horizontal="right" vertical="center" wrapText="1"/>
    </xf>
    <xf numFmtId="0" fontId="4" fillId="4" borderId="28" xfId="2" applyFont="1" applyFill="1" applyBorder="1" applyAlignment="1">
      <alignment horizontal="right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4" fillId="2" borderId="20" xfId="2" applyFont="1" applyFill="1" applyBorder="1" applyAlignment="1">
      <alignment horizontal="center" vertical="center" wrapText="1"/>
    </xf>
    <xf numFmtId="0" fontId="4" fillId="2" borderId="29" xfId="2" applyFont="1" applyFill="1" applyBorder="1" applyAlignment="1">
      <alignment horizontal="center" vertical="center" wrapText="1"/>
    </xf>
    <xf numFmtId="0" fontId="4" fillId="2" borderId="21" xfId="2" applyFont="1" applyFill="1" applyBorder="1" applyAlignment="1">
      <alignment horizontal="center" vertical="center" wrapText="1"/>
    </xf>
    <xf numFmtId="0" fontId="4" fillId="2" borderId="0" xfId="2" applyFont="1" applyFill="1" applyBorder="1" applyAlignment="1">
      <alignment horizontal="center" vertical="center" wrapText="1"/>
    </xf>
    <xf numFmtId="0" fontId="4" fillId="2" borderId="27" xfId="2" applyFont="1" applyFill="1" applyBorder="1" applyAlignment="1">
      <alignment horizontal="center" vertical="center" wrapText="1"/>
    </xf>
    <xf numFmtId="0" fontId="4" fillId="2" borderId="22" xfId="2" applyFont="1" applyFill="1" applyBorder="1" applyAlignment="1">
      <alignment horizontal="center" vertical="center"/>
    </xf>
    <xf numFmtId="0" fontId="4" fillId="2" borderId="23" xfId="2" applyFont="1" applyFill="1" applyBorder="1" applyAlignment="1">
      <alignment horizontal="center" vertical="center"/>
    </xf>
    <xf numFmtId="0" fontId="4" fillId="2" borderId="30" xfId="2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horizontal="center" vertical="center"/>
    </xf>
    <xf numFmtId="0" fontId="4" fillId="3" borderId="32" xfId="2" applyFont="1" applyFill="1" applyBorder="1" applyAlignment="1">
      <alignment horizontal="center" vertical="center"/>
    </xf>
    <xf numFmtId="0" fontId="4" fillId="3" borderId="28" xfId="2" applyFont="1" applyFill="1" applyBorder="1" applyAlignment="1">
      <alignment horizontal="center" vertical="center"/>
    </xf>
    <xf numFmtId="0" fontId="3" fillId="7" borderId="40" xfId="4" applyFont="1" applyFill="1" applyBorder="1" applyAlignment="1">
      <alignment horizontal="right" vertical="center" wrapText="1"/>
    </xf>
    <xf numFmtId="0" fontId="3" fillId="7" borderId="1" xfId="4" applyFont="1" applyFill="1" applyBorder="1" applyAlignment="1">
      <alignment horizontal="right" vertical="center" wrapText="1"/>
    </xf>
    <xf numFmtId="0" fontId="3" fillId="7" borderId="48" xfId="4" applyFont="1" applyFill="1" applyBorder="1" applyAlignment="1">
      <alignment horizontal="right" vertical="center" wrapText="1"/>
    </xf>
    <xf numFmtId="0" fontId="3" fillId="7" borderId="49" xfId="4" applyFont="1" applyFill="1" applyBorder="1" applyAlignment="1">
      <alignment horizontal="right" vertical="center" wrapText="1"/>
    </xf>
    <xf numFmtId="0" fontId="4" fillId="4" borderId="22" xfId="4" applyFont="1" applyFill="1" applyBorder="1" applyAlignment="1">
      <alignment horizontal="right" vertical="center" wrapText="1"/>
    </xf>
    <xf numFmtId="0" fontId="4" fillId="4" borderId="23" xfId="4" applyFont="1" applyFill="1" applyBorder="1" applyAlignment="1">
      <alignment horizontal="right" vertical="center" wrapText="1"/>
    </xf>
    <xf numFmtId="0" fontId="4" fillId="4" borderId="50" xfId="4" applyFont="1" applyFill="1" applyBorder="1" applyAlignment="1">
      <alignment horizontal="right" vertical="center" wrapText="1"/>
    </xf>
    <xf numFmtId="0" fontId="7" fillId="4" borderId="31" xfId="4" applyFont="1" applyFill="1" applyBorder="1" applyAlignment="1">
      <alignment horizontal="left" vertical="center" wrapText="1"/>
    </xf>
    <xf numFmtId="0" fontId="7" fillId="4" borderId="32" xfId="4" applyFont="1" applyFill="1" applyBorder="1" applyAlignment="1">
      <alignment horizontal="left" vertical="center" wrapText="1"/>
    </xf>
    <xf numFmtId="0" fontId="15" fillId="3" borderId="12" xfId="0" applyFont="1" applyFill="1" applyBorder="1" applyAlignment="1">
      <alignment horizontal="left"/>
    </xf>
    <xf numFmtId="0" fontId="15" fillId="3" borderId="20" xfId="0" applyFont="1" applyFill="1" applyBorder="1" applyAlignment="1">
      <alignment horizontal="left"/>
    </xf>
    <xf numFmtId="0" fontId="15" fillId="3" borderId="29" xfId="0" applyFont="1" applyFill="1" applyBorder="1" applyAlignment="1">
      <alignment horizontal="left"/>
    </xf>
    <xf numFmtId="0" fontId="10" fillId="3" borderId="22" xfId="0" applyFont="1" applyFill="1" applyBorder="1" applyAlignment="1">
      <alignment horizontal="left"/>
    </xf>
    <xf numFmtId="0" fontId="10" fillId="3" borderId="23" xfId="0" applyFont="1" applyFill="1" applyBorder="1" applyAlignment="1">
      <alignment horizontal="left"/>
    </xf>
    <xf numFmtId="0" fontId="10" fillId="3" borderId="30" xfId="0" applyFont="1" applyFill="1" applyBorder="1" applyAlignment="1">
      <alignment horizontal="left"/>
    </xf>
    <xf numFmtId="0" fontId="7" fillId="3" borderId="31" xfId="4" applyFont="1" applyFill="1" applyBorder="1" applyAlignment="1">
      <alignment horizontal="left" vertical="center" wrapText="1"/>
    </xf>
    <xf numFmtId="0" fontId="7" fillId="3" borderId="32" xfId="4" applyFont="1" applyFill="1" applyBorder="1" applyAlignment="1">
      <alignment horizontal="left" vertical="center" wrapText="1"/>
    </xf>
    <xf numFmtId="0" fontId="7" fillId="3" borderId="28" xfId="4" applyFont="1" applyFill="1" applyBorder="1" applyAlignment="1">
      <alignment horizontal="left" vertical="center" wrapText="1"/>
    </xf>
    <xf numFmtId="49" fontId="11" fillId="3" borderId="23" xfId="0" applyNumberFormat="1" applyFont="1" applyFill="1" applyBorder="1" applyAlignment="1">
      <alignment horizontal="left" wrapText="1"/>
    </xf>
    <xf numFmtId="4" fontId="11" fillId="3" borderId="23" xfId="0" applyNumberFormat="1" applyFont="1" applyFill="1" applyBorder="1" applyAlignment="1">
      <alignment horizontal="left" wrapText="1"/>
    </xf>
    <xf numFmtId="0" fontId="6" fillId="3" borderId="0" xfId="0" applyFont="1" applyFill="1" applyBorder="1" applyAlignment="1">
      <alignment horizontal="center"/>
    </xf>
    <xf numFmtId="0" fontId="6" fillId="2" borderId="31" xfId="0" applyFont="1" applyFill="1" applyBorder="1" applyAlignment="1">
      <alignment horizontal="right"/>
    </xf>
    <xf numFmtId="0" fontId="6" fillId="2" borderId="32" xfId="0" applyFont="1" applyFill="1" applyBorder="1" applyAlignment="1">
      <alignment horizontal="right"/>
    </xf>
    <xf numFmtId="4" fontId="12" fillId="3" borderId="12" xfId="0" applyNumberFormat="1" applyFont="1" applyFill="1" applyBorder="1" applyAlignment="1">
      <alignment wrapText="1"/>
    </xf>
    <xf numFmtId="4" fontId="12" fillId="3" borderId="20" xfId="0" applyNumberFormat="1" applyFont="1" applyFill="1" applyBorder="1" applyAlignment="1">
      <alignment wrapText="1"/>
    </xf>
    <xf numFmtId="49" fontId="13" fillId="3" borderId="20" xfId="0" applyNumberFormat="1" applyFont="1" applyFill="1" applyBorder="1" applyAlignment="1">
      <alignment horizontal="right" wrapText="1"/>
    </xf>
    <xf numFmtId="4" fontId="13" fillId="3" borderId="29" xfId="0" applyNumberFormat="1" applyFont="1" applyFill="1" applyBorder="1" applyAlignment="1">
      <alignment horizontal="right" wrapText="1"/>
    </xf>
    <xf numFmtId="49" fontId="11" fillId="3" borderId="21" xfId="0" applyNumberFormat="1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4" fontId="11" fillId="3" borderId="0" xfId="0" applyNumberFormat="1" applyFont="1" applyFill="1" applyBorder="1" applyAlignment="1">
      <alignment horizontal="center" vertical="center" wrapText="1"/>
    </xf>
    <xf numFmtId="4" fontId="11" fillId="3" borderId="27" xfId="0" applyNumberFormat="1" applyFont="1" applyFill="1" applyBorder="1" applyAlignment="1">
      <alignment horizontal="center" vertical="center" wrapText="1"/>
    </xf>
    <xf numFmtId="49" fontId="11" fillId="3" borderId="20" xfId="0" applyNumberFormat="1" applyFont="1" applyFill="1" applyBorder="1" applyAlignment="1">
      <alignment horizontal="left" wrapText="1"/>
    </xf>
    <xf numFmtId="4" fontId="11" fillId="3" borderId="20" xfId="0" applyNumberFormat="1" applyFont="1" applyFill="1" applyBorder="1" applyAlignment="1">
      <alignment horizontal="left" wrapText="1"/>
    </xf>
    <xf numFmtId="49" fontId="11" fillId="3" borderId="0" xfId="0" applyNumberFormat="1" applyFont="1" applyFill="1" applyBorder="1" applyAlignment="1">
      <alignment horizontal="left" wrapText="1"/>
    </xf>
    <xf numFmtId="4" fontId="11" fillId="3" borderId="0" xfId="0" applyNumberFormat="1" applyFont="1" applyFill="1" applyBorder="1" applyAlignment="1">
      <alignment horizontal="left" wrapText="1"/>
    </xf>
    <xf numFmtId="0" fontId="12" fillId="3" borderId="0" xfId="0" applyFont="1" applyFill="1" applyAlignment="1">
      <alignment horizontal="left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51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left" vertical="center"/>
    </xf>
    <xf numFmtId="0" fontId="14" fillId="3" borderId="0" xfId="0" applyFont="1" applyFill="1" applyAlignment="1">
      <alignment horizontal="left"/>
    </xf>
    <xf numFmtId="0" fontId="12" fillId="3" borderId="0" xfId="0" applyFont="1" applyFill="1" applyAlignment="1">
      <alignment horizontal="left"/>
    </xf>
    <xf numFmtId="0" fontId="11" fillId="3" borderId="31" xfId="0" applyFont="1" applyFill="1" applyBorder="1" applyAlignment="1">
      <alignment horizontal="right" vertical="center"/>
    </xf>
    <xf numFmtId="0" fontId="11" fillId="3" borderId="32" xfId="0" applyFont="1" applyFill="1" applyBorder="1" applyAlignment="1">
      <alignment horizontal="right" vertical="center"/>
    </xf>
    <xf numFmtId="0" fontId="11" fillId="3" borderId="52" xfId="0" applyFont="1" applyFill="1" applyBorder="1" applyAlignment="1">
      <alignment horizontal="right" vertical="center"/>
    </xf>
    <xf numFmtId="0" fontId="12" fillId="3" borderId="0" xfId="0" applyFont="1" applyFill="1" applyAlignment="1">
      <alignment horizontal="left" vertical="center" wrapText="1"/>
    </xf>
  </cellXfs>
  <cellStyles count="6">
    <cellStyle name="Moeda 2" xfId="1"/>
    <cellStyle name="Normal" xfId="0" builtinId="0"/>
    <cellStyle name="Normal 2" xfId="2"/>
    <cellStyle name="Normal 2 2" xfId="3"/>
    <cellStyle name="Normal 2 3" xfId="4"/>
    <cellStyle name="Porcentagem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114300</xdr:rowOff>
    </xdr:from>
    <xdr:to>
      <xdr:col>1</xdr:col>
      <xdr:colOff>219075</xdr:colOff>
      <xdr:row>2</xdr:row>
      <xdr:rowOff>104775</xdr:rowOff>
    </xdr:to>
    <xdr:pic>
      <xdr:nvPicPr>
        <xdr:cNvPr id="2058" name="Imagem 1" descr="logocodevasf01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14300"/>
          <a:ext cx="13430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view="pageBreakPreview" zoomScale="60" zoomScaleNormal="100" workbookViewId="0">
      <selection activeCell="C20" sqref="C20"/>
    </sheetView>
  </sheetViews>
  <sheetFormatPr defaultRowHeight="12" x14ac:dyDescent="0.25"/>
  <cols>
    <col min="1" max="1" width="9.42578125" style="24" bestFit="1" customWidth="1"/>
    <col min="2" max="2" width="13.42578125" style="24" bestFit="1" customWidth="1"/>
    <col min="3" max="3" width="53" style="25" customWidth="1"/>
    <col min="4" max="4" width="4.5703125" style="24" bestFit="1" customWidth="1"/>
    <col min="5" max="7" width="7.85546875" style="26" bestFit="1" customWidth="1"/>
    <col min="8" max="8" width="16.42578125" style="26" bestFit="1" customWidth="1"/>
    <col min="9" max="16384" width="9.140625" style="24"/>
  </cols>
  <sheetData>
    <row r="1" spans="1:8" x14ac:dyDescent="0.25">
      <c r="A1" s="184" t="s">
        <v>0</v>
      </c>
      <c r="B1" s="185"/>
      <c r="C1" s="185"/>
      <c r="D1" s="185"/>
      <c r="E1" s="185"/>
      <c r="F1" s="185"/>
      <c r="G1" s="185"/>
      <c r="H1" s="186"/>
    </row>
    <row r="2" spans="1:8" x14ac:dyDescent="0.25">
      <c r="A2" s="187" t="s">
        <v>1</v>
      </c>
      <c r="B2" s="188"/>
      <c r="C2" s="188"/>
      <c r="D2" s="188"/>
      <c r="E2" s="188"/>
      <c r="F2" s="188"/>
      <c r="G2" s="188"/>
      <c r="H2" s="189"/>
    </row>
    <row r="3" spans="1:8" ht="12.75" thickBot="1" x14ac:dyDescent="0.3">
      <c r="A3" s="190" t="s">
        <v>21</v>
      </c>
      <c r="B3" s="191"/>
      <c r="C3" s="191"/>
      <c r="D3" s="191"/>
      <c r="E3" s="191"/>
      <c r="F3" s="191"/>
      <c r="G3" s="191"/>
      <c r="H3" s="192"/>
    </row>
    <row r="4" spans="1:8" ht="12.75" thickBot="1" x14ac:dyDescent="0.3">
      <c r="A4" s="193" t="s">
        <v>22</v>
      </c>
      <c r="B4" s="194"/>
      <c r="C4" s="194"/>
      <c r="D4" s="194"/>
      <c r="E4" s="195"/>
      <c r="F4" s="171" t="s">
        <v>2</v>
      </c>
      <c r="G4" s="172"/>
      <c r="H4" s="14" t="s">
        <v>3</v>
      </c>
    </row>
    <row r="5" spans="1:8" ht="12.75" thickBot="1" x14ac:dyDescent="0.3">
      <c r="A5" s="193" t="s">
        <v>4</v>
      </c>
      <c r="B5" s="194"/>
      <c r="C5" s="194"/>
      <c r="D5" s="194"/>
      <c r="E5" s="195"/>
      <c r="F5" s="173">
        <v>41699</v>
      </c>
      <c r="G5" s="174"/>
      <c r="H5" s="4">
        <v>0.27050000000000002</v>
      </c>
    </row>
    <row r="6" spans="1:8" ht="12.75" thickBot="1" x14ac:dyDescent="0.3">
      <c r="A6" s="175" t="s">
        <v>5</v>
      </c>
      <c r="B6" s="169" t="s">
        <v>23</v>
      </c>
      <c r="C6" s="177" t="s">
        <v>6</v>
      </c>
      <c r="D6" s="169" t="s">
        <v>7</v>
      </c>
      <c r="E6" s="167" t="s">
        <v>8</v>
      </c>
      <c r="F6" s="165" t="s">
        <v>9</v>
      </c>
      <c r="G6" s="166"/>
      <c r="H6" s="167" t="s">
        <v>10</v>
      </c>
    </row>
    <row r="7" spans="1:8" ht="12.75" thickBot="1" x14ac:dyDescent="0.3">
      <c r="A7" s="176"/>
      <c r="B7" s="170"/>
      <c r="C7" s="178"/>
      <c r="D7" s="179"/>
      <c r="E7" s="180"/>
      <c r="F7" s="15" t="s">
        <v>11</v>
      </c>
      <c r="G7" s="16" t="s">
        <v>11</v>
      </c>
      <c r="H7" s="168"/>
    </row>
    <row r="8" spans="1:8" ht="12.75" thickBot="1" x14ac:dyDescent="0.3">
      <c r="A8" s="87">
        <v>1</v>
      </c>
      <c r="B8" s="88"/>
      <c r="C8" s="89" t="s">
        <v>12</v>
      </c>
      <c r="D8" s="90"/>
      <c r="E8" s="91"/>
      <c r="F8" s="92"/>
      <c r="G8" s="92"/>
      <c r="H8" s="93"/>
    </row>
    <row r="9" spans="1:8" ht="12.75" thickBot="1" x14ac:dyDescent="0.3">
      <c r="A9" s="94" t="s">
        <v>13</v>
      </c>
      <c r="B9" s="95" t="s">
        <v>46</v>
      </c>
      <c r="C9" s="96" t="s">
        <v>64</v>
      </c>
      <c r="D9" s="97" t="s">
        <v>63</v>
      </c>
      <c r="E9" s="100">
        <v>2</v>
      </c>
      <c r="F9" s="98">
        <f>Composicoes!F9</f>
        <v>7562.96</v>
      </c>
      <c r="G9" s="11">
        <f>F9+(F9*$H$5)</f>
        <v>9608.7406800000008</v>
      </c>
      <c r="H9" s="99">
        <f>E9*G9</f>
        <v>19217.481360000002</v>
      </c>
    </row>
    <row r="10" spans="1:8" ht="12.75" thickBot="1" x14ac:dyDescent="0.3">
      <c r="A10" s="87">
        <v>2</v>
      </c>
      <c r="B10" s="88"/>
      <c r="C10" s="89" t="s">
        <v>58</v>
      </c>
      <c r="D10" s="90"/>
      <c r="E10" s="91"/>
      <c r="F10" s="92"/>
      <c r="G10" s="92"/>
      <c r="H10" s="93"/>
    </row>
    <row r="11" spans="1:8" ht="48" x14ac:dyDescent="0.25">
      <c r="A11" s="19" t="s">
        <v>59</v>
      </c>
      <c r="B11" s="5" t="s">
        <v>57</v>
      </c>
      <c r="C11" s="22" t="s">
        <v>17</v>
      </c>
      <c r="D11" s="2" t="s">
        <v>14</v>
      </c>
      <c r="E11" s="6">
        <v>2800</v>
      </c>
      <c r="F11" s="7">
        <f>Composicoes!F25</f>
        <v>11.712</v>
      </c>
      <c r="G11" s="13">
        <f>F11+(F11*$H$5)</f>
        <v>14.880096</v>
      </c>
      <c r="H11" s="8">
        <f>E11*G11</f>
        <v>41664.268799999998</v>
      </c>
    </row>
    <row r="12" spans="1:8" x14ac:dyDescent="0.25">
      <c r="A12" s="20" t="s">
        <v>60</v>
      </c>
      <c r="B12" s="9" t="s">
        <v>19</v>
      </c>
      <c r="C12" s="17" t="s">
        <v>15</v>
      </c>
      <c r="D12" s="2" t="s">
        <v>14</v>
      </c>
      <c r="E12" s="1">
        <v>2800</v>
      </c>
      <c r="F12" s="7">
        <v>0.78</v>
      </c>
      <c r="G12" s="13">
        <f>F12+(F12*$H$5)</f>
        <v>0.99099000000000004</v>
      </c>
      <c r="H12" s="8">
        <f>E12*G12</f>
        <v>2774.7719999999999</v>
      </c>
    </row>
    <row r="13" spans="1:8" x14ac:dyDescent="0.25">
      <c r="A13" s="20" t="s">
        <v>61</v>
      </c>
      <c r="B13" s="9" t="s">
        <v>20</v>
      </c>
      <c r="C13" s="17" t="s">
        <v>24</v>
      </c>
      <c r="D13" s="2" t="s">
        <v>14</v>
      </c>
      <c r="E13" s="1">
        <v>2800</v>
      </c>
      <c r="F13" s="7">
        <v>7.73</v>
      </c>
      <c r="G13" s="13">
        <f>F13+(F13*$H$5)</f>
        <v>9.8209650000000011</v>
      </c>
      <c r="H13" s="8">
        <f>E13*G13</f>
        <v>27498.702000000005</v>
      </c>
    </row>
    <row r="14" spans="1:8" ht="24.75" thickBot="1" x14ac:dyDescent="0.3">
      <c r="A14" s="21" t="s">
        <v>62</v>
      </c>
      <c r="B14" s="23" t="s">
        <v>131</v>
      </c>
      <c r="C14" s="18" t="s">
        <v>16</v>
      </c>
      <c r="D14" s="3" t="s">
        <v>14</v>
      </c>
      <c r="E14" s="10">
        <v>2800</v>
      </c>
      <c r="F14" s="11">
        <f>Composicoes!F38</f>
        <v>14.167899999999999</v>
      </c>
      <c r="G14" s="13">
        <f>F14+(F14*$H$5)</f>
        <v>18.000316949999998</v>
      </c>
      <c r="H14" s="8">
        <f>E14*G14</f>
        <v>50400.887459999998</v>
      </c>
    </row>
    <row r="15" spans="1:8" ht="12.75" thickBot="1" x14ac:dyDescent="0.3">
      <c r="A15" s="181" t="s">
        <v>18</v>
      </c>
      <c r="B15" s="182"/>
      <c r="C15" s="182"/>
      <c r="D15" s="182"/>
      <c r="E15" s="182"/>
      <c r="F15" s="182"/>
      <c r="G15" s="183"/>
      <c r="H15" s="12">
        <f>SUM(H9:H14)</f>
        <v>141556.11161999998</v>
      </c>
    </row>
  </sheetData>
  <mergeCells count="15">
    <mergeCell ref="A1:H1"/>
    <mergeCell ref="A2:H2"/>
    <mergeCell ref="A3:H3"/>
    <mergeCell ref="A4:E4"/>
    <mergeCell ref="A5:E5"/>
    <mergeCell ref="A6:A7"/>
    <mergeCell ref="C6:C7"/>
    <mergeCell ref="D6:D7"/>
    <mergeCell ref="E6:E7"/>
    <mergeCell ref="A15:G15"/>
    <mergeCell ref="F6:G6"/>
    <mergeCell ref="H6:H7"/>
    <mergeCell ref="B6:B7"/>
    <mergeCell ref="F4:G4"/>
    <mergeCell ref="F5:G5"/>
  </mergeCells>
  <printOptions horizontalCentered="1"/>
  <pageMargins left="0.59055118110236227" right="1.1811023622047245" top="1.181102362204724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view="pageBreakPreview" topLeftCell="A28" zoomScale="60" zoomScaleNormal="100" workbookViewId="0">
      <selection activeCell="J29" sqref="J29"/>
    </sheetView>
  </sheetViews>
  <sheetFormatPr defaultRowHeight="12.75" x14ac:dyDescent="0.25"/>
  <cols>
    <col min="1" max="1" width="10.85546875" style="108" bestFit="1" customWidth="1"/>
    <col min="2" max="2" width="29.140625" style="136" customWidth="1"/>
    <col min="3" max="3" width="8.5703125" style="137" bestFit="1" customWidth="1"/>
    <col min="4" max="4" width="10.140625" style="138" bestFit="1" customWidth="1"/>
    <col min="5" max="5" width="12.5703125" style="107" bestFit="1" customWidth="1"/>
    <col min="6" max="6" width="10.28515625" style="107" bestFit="1" customWidth="1"/>
    <col min="7" max="7" width="7.5703125" style="107" bestFit="1" customWidth="1"/>
    <col min="8" max="8" width="6.5703125" style="107" bestFit="1" customWidth="1"/>
    <col min="9" max="16384" width="9.140625" style="108"/>
  </cols>
  <sheetData>
    <row r="1" spans="1:6" ht="13.5" thickBot="1" x14ac:dyDescent="0.3">
      <c r="A1" s="101" t="s">
        <v>32</v>
      </c>
      <c r="B1" s="102" t="s">
        <v>33</v>
      </c>
      <c r="C1" s="103"/>
      <c r="D1" s="104"/>
      <c r="E1" s="105"/>
      <c r="F1" s="106"/>
    </row>
    <row r="2" spans="1:6" ht="15.75" customHeight="1" thickBot="1" x14ac:dyDescent="0.3">
      <c r="A2" s="109" t="s">
        <v>129</v>
      </c>
      <c r="B2" s="203" t="s">
        <v>128</v>
      </c>
      <c r="C2" s="204"/>
      <c r="D2" s="204"/>
      <c r="E2" s="204"/>
      <c r="F2" s="110" t="s">
        <v>125</v>
      </c>
    </row>
    <row r="3" spans="1:6" ht="24.75" thickBot="1" x14ac:dyDescent="0.3">
      <c r="A3" s="111" t="s">
        <v>42</v>
      </c>
      <c r="B3" s="112" t="s">
        <v>25</v>
      </c>
      <c r="C3" s="113" t="s">
        <v>26</v>
      </c>
      <c r="D3" s="114" t="s">
        <v>34</v>
      </c>
      <c r="E3" s="115" t="s">
        <v>35</v>
      </c>
      <c r="F3" s="116" t="s">
        <v>36</v>
      </c>
    </row>
    <row r="4" spans="1:6" x14ac:dyDescent="0.25">
      <c r="A4" s="142" t="s">
        <v>65</v>
      </c>
      <c r="B4" s="118" t="s">
        <v>124</v>
      </c>
      <c r="C4" s="119" t="s">
        <v>63</v>
      </c>
      <c r="D4" s="120">
        <v>1</v>
      </c>
      <c r="E4" s="121">
        <f>5*1470</f>
        <v>7350</v>
      </c>
      <c r="F4" s="122">
        <f>D4*E4</f>
        <v>7350</v>
      </c>
    </row>
    <row r="5" spans="1:6" x14ac:dyDescent="0.25">
      <c r="A5" s="196" t="s">
        <v>39</v>
      </c>
      <c r="B5" s="197"/>
      <c r="C5" s="197"/>
      <c r="D5" s="197"/>
      <c r="E5" s="197"/>
      <c r="F5" s="129">
        <f>SUM(F4:F4)</f>
        <v>7350</v>
      </c>
    </row>
    <row r="6" spans="1:6" x14ac:dyDescent="0.25">
      <c r="A6" s="164" t="s">
        <v>40</v>
      </c>
      <c r="B6" s="131" t="s">
        <v>44</v>
      </c>
      <c r="C6" s="132" t="s">
        <v>28</v>
      </c>
      <c r="D6" s="133">
        <v>8</v>
      </c>
      <c r="E6" s="127">
        <v>11.64</v>
      </c>
      <c r="F6" s="128">
        <f>+ROUND(D6*E6,2)</f>
        <v>93.12</v>
      </c>
    </row>
    <row r="7" spans="1:6" x14ac:dyDescent="0.25">
      <c r="A7" s="164" t="s">
        <v>41</v>
      </c>
      <c r="B7" s="131" t="s">
        <v>45</v>
      </c>
      <c r="C7" s="132" t="s">
        <v>28</v>
      </c>
      <c r="D7" s="133">
        <v>16</v>
      </c>
      <c r="E7" s="127">
        <v>7.49</v>
      </c>
      <c r="F7" s="128">
        <f>+ROUND(D7*E7,2)</f>
        <v>119.84</v>
      </c>
    </row>
    <row r="8" spans="1:6" ht="13.5" thickBot="1" x14ac:dyDescent="0.3">
      <c r="A8" s="198" t="s">
        <v>37</v>
      </c>
      <c r="B8" s="199"/>
      <c r="C8" s="199"/>
      <c r="D8" s="199"/>
      <c r="E8" s="199"/>
      <c r="F8" s="134">
        <f>SUM(F6:F7)</f>
        <v>212.96</v>
      </c>
    </row>
    <row r="9" spans="1:6" ht="13.5" thickBot="1" x14ac:dyDescent="0.3">
      <c r="A9" s="200" t="s">
        <v>38</v>
      </c>
      <c r="B9" s="201"/>
      <c r="C9" s="201"/>
      <c r="D9" s="201"/>
      <c r="E9" s="202"/>
      <c r="F9" s="135">
        <f>F5+F8</f>
        <v>7562.96</v>
      </c>
    </row>
    <row r="10" spans="1:6" ht="13.5" thickBot="1" x14ac:dyDescent="0.3"/>
    <row r="11" spans="1:6" x14ac:dyDescent="0.2">
      <c r="A11" s="205" t="s">
        <v>105</v>
      </c>
      <c r="B11" s="206"/>
      <c r="C11" s="206"/>
      <c r="D11" s="206"/>
      <c r="E11" s="206"/>
      <c r="F11" s="207"/>
    </row>
    <row r="12" spans="1:6" ht="13.5" thickBot="1" x14ac:dyDescent="0.25">
      <c r="A12" s="208" t="s">
        <v>106</v>
      </c>
      <c r="B12" s="209"/>
      <c r="C12" s="209"/>
      <c r="D12" s="209"/>
      <c r="E12" s="209"/>
      <c r="F12" s="210"/>
    </row>
    <row r="14" spans="1:6" ht="13.5" thickBot="1" x14ac:dyDescent="0.3"/>
    <row r="15" spans="1:6" ht="13.5" thickBot="1" x14ac:dyDescent="0.3">
      <c r="A15" s="101" t="s">
        <v>32</v>
      </c>
      <c r="B15" s="102" t="s">
        <v>33</v>
      </c>
      <c r="C15" s="103"/>
      <c r="D15" s="104"/>
      <c r="E15" s="105"/>
      <c r="F15" s="106"/>
    </row>
    <row r="16" spans="1:6" ht="23.25" customHeight="1" thickBot="1" x14ac:dyDescent="0.3">
      <c r="A16" s="109" t="s">
        <v>56</v>
      </c>
      <c r="B16" s="203" t="s">
        <v>43</v>
      </c>
      <c r="C16" s="204"/>
      <c r="D16" s="204"/>
      <c r="E16" s="204"/>
      <c r="F16" s="110" t="s">
        <v>14</v>
      </c>
    </row>
    <row r="17" spans="1:6" ht="24.75" thickBot="1" x14ac:dyDescent="0.3">
      <c r="A17" s="111" t="s">
        <v>42</v>
      </c>
      <c r="B17" s="112" t="s">
        <v>25</v>
      </c>
      <c r="C17" s="113" t="s">
        <v>26</v>
      </c>
      <c r="D17" s="114" t="s">
        <v>34</v>
      </c>
      <c r="E17" s="115" t="s">
        <v>35</v>
      </c>
      <c r="F17" s="116" t="s">
        <v>36</v>
      </c>
    </row>
    <row r="18" spans="1:6" ht="24" x14ac:dyDescent="0.25">
      <c r="A18" s="117">
        <v>26020</v>
      </c>
      <c r="B18" s="118" t="s">
        <v>30</v>
      </c>
      <c r="C18" s="119" t="s">
        <v>27</v>
      </c>
      <c r="D18" s="120">
        <v>0.25</v>
      </c>
      <c r="E18" s="121">
        <v>10.79</v>
      </c>
      <c r="F18" s="122">
        <f>D18*E18</f>
        <v>2.6974999999999998</v>
      </c>
    </row>
    <row r="19" spans="1:6" ht="24" x14ac:dyDescent="0.25">
      <c r="A19" s="117">
        <v>26017</v>
      </c>
      <c r="B19" s="118" t="s">
        <v>29</v>
      </c>
      <c r="C19" s="119" t="s">
        <v>27</v>
      </c>
      <c r="D19" s="120">
        <v>0.05</v>
      </c>
      <c r="E19" s="121">
        <v>34.65</v>
      </c>
      <c r="F19" s="122">
        <f>D19*E19</f>
        <v>1.7324999999999999</v>
      </c>
    </row>
    <row r="20" spans="1:6" ht="36" x14ac:dyDescent="0.25">
      <c r="A20" s="123">
        <v>3290</v>
      </c>
      <c r="B20" s="124" t="s">
        <v>31</v>
      </c>
      <c r="C20" s="125" t="s">
        <v>28</v>
      </c>
      <c r="D20" s="126">
        <v>0.6</v>
      </c>
      <c r="E20" s="127">
        <v>1.87</v>
      </c>
      <c r="F20" s="128">
        <f>D20*E20</f>
        <v>1.1220000000000001</v>
      </c>
    </row>
    <row r="21" spans="1:6" x14ac:dyDescent="0.25">
      <c r="A21" s="196" t="s">
        <v>39</v>
      </c>
      <c r="B21" s="197"/>
      <c r="C21" s="197"/>
      <c r="D21" s="197"/>
      <c r="E21" s="197"/>
      <c r="F21" s="129">
        <f>SUM(F18:F20)</f>
        <v>5.5519999999999996</v>
      </c>
    </row>
    <row r="22" spans="1:6" x14ac:dyDescent="0.25">
      <c r="A22" s="130" t="s">
        <v>40</v>
      </c>
      <c r="B22" s="131" t="s">
        <v>44</v>
      </c>
      <c r="C22" s="132" t="s">
        <v>28</v>
      </c>
      <c r="D22" s="133">
        <v>0.4</v>
      </c>
      <c r="E22" s="127">
        <v>11.64</v>
      </c>
      <c r="F22" s="128">
        <f>+ROUND(D22*E22,2)</f>
        <v>4.66</v>
      </c>
    </row>
    <row r="23" spans="1:6" x14ac:dyDescent="0.25">
      <c r="A23" s="130" t="s">
        <v>41</v>
      </c>
      <c r="B23" s="131" t="s">
        <v>45</v>
      </c>
      <c r="C23" s="132" t="s">
        <v>28</v>
      </c>
      <c r="D23" s="133">
        <v>0.2</v>
      </c>
      <c r="E23" s="127">
        <v>7.49</v>
      </c>
      <c r="F23" s="128">
        <f>+ROUND(D23*E23,2)</f>
        <v>1.5</v>
      </c>
    </row>
    <row r="24" spans="1:6" ht="13.5" thickBot="1" x14ac:dyDescent="0.3">
      <c r="A24" s="198" t="s">
        <v>37</v>
      </c>
      <c r="B24" s="199"/>
      <c r="C24" s="199"/>
      <c r="D24" s="199"/>
      <c r="E24" s="199"/>
      <c r="F24" s="134">
        <f>SUM(F22:F23)</f>
        <v>6.16</v>
      </c>
    </row>
    <row r="25" spans="1:6" ht="13.5" thickBot="1" x14ac:dyDescent="0.3">
      <c r="A25" s="200" t="s">
        <v>38</v>
      </c>
      <c r="B25" s="201"/>
      <c r="C25" s="201"/>
      <c r="D25" s="201"/>
      <c r="E25" s="202"/>
      <c r="F25" s="135">
        <f>F21+F24</f>
        <v>11.712</v>
      </c>
    </row>
    <row r="27" spans="1:6" ht="13.5" thickBot="1" x14ac:dyDescent="0.3"/>
    <row r="28" spans="1:6" ht="13.5" thickBot="1" x14ac:dyDescent="0.3">
      <c r="A28" s="101" t="s">
        <v>32</v>
      </c>
      <c r="B28" s="211" t="s">
        <v>33</v>
      </c>
      <c r="C28" s="212"/>
      <c r="D28" s="212"/>
      <c r="E28" s="212"/>
      <c r="F28" s="213"/>
    </row>
    <row r="29" spans="1:6" ht="45.75" customHeight="1" thickBot="1" x14ac:dyDescent="0.3">
      <c r="A29" s="109" t="s">
        <v>130</v>
      </c>
      <c r="B29" s="203" t="s">
        <v>47</v>
      </c>
      <c r="C29" s="204"/>
      <c r="D29" s="204"/>
      <c r="E29" s="204"/>
      <c r="F29" s="110" t="s">
        <v>14</v>
      </c>
    </row>
    <row r="30" spans="1:6" ht="24.75" thickBot="1" x14ac:dyDescent="0.3">
      <c r="A30" s="111" t="s">
        <v>42</v>
      </c>
      <c r="B30" s="112" t="s">
        <v>25</v>
      </c>
      <c r="C30" s="113" t="s">
        <v>26</v>
      </c>
      <c r="D30" s="114" t="s">
        <v>34</v>
      </c>
      <c r="E30" s="115" t="s">
        <v>35</v>
      </c>
      <c r="F30" s="116" t="s">
        <v>36</v>
      </c>
    </row>
    <row r="31" spans="1:6" ht="24" x14ac:dyDescent="0.25">
      <c r="A31" s="142" t="s">
        <v>99</v>
      </c>
      <c r="B31" s="118" t="s">
        <v>50</v>
      </c>
      <c r="C31" s="119" t="s">
        <v>53</v>
      </c>
      <c r="D31" s="139">
        <v>0.03</v>
      </c>
      <c r="E31" s="121">
        <v>10.28</v>
      </c>
      <c r="F31" s="122">
        <f>D31*E31</f>
        <v>0.30839999999999995</v>
      </c>
    </row>
    <row r="32" spans="1:6" x14ac:dyDescent="0.25">
      <c r="A32" s="143" t="s">
        <v>99</v>
      </c>
      <c r="B32" s="124" t="s">
        <v>51</v>
      </c>
      <c r="C32" s="125" t="s">
        <v>53</v>
      </c>
      <c r="D32" s="140">
        <v>0.2</v>
      </c>
      <c r="E32" s="127">
        <v>10.19</v>
      </c>
      <c r="F32" s="122">
        <f>D32*E32</f>
        <v>2.0379999999999998</v>
      </c>
    </row>
    <row r="33" spans="1:6" x14ac:dyDescent="0.25">
      <c r="A33" s="143" t="s">
        <v>99</v>
      </c>
      <c r="B33" s="124" t="s">
        <v>52</v>
      </c>
      <c r="C33" s="125" t="s">
        <v>53</v>
      </c>
      <c r="D33" s="140">
        <v>0.35</v>
      </c>
      <c r="E33" s="127">
        <v>9.49</v>
      </c>
      <c r="F33" s="122">
        <f>D33*E33</f>
        <v>3.3214999999999999</v>
      </c>
    </row>
    <row r="34" spans="1:6" x14ac:dyDescent="0.25">
      <c r="A34" s="196" t="s">
        <v>39</v>
      </c>
      <c r="B34" s="197"/>
      <c r="C34" s="197"/>
      <c r="D34" s="197"/>
      <c r="E34" s="197"/>
      <c r="F34" s="129">
        <f>SUM(F31:F33)</f>
        <v>5.6678999999999995</v>
      </c>
    </row>
    <row r="35" spans="1:6" x14ac:dyDescent="0.25">
      <c r="A35" s="130" t="s">
        <v>55</v>
      </c>
      <c r="B35" s="131" t="s">
        <v>48</v>
      </c>
      <c r="C35" s="132" t="s">
        <v>28</v>
      </c>
      <c r="D35" s="141">
        <v>0.67</v>
      </c>
      <c r="E35" s="127">
        <v>11.64</v>
      </c>
      <c r="F35" s="128">
        <f>+ROUND(D35*E35,2)</f>
        <v>7.8</v>
      </c>
    </row>
    <row r="36" spans="1:6" x14ac:dyDescent="0.25">
      <c r="A36" s="130" t="s">
        <v>54</v>
      </c>
      <c r="B36" s="131" t="s">
        <v>49</v>
      </c>
      <c r="C36" s="132" t="s">
        <v>28</v>
      </c>
      <c r="D36" s="141">
        <v>0.08</v>
      </c>
      <c r="E36" s="127">
        <v>8.76</v>
      </c>
      <c r="F36" s="128">
        <f>+ROUND(D36*E36,2)</f>
        <v>0.7</v>
      </c>
    </row>
    <row r="37" spans="1:6" ht="13.5" thickBot="1" x14ac:dyDescent="0.3">
      <c r="A37" s="198" t="s">
        <v>37</v>
      </c>
      <c r="B37" s="199"/>
      <c r="C37" s="199"/>
      <c r="D37" s="199"/>
      <c r="E37" s="199"/>
      <c r="F37" s="134">
        <f>SUM(F35:F36)</f>
        <v>8.5</v>
      </c>
    </row>
    <row r="38" spans="1:6" ht="13.5" thickBot="1" x14ac:dyDescent="0.3">
      <c r="A38" s="200" t="s">
        <v>38</v>
      </c>
      <c r="B38" s="201"/>
      <c r="C38" s="201"/>
      <c r="D38" s="201"/>
      <c r="E38" s="202"/>
      <c r="F38" s="135">
        <f>F34+F37</f>
        <v>14.167899999999999</v>
      </c>
    </row>
    <row r="41" spans="1:6" x14ac:dyDescent="0.25">
      <c r="B41" s="108"/>
      <c r="C41" s="108"/>
      <c r="D41" s="108"/>
      <c r="E41" s="108"/>
      <c r="F41" s="108"/>
    </row>
    <row r="42" spans="1:6" x14ac:dyDescent="0.25">
      <c r="B42" s="108"/>
      <c r="C42" s="108"/>
      <c r="D42" s="108"/>
      <c r="E42" s="108"/>
      <c r="F42" s="108"/>
    </row>
    <row r="43" spans="1:6" x14ac:dyDescent="0.25">
      <c r="B43" s="108"/>
      <c r="C43" s="108"/>
      <c r="D43" s="108"/>
      <c r="E43" s="108"/>
      <c r="F43" s="108"/>
    </row>
    <row r="44" spans="1:6" x14ac:dyDescent="0.25">
      <c r="B44" s="108"/>
      <c r="C44" s="108"/>
      <c r="D44" s="108"/>
      <c r="E44" s="108"/>
      <c r="F44" s="108"/>
    </row>
  </sheetData>
  <mergeCells count="15">
    <mergeCell ref="B16:E16"/>
    <mergeCell ref="B2:E2"/>
    <mergeCell ref="A5:E5"/>
    <mergeCell ref="A8:E8"/>
    <mergeCell ref="A9:E9"/>
    <mergeCell ref="A11:F11"/>
    <mergeCell ref="A12:F12"/>
    <mergeCell ref="A34:E34"/>
    <mergeCell ref="A37:E37"/>
    <mergeCell ref="A38:E38"/>
    <mergeCell ref="A21:E21"/>
    <mergeCell ref="A24:E24"/>
    <mergeCell ref="A25:E25"/>
    <mergeCell ref="B29:E29"/>
    <mergeCell ref="B28:F28"/>
  </mergeCells>
  <printOptions horizontalCentered="1"/>
  <pageMargins left="0.98425196850393704" right="0.59055118110236227" top="2.3622047244094491" bottom="0.78740157480314965" header="1.1811023622047245" footer="0.19685039370078741"/>
  <pageSetup paperSize="9" orientation="portrait" r:id="rId1"/>
  <headerFooter>
    <oddHeader>&amp;CCOMPOSIÇÃO DE PREÇO UNITÁRIO - REFORMA
SERVIÇOS DE CONSERVAÇÃO PREDIAL EXTERNA DO EDIFÍCIO SEDE DA CODEVASF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view="pageBreakPreview" topLeftCell="A7" zoomScale="60" zoomScaleNormal="100" workbookViewId="0">
      <selection activeCell="D45" sqref="D45"/>
    </sheetView>
  </sheetViews>
  <sheetFormatPr defaultRowHeight="15" x14ac:dyDescent="0.25"/>
  <cols>
    <col min="1" max="1" width="18" style="33" bestFit="1" customWidth="1"/>
    <col min="2" max="2" width="10.28515625" style="33" customWidth="1"/>
    <col min="3" max="3" width="7.7109375" style="33" customWidth="1"/>
    <col min="4" max="4" width="32.140625" style="33" customWidth="1"/>
    <col min="5" max="5" width="8.28515625" style="33" bestFit="1" customWidth="1"/>
    <col min="6" max="6" width="9.28515625" style="33" bestFit="1" customWidth="1"/>
    <col min="7" max="7" width="27.85546875" style="33" customWidth="1"/>
    <col min="8" max="16384" width="9.140625" style="33"/>
  </cols>
  <sheetData>
    <row r="1" spans="1:7" x14ac:dyDescent="0.25">
      <c r="A1" s="219"/>
      <c r="B1" s="220"/>
      <c r="C1" s="220"/>
      <c r="D1" s="220"/>
      <c r="E1" s="220"/>
      <c r="F1" s="221"/>
      <c r="G1" s="222"/>
    </row>
    <row r="2" spans="1:7" x14ac:dyDescent="0.25">
      <c r="A2" s="223" t="s">
        <v>66</v>
      </c>
      <c r="B2" s="224"/>
      <c r="C2" s="224"/>
      <c r="D2" s="224"/>
      <c r="E2" s="224"/>
      <c r="F2" s="224"/>
      <c r="G2" s="225"/>
    </row>
    <row r="3" spans="1:7" x14ac:dyDescent="0.25">
      <c r="A3" s="223" t="s">
        <v>67</v>
      </c>
      <c r="B3" s="226"/>
      <c r="C3" s="226"/>
      <c r="D3" s="226"/>
      <c r="E3" s="226"/>
      <c r="F3" s="226"/>
      <c r="G3" s="227"/>
    </row>
    <row r="4" spans="1:7" ht="15.75" thickBot="1" x14ac:dyDescent="0.3">
      <c r="A4" s="34"/>
      <c r="B4" s="35"/>
      <c r="C4" s="35"/>
      <c r="D4" s="35"/>
      <c r="E4" s="35"/>
      <c r="F4" s="35"/>
      <c r="G4" s="80"/>
    </row>
    <row r="5" spans="1:7" x14ac:dyDescent="0.25">
      <c r="A5" s="27" t="s">
        <v>68</v>
      </c>
      <c r="B5" s="228" t="s">
        <v>69</v>
      </c>
      <c r="C5" s="229"/>
      <c r="D5" s="229"/>
      <c r="E5" s="229"/>
      <c r="F5" s="28"/>
      <c r="G5" s="81"/>
    </row>
    <row r="6" spans="1:7" x14ac:dyDescent="0.25">
      <c r="A6" s="29" t="s">
        <v>70</v>
      </c>
      <c r="B6" s="230"/>
      <c r="C6" s="231"/>
      <c r="D6" s="231"/>
      <c r="E6" s="231"/>
      <c r="F6" s="30"/>
      <c r="G6" s="82" t="s">
        <v>71</v>
      </c>
    </row>
    <row r="7" spans="1:7" ht="15.75" thickBot="1" x14ac:dyDescent="0.3">
      <c r="A7" s="31" t="s">
        <v>72</v>
      </c>
      <c r="B7" s="214" t="s">
        <v>73</v>
      </c>
      <c r="C7" s="215"/>
      <c r="D7" s="215"/>
      <c r="E7" s="215"/>
      <c r="F7" s="32"/>
      <c r="G7" s="83"/>
    </row>
    <row r="8" spans="1:7" x14ac:dyDescent="0.25">
      <c r="A8" s="34"/>
      <c r="B8" s="35"/>
      <c r="C8" s="35"/>
      <c r="D8" s="35"/>
      <c r="E8" s="35"/>
      <c r="F8" s="35"/>
      <c r="G8" s="80"/>
    </row>
    <row r="9" spans="1:7" x14ac:dyDescent="0.25">
      <c r="A9" s="36"/>
      <c r="B9" s="37"/>
      <c r="C9" s="216" t="s">
        <v>74</v>
      </c>
      <c r="D9" s="216"/>
      <c r="E9" s="216"/>
      <c r="F9" s="216"/>
      <c r="G9" s="73"/>
    </row>
    <row r="10" spans="1:7" x14ac:dyDescent="0.25">
      <c r="A10" s="36"/>
      <c r="B10" s="37"/>
      <c r="C10" s="216" t="s">
        <v>75</v>
      </c>
      <c r="D10" s="216"/>
      <c r="E10" s="216"/>
      <c r="F10" s="216"/>
      <c r="G10" s="73"/>
    </row>
    <row r="11" spans="1:7" ht="15.75" thickBot="1" x14ac:dyDescent="0.3">
      <c r="A11" s="36"/>
      <c r="B11" s="37"/>
      <c r="C11" s="39"/>
      <c r="D11" s="37"/>
      <c r="E11" s="37"/>
      <c r="F11" s="37"/>
      <c r="G11" s="73"/>
    </row>
    <row r="12" spans="1:7" ht="60.75" thickBot="1" x14ac:dyDescent="0.3">
      <c r="A12" s="36"/>
      <c r="B12" s="37"/>
      <c r="C12" s="40" t="s">
        <v>76</v>
      </c>
      <c r="D12" s="41" t="s">
        <v>77</v>
      </c>
      <c r="E12" s="42" t="s">
        <v>78</v>
      </c>
      <c r="F12" s="43" t="s">
        <v>79</v>
      </c>
      <c r="G12" s="84"/>
    </row>
    <row r="13" spans="1:7" ht="15.75" thickTop="1" x14ac:dyDescent="0.25">
      <c r="A13" s="36"/>
      <c r="B13" s="37"/>
      <c r="C13" s="44"/>
      <c r="D13" s="45"/>
      <c r="E13" s="37"/>
      <c r="F13" s="46"/>
      <c r="G13" s="73"/>
    </row>
    <row r="14" spans="1:7" x14ac:dyDescent="0.25">
      <c r="A14" s="36"/>
      <c r="B14" s="37"/>
      <c r="C14" s="44">
        <v>1</v>
      </c>
      <c r="D14" s="45" t="s">
        <v>80</v>
      </c>
      <c r="E14" s="47"/>
      <c r="F14" s="48">
        <v>5.5E-2</v>
      </c>
      <c r="G14" s="73"/>
    </row>
    <row r="15" spans="1:7" x14ac:dyDescent="0.25">
      <c r="A15" s="36"/>
      <c r="B15" s="37"/>
      <c r="C15" s="49"/>
      <c r="D15" s="37"/>
      <c r="E15" s="50"/>
      <c r="F15" s="51"/>
      <c r="G15" s="73"/>
    </row>
    <row r="16" spans="1:7" x14ac:dyDescent="0.25">
      <c r="A16" s="36"/>
      <c r="B16" s="37"/>
      <c r="C16" s="44">
        <v>2</v>
      </c>
      <c r="D16" s="45" t="s">
        <v>81</v>
      </c>
      <c r="E16" s="47">
        <f>SUM(E17:E19)</f>
        <v>7.6500000000000012E-2</v>
      </c>
      <c r="F16" s="48">
        <f>SUM(F17:F19)</f>
        <v>6.3399999999999998E-2</v>
      </c>
      <c r="G16" s="85"/>
    </row>
    <row r="17" spans="1:7" x14ac:dyDescent="0.25">
      <c r="A17" s="36"/>
      <c r="B17" s="37"/>
      <c r="C17" s="52" t="s">
        <v>59</v>
      </c>
      <c r="D17" s="37" t="s">
        <v>82</v>
      </c>
      <c r="E17" s="38">
        <f>80%*5%</f>
        <v>4.0000000000000008E-2</v>
      </c>
      <c r="F17" s="51">
        <v>1.8499999999999999E-2</v>
      </c>
      <c r="G17" s="73" t="s">
        <v>83</v>
      </c>
    </row>
    <row r="18" spans="1:7" x14ac:dyDescent="0.25">
      <c r="A18" s="36"/>
      <c r="B18" s="37"/>
      <c r="C18" s="52" t="s">
        <v>60</v>
      </c>
      <c r="D18" s="37" t="s">
        <v>84</v>
      </c>
      <c r="E18" s="50">
        <v>6.5000000000000006E-3</v>
      </c>
      <c r="F18" s="51">
        <v>8.0000000000000002E-3</v>
      </c>
      <c r="G18" s="86"/>
    </row>
    <row r="19" spans="1:7" x14ac:dyDescent="0.25">
      <c r="A19" s="36"/>
      <c r="B19" s="37"/>
      <c r="C19" s="52" t="s">
        <v>61</v>
      </c>
      <c r="D19" s="37" t="s">
        <v>85</v>
      </c>
      <c r="E19" s="50">
        <v>0.03</v>
      </c>
      <c r="F19" s="51">
        <v>3.6900000000000002E-2</v>
      </c>
      <c r="G19" s="73"/>
    </row>
    <row r="20" spans="1:7" x14ac:dyDescent="0.25">
      <c r="A20" s="36"/>
      <c r="B20" s="37"/>
      <c r="C20" s="53"/>
      <c r="D20" s="37"/>
      <c r="E20" s="50"/>
      <c r="F20" s="51"/>
      <c r="G20" s="73"/>
    </row>
    <row r="21" spans="1:7" x14ac:dyDescent="0.25">
      <c r="A21" s="36"/>
      <c r="B21" s="37"/>
      <c r="C21" s="54" t="s">
        <v>86</v>
      </c>
      <c r="D21" s="45" t="s">
        <v>87</v>
      </c>
      <c r="E21" s="50"/>
      <c r="F21" s="48">
        <f>0.75%+0.36%+0.21%</f>
        <v>1.3199999999999998E-2</v>
      </c>
      <c r="G21" s="73"/>
    </row>
    <row r="22" spans="1:7" x14ac:dyDescent="0.25">
      <c r="A22" s="36"/>
      <c r="B22" s="37"/>
      <c r="C22" s="49"/>
      <c r="D22" s="37"/>
      <c r="E22" s="50"/>
      <c r="F22" s="51"/>
      <c r="G22" s="73"/>
    </row>
    <row r="23" spans="1:7" x14ac:dyDescent="0.25">
      <c r="A23" s="36"/>
      <c r="B23" s="37"/>
      <c r="C23" s="44">
        <v>4</v>
      </c>
      <c r="D23" s="45" t="s">
        <v>88</v>
      </c>
      <c r="E23" s="50"/>
      <c r="F23" s="48">
        <v>0.01</v>
      </c>
      <c r="G23" s="73"/>
    </row>
    <row r="24" spans="1:7" x14ac:dyDescent="0.25">
      <c r="A24" s="36"/>
      <c r="B24" s="37"/>
      <c r="C24" s="49"/>
      <c r="D24" s="37"/>
      <c r="E24" s="50"/>
      <c r="F24" s="51"/>
      <c r="G24" s="73"/>
    </row>
    <row r="25" spans="1:7" x14ac:dyDescent="0.25">
      <c r="A25" s="36"/>
      <c r="B25" s="37"/>
      <c r="C25" s="44">
        <v>5</v>
      </c>
      <c r="D25" s="45" t="s">
        <v>89</v>
      </c>
      <c r="E25" s="47"/>
      <c r="F25" s="48">
        <v>8.7499999999999994E-2</v>
      </c>
      <c r="G25" s="73"/>
    </row>
    <row r="26" spans="1:7" ht="15.75" thickBot="1" x14ac:dyDescent="0.3">
      <c r="A26" s="36"/>
      <c r="B26" s="37"/>
      <c r="C26" s="49"/>
      <c r="D26" s="37"/>
      <c r="E26" s="55"/>
      <c r="F26" s="56"/>
      <c r="G26" s="73"/>
    </row>
    <row r="27" spans="1:7" ht="15.75" thickBot="1" x14ac:dyDescent="0.3">
      <c r="A27" s="36"/>
      <c r="B27" s="37"/>
      <c r="C27" s="217" t="s">
        <v>90</v>
      </c>
      <c r="D27" s="218"/>
      <c r="E27" s="218"/>
      <c r="F27" s="57">
        <f>ROUND(((((1+$F$14+$F$21)*(1+$F$23)*(1+$F$25))/(1-$E$16))-1),4)</f>
        <v>0.27050000000000002</v>
      </c>
      <c r="G27" s="73"/>
    </row>
    <row r="28" spans="1:7" x14ac:dyDescent="0.25">
      <c r="A28" s="36"/>
      <c r="B28" s="37"/>
      <c r="C28" s="58"/>
      <c r="D28" s="59"/>
      <c r="E28" s="60"/>
      <c r="F28" s="61"/>
      <c r="G28" s="73"/>
    </row>
    <row r="29" spans="1:7" x14ac:dyDescent="0.25">
      <c r="A29" s="62"/>
      <c r="B29" s="63" t="s">
        <v>91</v>
      </c>
      <c r="C29" s="64" t="s">
        <v>92</v>
      </c>
      <c r="D29" s="37"/>
      <c r="E29" s="55"/>
      <c r="F29" s="55"/>
      <c r="G29" s="73"/>
    </row>
    <row r="30" spans="1:7" ht="15.75" thickBot="1" x14ac:dyDescent="0.3">
      <c r="A30" s="36"/>
      <c r="B30" s="37"/>
      <c r="C30" s="64"/>
      <c r="D30" s="37"/>
      <c r="E30" s="55"/>
      <c r="F30" s="65"/>
      <c r="G30" s="73"/>
    </row>
    <row r="31" spans="1:7" x14ac:dyDescent="0.25">
      <c r="A31" s="36"/>
      <c r="B31" s="66" t="s">
        <v>93</v>
      </c>
      <c r="C31" s="67"/>
      <c r="D31" s="68" t="s">
        <v>94</v>
      </c>
      <c r="E31" s="69"/>
      <c r="F31" s="70"/>
      <c r="G31" s="71"/>
    </row>
    <row r="32" spans="1:7" x14ac:dyDescent="0.25">
      <c r="A32" s="36"/>
      <c r="B32" s="36" t="s">
        <v>95</v>
      </c>
      <c r="C32" s="72"/>
      <c r="D32" s="37" t="s">
        <v>96</v>
      </c>
      <c r="E32" s="55"/>
      <c r="F32" s="65"/>
      <c r="G32" s="73"/>
    </row>
    <row r="33" spans="1:7" ht="15.75" thickBot="1" x14ac:dyDescent="0.3">
      <c r="A33" s="36"/>
      <c r="B33" s="74" t="s">
        <v>97</v>
      </c>
      <c r="C33" s="75"/>
      <c r="D33" s="76" t="s">
        <v>98</v>
      </c>
      <c r="E33" s="76"/>
      <c r="F33" s="77"/>
      <c r="G33" s="78"/>
    </row>
    <row r="34" spans="1:7" ht="15.75" thickBot="1" x14ac:dyDescent="0.3">
      <c r="A34" s="74"/>
      <c r="B34" s="76"/>
      <c r="C34" s="79"/>
      <c r="D34" s="76"/>
      <c r="E34" s="76"/>
      <c r="F34" s="76"/>
      <c r="G34" s="78"/>
    </row>
  </sheetData>
  <mergeCells count="10">
    <mergeCell ref="B7:E7"/>
    <mergeCell ref="C9:F9"/>
    <mergeCell ref="C10:F10"/>
    <mergeCell ref="C27:E27"/>
    <mergeCell ref="A1:E1"/>
    <mergeCell ref="F1:G1"/>
    <mergeCell ref="A2:G2"/>
    <mergeCell ref="A3:G3"/>
    <mergeCell ref="B5:E5"/>
    <mergeCell ref="B6:E6"/>
  </mergeCells>
  <printOptions horizontalCentered="1"/>
  <pageMargins left="0.78740157480314965" right="0.59055118110236227" top="0.98425196850393704" bottom="0.39370078740157483" header="0.19685039370078741" footer="0.19685039370078741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view="pageBreakPreview" zoomScale="60" zoomScaleNormal="100" workbookViewId="0">
      <selection activeCell="K20" sqref="K20"/>
    </sheetView>
  </sheetViews>
  <sheetFormatPr defaultRowHeight="14.25" x14ac:dyDescent="0.2"/>
  <cols>
    <col min="1" max="1" width="4" style="145" customWidth="1"/>
    <col min="2" max="2" width="32.28515625" style="145" customWidth="1"/>
    <col min="3" max="3" width="15.28515625" style="145" customWidth="1"/>
    <col min="4" max="4" width="19.42578125" style="145" customWidth="1"/>
    <col min="5" max="5" width="16.42578125" style="145" customWidth="1"/>
    <col min="6" max="6" width="19.85546875" style="145" customWidth="1"/>
    <col min="7" max="16384" width="9.140625" style="145"/>
  </cols>
  <sheetData>
    <row r="1" spans="1:6" ht="15" x14ac:dyDescent="0.2">
      <c r="A1" s="235" t="s">
        <v>100</v>
      </c>
      <c r="B1" s="235"/>
      <c r="C1" s="241" t="s">
        <v>109</v>
      </c>
      <c r="D1" s="241"/>
      <c r="E1" s="241"/>
      <c r="F1" s="241"/>
    </row>
    <row r="2" spans="1:6" x14ac:dyDescent="0.2">
      <c r="A2" s="144"/>
      <c r="B2" s="144"/>
      <c r="C2" s="241"/>
      <c r="D2" s="241"/>
      <c r="E2" s="241"/>
      <c r="F2" s="241"/>
    </row>
    <row r="3" spans="1:6" ht="15" thickBot="1" x14ac:dyDescent="0.25">
      <c r="A3" s="144"/>
      <c r="B3" s="144"/>
      <c r="C3" s="144"/>
      <c r="D3" s="144"/>
      <c r="E3" s="144"/>
      <c r="F3" s="144"/>
    </row>
    <row r="4" spans="1:6" ht="45.75" thickBot="1" x14ac:dyDescent="0.25">
      <c r="A4" s="233" t="s">
        <v>101</v>
      </c>
      <c r="B4" s="234"/>
      <c r="C4" s="146" t="s">
        <v>102</v>
      </c>
      <c r="D4" s="146" t="s">
        <v>107</v>
      </c>
      <c r="E4" s="146" t="s">
        <v>103</v>
      </c>
      <c r="F4" s="147" t="s">
        <v>108</v>
      </c>
    </row>
    <row r="5" spans="1:6" ht="15" thickTop="1" x14ac:dyDescent="0.2">
      <c r="A5" s="148">
        <v>1</v>
      </c>
      <c r="B5" s="149" t="s">
        <v>112</v>
      </c>
      <c r="C5" s="149" t="s">
        <v>120</v>
      </c>
      <c r="D5" s="158" t="s">
        <v>117</v>
      </c>
      <c r="E5" s="159">
        <v>41764</v>
      </c>
      <c r="F5" s="154">
        <v>1400</v>
      </c>
    </row>
    <row r="6" spans="1:6" x14ac:dyDescent="0.2">
      <c r="A6" s="150">
        <v>2</v>
      </c>
      <c r="B6" s="151" t="s">
        <v>113</v>
      </c>
      <c r="C6" s="151" t="s">
        <v>114</v>
      </c>
      <c r="D6" s="160" t="s">
        <v>118</v>
      </c>
      <c r="E6" s="161">
        <v>41764</v>
      </c>
      <c r="F6" s="155">
        <v>1200</v>
      </c>
    </row>
    <row r="7" spans="1:6" x14ac:dyDescent="0.2">
      <c r="A7" s="152">
        <v>3</v>
      </c>
      <c r="B7" s="153" t="s">
        <v>119</v>
      </c>
      <c r="C7" s="153" t="s">
        <v>115</v>
      </c>
      <c r="D7" s="162" t="s">
        <v>116</v>
      </c>
      <c r="E7" s="163">
        <v>41764</v>
      </c>
      <c r="F7" s="156">
        <v>1700</v>
      </c>
    </row>
    <row r="8" spans="1:6" ht="15" thickBot="1" x14ac:dyDescent="0.25">
      <c r="A8" s="152">
        <v>4</v>
      </c>
      <c r="B8" s="153" t="s">
        <v>121</v>
      </c>
      <c r="C8" s="153" t="s">
        <v>122</v>
      </c>
      <c r="D8" s="162" t="s">
        <v>123</v>
      </c>
      <c r="E8" s="163">
        <v>41764</v>
      </c>
      <c r="F8" s="156">
        <v>1400</v>
      </c>
    </row>
    <row r="9" spans="1:6" ht="15.75" customHeight="1" thickBot="1" x14ac:dyDescent="0.25">
      <c r="A9" s="238" t="s">
        <v>111</v>
      </c>
      <c r="B9" s="239"/>
      <c r="C9" s="239"/>
      <c r="D9" s="239"/>
      <c r="E9" s="240"/>
      <c r="F9" s="157">
        <f>AVERAGE(F5:F8)</f>
        <v>1425</v>
      </c>
    </row>
    <row r="10" spans="1:6" ht="15" customHeight="1" thickBot="1" x14ac:dyDescent="0.25">
      <c r="A10" s="238" t="s">
        <v>126</v>
      </c>
      <c r="B10" s="239"/>
      <c r="C10" s="239"/>
      <c r="D10" s="239"/>
      <c r="E10" s="240"/>
      <c r="F10" s="157">
        <v>45</v>
      </c>
    </row>
    <row r="11" spans="1:6" ht="15" customHeight="1" thickBot="1" x14ac:dyDescent="0.25">
      <c r="A11" s="238" t="s">
        <v>127</v>
      </c>
      <c r="B11" s="239"/>
      <c r="C11" s="239"/>
      <c r="D11" s="239"/>
      <c r="E11" s="240"/>
      <c r="F11" s="157">
        <f>SUM(F9:F10)</f>
        <v>1470</v>
      </c>
    </row>
    <row r="12" spans="1:6" ht="15" customHeight="1" x14ac:dyDescent="0.2"/>
    <row r="13" spans="1:6" x14ac:dyDescent="0.2">
      <c r="A13" s="236" t="s">
        <v>105</v>
      </c>
      <c r="B13" s="236"/>
      <c r="C13" s="236"/>
      <c r="D13" s="236"/>
      <c r="E13" s="236"/>
      <c r="F13" s="236"/>
    </row>
    <row r="14" spans="1:6" x14ac:dyDescent="0.2">
      <c r="A14" s="237" t="s">
        <v>104</v>
      </c>
      <c r="B14" s="237"/>
      <c r="C14" s="237"/>
      <c r="D14" s="237"/>
      <c r="E14" s="237"/>
      <c r="F14" s="237"/>
    </row>
    <row r="15" spans="1:6" ht="28.5" customHeight="1" x14ac:dyDescent="0.2">
      <c r="A15" s="232" t="s">
        <v>110</v>
      </c>
      <c r="B15" s="232"/>
      <c r="C15" s="232"/>
      <c r="D15" s="232"/>
      <c r="E15" s="232"/>
      <c r="F15" s="232"/>
    </row>
  </sheetData>
  <mergeCells count="9">
    <mergeCell ref="A15:F15"/>
    <mergeCell ref="A4:B4"/>
    <mergeCell ref="A1:B1"/>
    <mergeCell ref="A13:F13"/>
    <mergeCell ref="A14:F14"/>
    <mergeCell ref="A9:E9"/>
    <mergeCell ref="C1:F2"/>
    <mergeCell ref="A10:E10"/>
    <mergeCell ref="A11:E11"/>
  </mergeCells>
  <printOptions horizontalCentered="1"/>
  <pageMargins left="0.98425196850393704" right="0.51181102362204722" top="1.9685039370078741" bottom="0.78740157480314965" header="0.98425196850393704" footer="0.31496062992125984"/>
  <pageSetup paperSize="9" scale="80" orientation="portrait" r:id="rId1"/>
  <headerFooter>
    <oddHeader>&amp;CCOTAÇÃO DE PREÇO
SERVIÇOS DE CONSERVAÇÃO PREDIAL EXTERNA DO EDIFÍCIO SEDE DA CODEVASF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Planilha Final</vt:lpstr>
      <vt:lpstr>Composicoes</vt:lpstr>
      <vt:lpstr>BDI</vt:lpstr>
      <vt:lpstr>Cotacao Balancim</vt:lpstr>
      <vt:lpstr>BDI!Area_de_impressao</vt:lpstr>
      <vt:lpstr>Composicoes!Area_de_impressao</vt:lpstr>
      <vt:lpstr>'Planilha Final'!Area_de_impressao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camila.ribeiro</dc:creator>
  <cp:lastModifiedBy>Renato José da Silva Isacksson</cp:lastModifiedBy>
  <cp:lastPrinted>2014-06-18T14:09:25Z</cp:lastPrinted>
  <dcterms:created xsi:type="dcterms:W3CDTF">2014-04-24T18:25:59Z</dcterms:created>
  <dcterms:modified xsi:type="dcterms:W3CDTF">2014-06-18T14:09:28Z</dcterms:modified>
</cp:coreProperties>
</file>