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quel.pedroso\Desktop\"/>
    </mc:Choice>
  </mc:AlternateContent>
  <bookViews>
    <workbookView xWindow="0" yWindow="0" windowWidth="24000" windowHeight="9645" tabRatio="818" firstSheet="4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FSUP!$A$1:$O$46</definedName>
    <definedName name="_xlnm.Print_Area" localSheetId="2">'FSUP-I EQUIPE TÉCNICA'!$A$1:$M$60</definedName>
    <definedName name="_xlnm.Print_Area" localSheetId="3">'FSUP-II VIAGENS'!$A$1:$O$47</definedName>
    <definedName name="_xlnm.Print_Area" localSheetId="4">'FSUP-III Manutenção Operac'!$A$3:$K$63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62913" calcMode="manual"/>
</workbook>
</file>

<file path=xl/calcChain.xml><?xml version="1.0" encoding="utf-8"?>
<calcChain xmlns="http://schemas.openxmlformats.org/spreadsheetml/2006/main">
  <c r="F18" i="2" l="1"/>
  <c r="F49" i="9" l="1"/>
  <c r="O49" i="5" l="1"/>
  <c r="O50" i="5"/>
  <c r="O51" i="5"/>
  <c r="O48" i="5"/>
  <c r="O40" i="5"/>
  <c r="O13" i="5"/>
  <c r="O39" i="5"/>
  <c r="P39" i="5" s="1"/>
  <c r="O12" i="5"/>
  <c r="F29" i="8" l="1"/>
  <c r="G13" i="8" l="1"/>
  <c r="G12" i="8"/>
  <c r="G14" i="8"/>
  <c r="F34" i="9"/>
  <c r="N16" i="2" l="1"/>
  <c r="N19" i="2" s="1"/>
  <c r="F38" i="7"/>
  <c r="F21" i="9"/>
  <c r="F42" i="9"/>
  <c r="F47" i="9"/>
  <c r="L41" i="6" l="1"/>
  <c r="N12" i="2" s="1"/>
  <c r="I52" i="5"/>
  <c r="N29" i="2" s="1"/>
  <c r="I14" i="5"/>
  <c r="N26" i="2" s="1"/>
  <c r="H32" i="4"/>
  <c r="N21" i="2" s="1"/>
  <c r="I37" i="5"/>
  <c r="N27" i="2" s="1"/>
  <c r="H41" i="6"/>
  <c r="N11" i="2" s="1"/>
  <c r="M42" i="3"/>
  <c r="L42" i="3"/>
  <c r="G29" i="8" l="1"/>
  <c r="I35" i="2" s="1"/>
  <c r="N13" i="2"/>
  <c r="G37" i="9"/>
  <c r="G24" i="9"/>
  <c r="G28" i="9"/>
  <c r="G32" i="9"/>
  <c r="G39" i="9"/>
  <c r="G25" i="9"/>
  <c r="G29" i="9"/>
  <c r="G33" i="9"/>
  <c r="G40" i="9"/>
  <c r="G26" i="9"/>
  <c r="G30" i="9"/>
  <c r="G12" i="9"/>
  <c r="G27" i="9"/>
  <c r="G31" i="9"/>
  <c r="M32" i="4"/>
  <c r="N22" i="2" s="1"/>
  <c r="N23" i="2" s="1"/>
  <c r="G19" i="9"/>
  <c r="G16" i="9"/>
  <c r="N15" i="2"/>
  <c r="N18" i="2" s="1"/>
  <c r="G15" i="9"/>
  <c r="G17" i="9"/>
  <c r="G20" i="9"/>
  <c r="G18" i="9"/>
  <c r="G13" i="9"/>
  <c r="G14" i="9"/>
  <c r="G45" i="9"/>
  <c r="G41" i="9"/>
  <c r="G38" i="9"/>
  <c r="G46" i="9"/>
  <c r="J41" i="6" l="1"/>
  <c r="O32" i="4"/>
  <c r="J32" i="4"/>
  <c r="N41" i="6"/>
  <c r="N6" i="6"/>
  <c r="N17" i="2"/>
  <c r="N33" i="2" s="1"/>
  <c r="G11" i="7" s="1"/>
  <c r="G34" i="9"/>
  <c r="G47" i="9"/>
  <c r="N20" i="2"/>
  <c r="G21" i="9"/>
  <c r="G42" i="9"/>
  <c r="K37" i="5" l="1"/>
  <c r="K52" i="5"/>
  <c r="K14" i="5"/>
  <c r="G49" i="9"/>
  <c r="G13" i="7"/>
  <c r="G12" i="7"/>
  <c r="G38" i="7" l="1"/>
  <c r="O43" i="5"/>
  <c r="P43" i="5"/>
  <c r="O42" i="5"/>
  <c r="P42" i="5" s="1"/>
  <c r="O41" i="5"/>
  <c r="P41" i="5" s="1"/>
  <c r="P40" i="5"/>
  <c r="K45" i="5" l="1"/>
  <c r="I45" i="5"/>
  <c r="N28" i="2" s="1"/>
  <c r="N31" i="2" s="1"/>
  <c r="N34" i="2" s="1"/>
  <c r="N35" i="2" s="1"/>
  <c r="N32" i="2" l="1"/>
  <c r="N1" i="1" s="1"/>
  <c r="H12" i="8" l="1"/>
  <c r="H14" i="8"/>
  <c r="H13" i="8"/>
  <c r="N36" i="2"/>
  <c r="N2" i="1" l="1"/>
  <c r="N37" i="2"/>
  <c r="N3" i="1" s="1"/>
  <c r="H29" i="8"/>
</calcChain>
</file>

<file path=xl/sharedStrings.xml><?xml version="1.0" encoding="utf-8"?>
<sst xmlns="http://schemas.openxmlformats.org/spreadsheetml/2006/main" count="449" uniqueCount="298">
  <si>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</si>
  <si>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</si>
  <si>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</si>
  <si>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</si>
  <si>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</si>
  <si>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</si>
  <si>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</si>
  <si>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PROJETO:</t>
  </si>
  <si>
    <t>OBJETO:</t>
  </si>
  <si>
    <t>EDITAL: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</si>
  <si>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</si>
  <si>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</si>
  <si>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</si>
  <si>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</si>
  <si>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</si>
  <si>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</si>
  <si>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</si>
  <si>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</si>
  <si>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</si>
  <si>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</si>
  <si>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</si>
  <si>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</si>
  <si>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</si>
  <si>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</si>
  <si>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</si>
  <si>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</si>
  <si>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</si>
  <si>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F - CUSTOS DE ADMINISTRAÇÃO = (20% DO B)</t>
  </si>
  <si>
    <t xml:space="preserve"> G - REMUNERAÇÃO DA EMPRESA (LUCRO) = (10% DE A + B + C + D + E + F)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</si>
  <si>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</si>
  <si>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</si>
  <si>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</si>
  <si>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</si>
  <si>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</si>
  <si>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</si>
  <si>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</si>
  <si>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</si>
  <si>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</si>
  <si>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</si>
  <si>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</si>
  <si>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</si>
  <si>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</si>
  <si>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</si>
  <si>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</si>
  <si>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</si>
  <si>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</si>
  <si>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</si>
  <si>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</si>
  <si>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</si>
  <si>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</si>
  <si>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</si>
  <si>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</si>
  <si>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</si>
  <si>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</si>
  <si>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</si>
  <si>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</si>
  <si>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</si>
  <si>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</si>
  <si>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</si>
  <si>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P2</t>
  </si>
  <si>
    <t>NÍVEL TÉCNICO</t>
  </si>
  <si>
    <t>T1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</si>
  <si>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</si>
  <si>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</si>
  <si>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</si>
  <si>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</si>
  <si>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</si>
  <si>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</si>
  <si>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</si>
  <si>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</si>
  <si>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</si>
  <si>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</si>
  <si>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</si>
  <si>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</si>
  <si>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</si>
  <si>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</si>
  <si>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</si>
  <si>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</si>
  <si>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</si>
  <si>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</si>
  <si>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</si>
  <si>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</si>
  <si>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</si>
  <si>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</si>
  <si>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</si>
  <si>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</si>
  <si>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</si>
  <si>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</si>
  <si>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</si>
  <si>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</si>
  <si>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</si>
  <si>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</si>
  <si>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</si>
  <si>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</si>
  <si>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 E (T) PARA AS TERRESTRES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</si>
  <si>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</si>
  <si>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</si>
  <si>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</si>
  <si>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</si>
  <si>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</si>
  <si>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</si>
  <si>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</si>
  <si>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</si>
  <si>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</si>
  <si>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</si>
  <si>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</si>
  <si>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</si>
  <si>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Total dos custos e dos preços dos veículos</t>
  </si>
  <si>
    <t>Total dos custos e dos preços dos serv. gráficos/computação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</si>
  <si>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</si>
  <si>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</si>
  <si>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</si>
  <si>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</si>
  <si>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</si>
  <si>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</si>
  <si>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</si>
  <si>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</si>
  <si>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</si>
  <si>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</si>
  <si>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</si>
  <si>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</si>
  <si>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</si>
  <si>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</si>
  <si>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</si>
  <si>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</si>
  <si>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</si>
  <si>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</si>
  <si>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</si>
  <si>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</si>
  <si>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</si>
  <si>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</si>
  <si>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</si>
  <si>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</si>
  <si>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</si>
  <si>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</si>
  <si>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</si>
  <si>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</si>
  <si>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</si>
  <si>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</si>
  <si>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</si>
  <si>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</si>
  <si>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</si>
  <si>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</si>
  <si>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</si>
  <si>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</si>
  <si>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</si>
  <si>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</si>
  <si>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</si>
  <si>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</si>
  <si>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</si>
  <si>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</si>
  <si>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</si>
  <si>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</si>
  <si>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</si>
  <si>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</si>
  <si>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</si>
  <si>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</si>
  <si>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</si>
  <si>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</si>
  <si>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</si>
  <si>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</si>
  <si>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</si>
  <si>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</si>
  <si>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</si>
  <si>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</si>
  <si>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</si>
  <si>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</si>
  <si>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</si>
  <si>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</si>
  <si>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</si>
  <si>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</si>
  <si>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</si>
  <si>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</si>
  <si>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</si>
  <si>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</si>
  <si>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</si>
  <si>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</si>
  <si>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</si>
  <si>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</si>
  <si>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</si>
  <si>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</si>
  <si>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</si>
  <si>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</si>
  <si>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</si>
  <si>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</si>
  <si>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</si>
  <si>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</si>
  <si>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</si>
  <si>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</si>
  <si>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</si>
  <si>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>P0</t>
  </si>
  <si>
    <t>Sede/Diversos/Sede</t>
  </si>
  <si>
    <t xml:space="preserve">         a) Coordenador</t>
  </si>
  <si>
    <t xml:space="preserve">         a)  Coordenador</t>
  </si>
  <si>
    <t>Meio Ambiente</t>
  </si>
  <si>
    <t>Regularidade Ambiental</t>
  </si>
  <si>
    <t xml:space="preserve">Meio Ambiente </t>
  </si>
  <si>
    <t xml:space="preserve">3     EQUIPAMENTOS </t>
  </si>
  <si>
    <t>Total dos custos e dos preços dos equip. de apoio em Brasília/DF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</si>
  <si>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</si>
  <si>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</si>
  <si>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</si>
  <si>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</si>
  <si>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 xml:space="preserve">OBS.: Tendo em vista que o contrato será desenvolvido em localidades diversas, foi adotada a alíquota de 5% de ISS, </t>
  </si>
  <si>
    <t>usual em muitos municípios.</t>
  </si>
  <si>
    <t>Regularização Ambiental</t>
  </si>
  <si>
    <t xml:space="preserve">1 - ISS </t>
  </si>
  <si>
    <t xml:space="preserve"> O TOTAL CALCULADO NA LINHA "H" DO PFSUP  SERÁ IMPORTADO PARA COMPOR ESTE DETALHAMENTO.</t>
  </si>
  <si>
    <t>C/P0/P1/P2/T1</t>
  </si>
  <si>
    <t xml:space="preserve">NOME DO INFORMANTE: </t>
  </si>
  <si>
    <t xml:space="preserve">QUALIFICAÇÃO: 
                                   </t>
  </si>
  <si>
    <t xml:space="preserve">DATA: </t>
  </si>
  <si>
    <t xml:space="preserve">8 - AS PASSAGENS AÉREAS POSSUEM VALOR UNITÁRIO MÉDIO ENTRE OS TRECHOS SDU/BSB/SDU, GRU/BSB/GRU, POA/BSB/POA E SSA/BSB/SSA </t>
  </si>
  <si>
    <t xml:space="preserve">9 - AS PASSAGENS TERRESTRES SÃO COM BASE NO VALOR DA PASSAGEM DA CAPITAL AO INTERIOR DO ESTADO DA BAHIA (MAIOR ESTADO DA ÁREA DE ATUAÇÃO DA CODEVASF) 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</si>
  <si>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</si>
  <si>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1. Aluguel de veículos inclui combustível e manutenção até o limite de 3000km/mês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</si>
  <si>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</si>
  <si>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</si>
  <si>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</si>
  <si>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</si>
  <si>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</si>
  <si>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</si>
  <si>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</si>
  <si>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</si>
  <si>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</si>
  <si>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</si>
  <si>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</si>
  <si>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</si>
  <si>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</si>
  <si>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</si>
  <si>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</si>
  <si>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</si>
  <si>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</si>
  <si>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</si>
  <si>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</si>
  <si>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</si>
  <si>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</si>
  <si>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</si>
  <si>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t>UNID/MÊS</t>
  </si>
  <si>
    <t>Quantitativo proporcional para 3 anos</t>
  </si>
  <si>
    <t>10 viagens Aereas/mês</t>
  </si>
  <si>
    <t>2 viagens / mês</t>
  </si>
  <si>
    <t>30 diárias/mês</t>
  </si>
  <si>
    <t>Qtativo 3 anos+15%</t>
  </si>
  <si>
    <t>qtativo mês + 15% PISF</t>
  </si>
  <si>
    <t>Total</t>
  </si>
  <si>
    <t>Consultoria</t>
  </si>
  <si>
    <t>Coordenador Geral - Profissional Senior</t>
  </si>
  <si>
    <t>Profissional Pleno</t>
  </si>
  <si>
    <t>Profissional Médio</t>
  </si>
  <si>
    <t>P1</t>
  </si>
  <si>
    <t>3.5 Drone</t>
  </si>
  <si>
    <t>4.1 Relatórios de atividades dos profissionais (média = 50 folhas)</t>
  </si>
  <si>
    <t>4.2 Relatório final do PCA/PRAD</t>
  </si>
  <si>
    <t>2.1 Alcalinidade Total</t>
  </si>
  <si>
    <t>2.2 Condutividade</t>
  </si>
  <si>
    <t>2.3 DBO</t>
  </si>
  <si>
    <t>2.4 DQO</t>
  </si>
  <si>
    <t>2.5 Salinidade</t>
  </si>
  <si>
    <t>2.6 Sólidos Dissolvidos Totais</t>
  </si>
  <si>
    <t>2.7 Sólidos Suspensos</t>
  </si>
  <si>
    <t>2.8 Sólidos Totais</t>
  </si>
  <si>
    <t>2.9 Turbidez</t>
  </si>
  <si>
    <t>2.10 Oxigênio Dissolvido</t>
  </si>
  <si>
    <t>2.11 pH</t>
  </si>
  <si>
    <t>2.12 Temperatura</t>
  </si>
  <si>
    <t>2.13 Fósforo Total</t>
  </si>
  <si>
    <t>2.14 Nitrogênio Amoniacal</t>
  </si>
  <si>
    <t>2.15 Nitrogênio Nitrato</t>
  </si>
  <si>
    <t>2.16 Nitrogênio Total</t>
  </si>
  <si>
    <t>2.17 Clorofila a</t>
  </si>
  <si>
    <t>2.18 Coliformes Termotolerantes</t>
  </si>
  <si>
    <t>unid</t>
  </si>
  <si>
    <t>Técnico pleno</t>
  </si>
  <si>
    <t>Ajudante Administrativo</t>
  </si>
  <si>
    <t>2     Análises Laboratoriais - Monitoramento de Qualidade de Àgua</t>
  </si>
  <si>
    <t xml:space="preserve">3.1 Notebook (P0, P1, P2 e T1) - (Core i7, 8Gb RAM, 1Tb) </t>
  </si>
  <si>
    <t xml:space="preserve">3.2 Impressora Multifuncional Colorida </t>
  </si>
  <si>
    <t xml:space="preserve">3.3 Máquina fotográfica (16.1MP, 8Gb de memória) </t>
  </si>
  <si>
    <t>3.4 GPS ( Resolução nativa de 176 x 220)</t>
  </si>
  <si>
    <t>1.1 Aluguel de veículos 4x4 - Tipo Caminhonete (Cabine Dupla) (Eng. Cons. 2018)</t>
  </si>
  <si>
    <t>1.2 Locação de barco (Tabela Topografia da Eng. Cons. 2018)</t>
  </si>
  <si>
    <t>SINAPI - COMPOSIÇÃO DOS ENCARGOS SOCIAIS - BA</t>
  </si>
  <si>
    <t xml:space="preserve"> H - DESPESAS FISCAIS = (A + B + C + D + E + F + G) = </t>
  </si>
  <si>
    <t>DF'=</t>
  </si>
  <si>
    <t xml:space="preserve">     DF' =</t>
  </si>
  <si>
    <r>
      <t xml:space="preserve">     DF'</t>
    </r>
    <r>
      <rPr>
        <sz val="7"/>
        <rFont val="Arial"/>
        <family val="2"/>
      </rPr>
      <t xml:space="preserve"> =</t>
    </r>
  </si>
  <si>
    <t xml:space="preserve"> { [ 1 / ( 1 - DF) ] - 1 } x 100</t>
  </si>
  <si>
    <t xml:space="preserve"> C1 - ENCARGOS SOCIAiS DE B1 =</t>
  </si>
  <si>
    <r>
      <t>2 -</t>
    </r>
    <r>
      <rPr>
        <b/>
        <sz val="7"/>
        <rFont val="Arial"/>
        <family val="2"/>
      </rPr>
      <t xml:space="preserve"> DF</t>
    </r>
    <r>
      <rPr>
        <sz val="7"/>
        <rFont val="Arial"/>
        <family val="2"/>
      </rPr>
      <t xml:space="preserve"> = INDICAR OS % DE CADA TRIBUTO E A SOMA DOS MESMOS (ISS 5% + PIS 1,65% + COFINS 7,60% = 14,25%). </t>
    </r>
  </si>
  <si>
    <t>DF"=</t>
  </si>
  <si>
    <t xml:space="preserve"> { [ 1 / ( 1 - 14,25) ] - 1 } x 100</t>
  </si>
  <si>
    <t>3. Preço = custo + lucro + despesas fiscais. Para calcular o preço aplica-se a seguinte fórmula: custo*(1+0,1)*(1+0,1662)</t>
  </si>
  <si>
    <t xml:space="preserve">         2 -  Preço = custo + lucro + despesas fiscais e será calculado com a seguinte fórmula: custo*(1+0,1)*(1+0,1662). O preço será utilizado para fins de faturamento</t>
  </si>
  <si>
    <r>
      <rPr>
        <b/>
        <sz val="7"/>
        <rFont val="Arial"/>
        <family val="2"/>
      </rPr>
      <t>16% ou 0,1662</t>
    </r>
    <r>
      <rPr>
        <sz val="7"/>
        <rFont val="Arial"/>
        <family val="2"/>
      </rPr>
      <t xml:space="preserve"> (APLICAR O % ENCONTRADO NA LINHA "H" DO FSUP PARA CALCULAR AS DESPESAS FISCAIS)</t>
    </r>
  </si>
  <si>
    <t>5 - ENC. SOCIAIS, APLICAR NO MÁXIMO 20%  PARA AUTÔNOMOS E  73,34% PARA EMPREG. COM VÍNCULO DETALHAR NO FSUP-VII</t>
  </si>
  <si>
    <t>6 - PREÇO = CUSTO + LUCRO+ DESPESAS FISCAIS E SERÁ CALCULADO COM A SEGUINTE FORMULA:CUSTO*(1+0,1)*(1+0,1662)</t>
  </si>
  <si>
    <t>Total dos custos do monitoramento de água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</si>
</sst>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R$&quot;\ #,##0.00;[Red]\-&quot;R$&quot;\ #,##0.00"/>
    <numFmt numFmtId="164" formatCode="General_)"/>
    <numFmt numFmtId="165" formatCode="0_)"/>
    <numFmt numFmtId="166" formatCode="#,##0.000;[Red]\-#,##0.000"/>
    <numFmt numFmtId="167" formatCode="&quot;R$&quot;\ #,##0.00"/>
    <numFmt numFmtId="168" formatCode="#,##0.0000_ ;[Red]\-#,##0.0000\ "/>
    <numFmt numFmtId="169" formatCode="0.000%"/>
    <numFmt numFmtId="170" formatCode="#,##0.000"/>
  </numFmts>
  <fonts count="3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MS Sans Serif"/>
      <family val="2"/>
    </font>
    <font>
      <sz val="8"/>
      <color rgb="FFFF0000"/>
      <name val="Arial"/>
      <family val="2"/>
    </font>
    <font>
      <sz val="10"/>
      <color rgb="FFFF0000"/>
      <name val="MS Sans Serif"/>
      <family val="2"/>
    </font>
    <font>
      <b/>
      <u/>
      <sz val="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1" fillId="0" borderId="0" applyFill="0" applyBorder="0" applyAlignment="0" applyProtection="0"/>
    <xf numFmtId="9" fontId="21" fillId="0" borderId="0" applyFont="0" applyFill="0" applyBorder="0" applyAlignment="0" applyProtection="0"/>
  </cellStyleXfs>
  <cellXfs count="531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4" fontId="10" fillId="0" borderId="5" xfId="5" applyNumberFormat="1" applyFont="1" applyBorder="1" applyAlignment="1">
      <alignment horizontal="center" vertical="center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top" wrapText="1"/>
    </xf>
    <xf numFmtId="4" fontId="7" fillId="0" borderId="4" xfId="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wrapText="1"/>
    </xf>
    <xf numFmtId="1" fontId="7" fillId="0" borderId="4" xfId="5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/>
    </xf>
    <xf numFmtId="0" fontId="9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" fontId="7" fillId="0" borderId="4" xfId="5" applyNumberFormat="1" applyFont="1" applyBorder="1" applyAlignment="1">
      <alignment horizontal="center" vertical="center"/>
    </xf>
    <xf numFmtId="4" fontId="9" fillId="0" borderId="4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left" vertical="top"/>
    </xf>
    <xf numFmtId="0" fontId="7" fillId="0" borderId="6" xfId="2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9" fillId="0" borderId="10" xfId="2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8" fillId="0" borderId="17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/>
    </xf>
    <xf numFmtId="0" fontId="8" fillId="0" borderId="13" xfId="5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" fontId="14" fillId="0" borderId="14" xfId="0" applyNumberFormat="1" applyFont="1" applyBorder="1" applyAlignment="1" applyProtection="1">
      <alignment horizontal="right"/>
      <protection locked="0"/>
    </xf>
    <xf numFmtId="4" fontId="1" fillId="0" borderId="14" xfId="0" applyNumberFormat="1" applyFont="1" applyBorder="1" applyAlignment="1">
      <alignment horizontal="right" vertical="center"/>
    </xf>
    <xf numFmtId="4" fontId="14" fillId="0" borderId="14" xfId="0" applyNumberFormat="1" applyFont="1" applyBorder="1" applyAlignment="1" applyProtection="1">
      <protection locked="0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14" xfId="5" applyFont="1" applyBorder="1" applyAlignment="1">
      <alignment vertical="center"/>
    </xf>
    <xf numFmtId="0" fontId="1" fillId="0" borderId="14" xfId="5" applyFont="1" applyBorder="1" applyAlignment="1">
      <alignment horizontal="right" vertical="center"/>
    </xf>
    <xf numFmtId="4" fontId="1" fillId="3" borderId="14" xfId="5" applyNumberFormat="1" applyFont="1" applyFill="1" applyBorder="1" applyAlignment="1">
      <alignment horizontal="right" vertical="center"/>
    </xf>
    <xf numFmtId="4" fontId="8" fillId="0" borderId="14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4" fontId="0" fillId="0" borderId="0" xfId="0" applyNumberFormat="1"/>
    <xf numFmtId="0" fontId="1" fillId="0" borderId="0" xfId="3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2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9" fillId="0" borderId="14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13" xfId="4" applyFont="1" applyBorder="1" applyAlignment="1">
      <alignment horizontal="center" vertical="center"/>
    </xf>
    <xf numFmtId="4" fontId="1" fillId="0" borderId="14" xfId="4" applyNumberFormat="1" applyFont="1" applyBorder="1" applyAlignment="1">
      <alignment horizontal="right" vertical="center"/>
    </xf>
    <xf numFmtId="4" fontId="1" fillId="0" borderId="14" xfId="4" applyNumberFormat="1" applyFont="1" applyBorder="1" applyAlignment="1">
      <alignment vertical="center"/>
    </xf>
    <xf numFmtId="0" fontId="8" fillId="3" borderId="18" xfId="4" applyFont="1" applyFill="1" applyBorder="1" applyAlignment="1">
      <alignment horizontal="right" vertical="center"/>
    </xf>
    <xf numFmtId="4" fontId="8" fillId="0" borderId="18" xfId="4" applyNumberFormat="1" applyFont="1" applyBorder="1" applyAlignment="1">
      <alignment horizontal="right" vertical="center"/>
    </xf>
    <xf numFmtId="0" fontId="8" fillId="3" borderId="19" xfId="4" applyFont="1" applyFill="1" applyBorder="1" applyAlignment="1">
      <alignment horizontal="right" vertical="center"/>
    </xf>
    <xf numFmtId="4" fontId="8" fillId="0" borderId="19" xfId="4" applyNumberFormat="1" applyFont="1" applyBorder="1" applyAlignment="1">
      <alignment horizontal="right" vertical="center"/>
    </xf>
    <xf numFmtId="39" fontId="1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>
      <alignment vertical="center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" fontId="1" fillId="0" borderId="5" xfId="4" applyNumberFormat="1" applyFont="1" applyBorder="1" applyAlignment="1">
      <alignment horizontal="right" vertical="center"/>
    </xf>
    <xf numFmtId="1" fontId="1" fillId="0" borderId="14" xfId="4" applyNumberFormat="1" applyFont="1" applyBorder="1" applyAlignment="1">
      <alignment horizontal="center"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0" xfId="4" applyNumberFormat="1" applyFont="1" applyAlignment="1">
      <alignment vertical="center"/>
    </xf>
    <xf numFmtId="0" fontId="7" fillId="0" borderId="24" xfId="4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4" xfId="4" applyFont="1" applyBorder="1" applyAlignment="1">
      <alignment vertical="center"/>
    </xf>
    <xf numFmtId="0" fontId="7" fillId="0" borderId="21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/>
    </xf>
    <xf numFmtId="0" fontId="1" fillId="0" borderId="3" xfId="4" applyFont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5" applyNumberFormat="1" applyFont="1" applyBorder="1" applyAlignment="1">
      <alignment horizontal="center" vertical="center"/>
    </xf>
    <xf numFmtId="3" fontId="1" fillId="0" borderId="14" xfId="5" applyNumberFormat="1" applyFont="1" applyBorder="1" applyAlignment="1">
      <alignment horizontal="center" vertical="center"/>
    </xf>
    <xf numFmtId="0" fontId="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9" fontId="1" fillId="0" borderId="15" xfId="5" applyNumberFormat="1" applyFont="1" applyBorder="1" applyAlignment="1">
      <alignment horizontal="left" vertical="center"/>
    </xf>
    <xf numFmtId="49" fontId="1" fillId="0" borderId="20" xfId="5" applyNumberFormat="1" applyFont="1" applyBorder="1" applyAlignment="1">
      <alignment horizontal="left" vertical="center"/>
    </xf>
    <xf numFmtId="49" fontId="1" fillId="0" borderId="13" xfId="5" applyNumberFormat="1" applyFont="1" applyBorder="1" applyAlignment="1">
      <alignment horizontal="left" vertical="center"/>
    </xf>
    <xf numFmtId="4" fontId="1" fillId="0" borderId="0" xfId="5" applyNumberFormat="1" applyFont="1" applyBorder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8" fillId="0" borderId="20" xfId="0" applyFont="1" applyBorder="1" applyAlignment="1"/>
    <xf numFmtId="0" fontId="18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" fontId="1" fillId="0" borderId="14" xfId="5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8" fillId="0" borderId="13" xfId="5" applyFont="1" applyBorder="1" applyAlignment="1">
      <alignment horizontal="right" vertical="center"/>
    </xf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10" fontId="18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8" fillId="0" borderId="5" xfId="0" applyNumberFormat="1" applyFont="1" applyBorder="1" applyAlignment="1">
      <alignment horizontal="center"/>
    </xf>
    <xf numFmtId="10" fontId="8" fillId="0" borderId="1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1" fillId="0" borderId="20" xfId="5" applyFont="1" applyBorder="1" applyAlignment="1">
      <alignment horizontal="left" vertical="center"/>
    </xf>
    <xf numFmtId="10" fontId="18" fillId="0" borderId="5" xfId="7" applyNumberFormat="1" applyFont="1" applyFill="1" applyBorder="1" applyAlignment="1" applyProtection="1">
      <alignment horizontal="center"/>
    </xf>
    <xf numFmtId="0" fontId="2" fillId="3" borderId="28" xfId="5" applyFont="1" applyFill="1" applyBorder="1" applyAlignment="1">
      <alignment horizontal="right" vertical="center"/>
    </xf>
    <xf numFmtId="0" fontId="4" fillId="3" borderId="28" xfId="5" applyFont="1" applyFill="1" applyBorder="1" applyAlignment="1">
      <alignment horizontal="right" vertical="center"/>
    </xf>
    <xf numFmtId="0" fontId="4" fillId="3" borderId="29" xfId="5" applyFont="1" applyFill="1" applyBorder="1" applyAlignment="1">
      <alignment horizontal="right" vertical="center"/>
    </xf>
    <xf numFmtId="10" fontId="4" fillId="3" borderId="29" xfId="0" applyNumberFormat="1" applyFont="1" applyFill="1" applyBorder="1" applyAlignment="1">
      <alignment horizontal="center"/>
    </xf>
    <xf numFmtId="4" fontId="4" fillId="3" borderId="27" xfId="0" applyNumberFormat="1" applyFont="1" applyFill="1" applyBorder="1" applyAlignment="1">
      <alignment horizontal="center"/>
    </xf>
    <xf numFmtId="4" fontId="8" fillId="0" borderId="9" xfId="5" applyNumberFormat="1" applyFont="1" applyBorder="1" applyAlignment="1">
      <alignment horizontal="right" vertical="center"/>
    </xf>
    <xf numFmtId="0" fontId="1" fillId="0" borderId="10" xfId="5" applyFont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3" fontId="1" fillId="0" borderId="14" xfId="0" applyNumberFormat="1" applyFont="1" applyBorder="1" applyAlignment="1" applyProtection="1">
      <alignment horizontal="center" vertical="center"/>
      <protection locked="0"/>
    </xf>
    <xf numFmtId="39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5" xfId="4" applyNumberFormat="1" applyFont="1" applyBorder="1" applyAlignment="1">
      <alignment horizontal="right"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23" xfId="4" applyFont="1" applyBorder="1" applyAlignment="1">
      <alignment horizontal="center" vertical="center"/>
    </xf>
    <xf numFmtId="4" fontId="1" fillId="0" borderId="30" xfId="4" applyNumberFormat="1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4" fontId="24" fillId="0" borderId="14" xfId="5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0" fontId="21" fillId="0" borderId="0" xfId="7" applyAlignment="1">
      <alignment vertical="center"/>
    </xf>
    <xf numFmtId="40" fontId="21" fillId="0" borderId="0" xfId="7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0" fontId="21" fillId="0" borderId="0" xfId="0" applyFont="1"/>
    <xf numFmtId="40" fontId="21" fillId="0" borderId="0" xfId="7"/>
    <xf numFmtId="0" fontId="1" fillId="5" borderId="12" xfId="4" applyFont="1" applyFill="1" applyBorder="1" applyAlignment="1">
      <alignment horizontal="center" vertical="center" wrapText="1"/>
    </xf>
    <xf numFmtId="4" fontId="1" fillId="6" borderId="14" xfId="4" applyNumberFormat="1" applyFont="1" applyFill="1" applyBorder="1" applyAlignment="1">
      <alignment horizontal="right" vertical="center"/>
    </xf>
    <xf numFmtId="0" fontId="24" fillId="0" borderId="0" xfId="4" applyFont="1" applyAlignment="1">
      <alignment vertical="center"/>
    </xf>
    <xf numFmtId="0" fontId="24" fillId="0" borderId="0" xfId="4" applyFont="1" applyBorder="1" applyAlignment="1">
      <alignment vertical="center"/>
    </xf>
    <xf numFmtId="39" fontId="1" fillId="0" borderId="5" xfId="0" applyNumberFormat="1" applyFont="1" applyBorder="1" applyAlignment="1" applyProtection="1">
      <alignment horizontal="center" vertical="center"/>
      <protection locked="0"/>
    </xf>
    <xf numFmtId="39" fontId="16" fillId="0" borderId="31" xfId="0" applyNumberFormat="1" applyFont="1" applyBorder="1" applyAlignment="1" applyProtection="1">
      <alignment horizontal="center" vertical="center"/>
      <protection locked="0"/>
    </xf>
    <xf numFmtId="4" fontId="1" fillId="0" borderId="31" xfId="4" applyNumberFormat="1" applyFont="1" applyBorder="1" applyAlignment="1">
      <alignment horizontal="right" vertical="center"/>
    </xf>
    <xf numFmtId="4" fontId="1" fillId="0" borderId="32" xfId="4" applyNumberFormat="1" applyFont="1" applyBorder="1" applyAlignment="1">
      <alignment horizontal="right" vertical="center"/>
    </xf>
    <xf numFmtId="4" fontId="8" fillId="0" borderId="33" xfId="4" applyNumberFormat="1" applyFont="1" applyBorder="1" applyAlignment="1">
      <alignment horizontal="right" vertical="center"/>
    </xf>
    <xf numFmtId="0" fontId="7" fillId="0" borderId="34" xfId="4" applyFont="1" applyBorder="1" applyAlignment="1">
      <alignment horizontal="left" vertical="top"/>
    </xf>
    <xf numFmtId="0" fontId="7" fillId="0" borderId="35" xfId="4" applyFont="1" applyBorder="1" applyAlignment="1">
      <alignment horizontal="left" vertical="top"/>
    </xf>
    <xf numFmtId="0" fontId="7" fillId="0" borderId="36" xfId="4" applyFont="1" applyBorder="1" applyAlignment="1">
      <alignment horizontal="left" vertical="top"/>
    </xf>
    <xf numFmtId="0" fontId="1" fillId="0" borderId="37" xfId="4" applyFont="1" applyBorder="1" applyAlignment="1">
      <alignment vertical="center"/>
    </xf>
    <xf numFmtId="0" fontId="1" fillId="0" borderId="39" xfId="4" applyFont="1" applyBorder="1" applyAlignment="1">
      <alignment vertical="top"/>
    </xf>
    <xf numFmtId="0" fontId="1" fillId="0" borderId="40" xfId="4" applyFont="1" applyBorder="1" applyAlignment="1">
      <alignment vertical="top"/>
    </xf>
    <xf numFmtId="0" fontId="1" fillId="0" borderId="41" xfId="4" applyFont="1" applyBorder="1" applyAlignment="1">
      <alignment vertical="top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5" applyNumberFormat="1" applyFont="1" applyFill="1" applyBorder="1" applyAlignment="1">
      <alignment horizontal="right" vertical="center"/>
    </xf>
    <xf numFmtId="167" fontId="1" fillId="0" borderId="0" xfId="5" applyNumberFormat="1" applyFont="1" applyAlignment="1">
      <alignment vertical="center"/>
    </xf>
    <xf numFmtId="168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167" fontId="1" fillId="0" borderId="0" xfId="5" applyNumberFormat="1" applyFont="1" applyBorder="1" applyAlignment="1">
      <alignment vertical="center"/>
    </xf>
    <xf numFmtId="10" fontId="0" fillId="0" borderId="0" xfId="8" applyNumberFormat="1" applyFont="1"/>
    <xf numFmtId="0" fontId="0" fillId="0" borderId="5" xfId="0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2" fontId="13" fillId="0" borderId="14" xfId="1" applyNumberFormat="1" applyFont="1" applyFill="1" applyBorder="1" applyAlignment="1" applyProtection="1">
      <alignment horizontal="center"/>
    </xf>
    <xf numFmtId="1" fontId="7" fillId="0" borderId="4" xfId="5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3" fontId="23" fillId="0" borderId="14" xfId="5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4" fillId="0" borderId="13" xfId="0" applyFon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4" applyNumberFormat="1" applyFont="1" applyFill="1" applyBorder="1" applyAlignment="1">
      <alignment horizontal="center" vertical="center"/>
    </xf>
    <xf numFmtId="1" fontId="1" fillId="0" borderId="5" xfId="4" applyNumberFormat="1" applyFont="1" applyFill="1" applyBorder="1" applyAlignment="1">
      <alignment horizontal="center" vertical="center"/>
    </xf>
    <xf numFmtId="1" fontId="1" fillId="0" borderId="31" xfId="4" applyNumberFormat="1" applyFont="1" applyFill="1" applyBorder="1" applyAlignment="1">
      <alignment horizontal="center" vertical="center"/>
    </xf>
    <xf numFmtId="0" fontId="1" fillId="4" borderId="0" xfId="3" applyFont="1" applyFill="1" applyBorder="1" applyAlignment="1">
      <alignment horizontal="left" vertical="top"/>
    </xf>
    <xf numFmtId="0" fontId="1" fillId="4" borderId="0" xfId="4" applyFont="1" applyFill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0" fontId="1" fillId="0" borderId="64" xfId="4" applyFont="1" applyBorder="1" applyAlignment="1">
      <alignment horizontal="left" vertical="top"/>
    </xf>
    <xf numFmtId="0" fontId="1" fillId="4" borderId="64" xfId="3" applyFont="1" applyFill="1" applyBorder="1" applyAlignment="1">
      <alignment horizontal="left" vertical="top"/>
    </xf>
    <xf numFmtId="0" fontId="1" fillId="4" borderId="39" xfId="3" applyFont="1" applyFill="1" applyBorder="1" applyAlignment="1">
      <alignment horizontal="left" vertical="top"/>
    </xf>
    <xf numFmtId="0" fontId="0" fillId="0" borderId="40" xfId="0" applyBorder="1"/>
    <xf numFmtId="0" fontId="0" fillId="0" borderId="41" xfId="0" applyBorder="1"/>
    <xf numFmtId="0" fontId="1" fillId="0" borderId="30" xfId="4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0" fontId="27" fillId="0" borderId="0" xfId="7" applyFont="1" applyAlignment="1">
      <alignment vertical="center"/>
    </xf>
    <xf numFmtId="4" fontId="26" fillId="0" borderId="0" xfId="0" applyNumberFormat="1" applyFont="1" applyAlignment="1">
      <alignment vertical="center"/>
    </xf>
    <xf numFmtId="166" fontId="27" fillId="0" borderId="0" xfId="7" applyNumberFormat="1" applyFont="1" applyAlignment="1">
      <alignment vertical="center"/>
    </xf>
    <xf numFmtId="169" fontId="26" fillId="0" borderId="0" xfId="8" applyNumberFormat="1" applyFont="1" applyAlignment="1">
      <alignment vertical="center"/>
    </xf>
    <xf numFmtId="0" fontId="26" fillId="0" borderId="0" xfId="0" applyFont="1" applyBorder="1" applyAlignment="1">
      <alignment vertical="center"/>
    </xf>
    <xf numFmtId="40" fontId="27" fillId="0" borderId="0" xfId="7" applyFont="1" applyBorder="1" applyAlignment="1">
      <alignment vertical="center"/>
    </xf>
    <xf numFmtId="0" fontId="7" fillId="0" borderId="65" xfId="5" applyFont="1" applyBorder="1" applyAlignment="1">
      <alignment horizontal="left" vertical="center"/>
    </xf>
    <xf numFmtId="0" fontId="7" fillId="0" borderId="64" xfId="5" applyFont="1" applyBorder="1" applyAlignment="1">
      <alignment horizontal="left" vertical="center"/>
    </xf>
    <xf numFmtId="0" fontId="7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center"/>
    </xf>
    <xf numFmtId="0" fontId="9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vertical="center"/>
    </xf>
    <xf numFmtId="0" fontId="8" fillId="0" borderId="3" xfId="5" applyFont="1" applyBorder="1" applyAlignment="1">
      <alignment horizontal="left" vertical="center"/>
    </xf>
    <xf numFmtId="0" fontId="8" fillId="0" borderId="11" xfId="5" applyFont="1" applyBorder="1" applyAlignment="1">
      <alignment horizontal="center" vertical="center"/>
    </xf>
    <xf numFmtId="0" fontId="1" fillId="0" borderId="15" xfId="5" applyFont="1" applyBorder="1" applyAlignment="1">
      <alignment horizontal="center" vertical="center"/>
    </xf>
    <xf numFmtId="0" fontId="18" fillId="0" borderId="30" xfId="0" applyFont="1" applyBorder="1"/>
    <xf numFmtId="10" fontId="8" fillId="0" borderId="9" xfId="0" applyNumberFormat="1" applyFont="1" applyBorder="1" applyAlignment="1">
      <alignment horizontal="center"/>
    </xf>
    <xf numFmtId="10" fontId="18" fillId="0" borderId="30" xfId="7" applyNumberFormat="1" applyFont="1" applyFill="1" applyBorder="1" applyAlignment="1" applyProtection="1">
      <alignment horizontal="center"/>
    </xf>
    <xf numFmtId="1" fontId="1" fillId="0" borderId="0" xfId="4" applyNumberFormat="1" applyFont="1" applyFill="1" applyBorder="1" applyAlignment="1">
      <alignment horizontal="center" vertical="center"/>
    </xf>
    <xf numFmtId="2" fontId="0" fillId="0" borderId="0" xfId="0" applyNumberFormat="1"/>
    <xf numFmtId="1" fontId="1" fillId="0" borderId="0" xfId="4" applyNumberFormat="1" applyFont="1" applyAlignment="1">
      <alignment vertical="center"/>
    </xf>
    <xf numFmtId="1" fontId="1" fillId="0" borderId="0" xfId="4" applyNumberFormat="1" applyFont="1" applyBorder="1" applyAlignment="1">
      <alignment vertical="center"/>
    </xf>
    <xf numFmtId="2" fontId="1" fillId="0" borderId="0" xfId="4" applyNumberFormat="1" applyFont="1" applyAlignment="1">
      <alignment vertical="center"/>
    </xf>
    <xf numFmtId="2" fontId="1" fillId="0" borderId="0" xfId="4" applyNumberFormat="1" applyFont="1" applyBorder="1" applyAlignment="1">
      <alignment vertical="center"/>
    </xf>
    <xf numFmtId="0" fontId="14" fillId="0" borderId="14" xfId="0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7" borderId="4" xfId="5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vertical="center"/>
    </xf>
    <xf numFmtId="4" fontId="14" fillId="0" borderId="5" xfId="0" applyNumberFormat="1" applyFont="1" applyBorder="1" applyAlignment="1" applyProtection="1">
      <alignment vertical="center"/>
      <protection locked="0"/>
    </xf>
    <xf numFmtId="4" fontId="1" fillId="0" borderId="5" xfId="5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1" fontId="1" fillId="7" borderId="12" xfId="4" applyNumberFormat="1" applyFont="1" applyFill="1" applyBorder="1" applyAlignment="1">
      <alignment horizontal="center" vertical="center" wrapText="1"/>
    </xf>
    <xf numFmtId="1" fontId="1" fillId="7" borderId="14" xfId="4" applyNumberFormat="1" applyFont="1" applyFill="1" applyBorder="1" applyAlignment="1">
      <alignment horizontal="center" vertical="center"/>
    </xf>
    <xf numFmtId="170" fontId="1" fillId="8" borderId="0" xfId="8" applyNumberFormat="1" applyFont="1" applyFill="1" applyAlignment="1">
      <alignment vertical="center"/>
    </xf>
    <xf numFmtId="10" fontId="8" fillId="7" borderId="9" xfId="7" applyNumberFormat="1" applyFont="1" applyFill="1" applyBorder="1" applyAlignment="1" applyProtection="1">
      <alignment horizontal="center" vertical="center"/>
    </xf>
    <xf numFmtId="4" fontId="28" fillId="0" borderId="0" xfId="0" applyNumberFormat="1" applyFont="1" applyAlignment="1">
      <alignment vertical="center"/>
    </xf>
    <xf numFmtId="0" fontId="1" fillId="0" borderId="43" xfId="0" applyFont="1" applyFill="1" applyBorder="1" applyAlignment="1"/>
    <xf numFmtId="0" fontId="1" fillId="0" borderId="44" xfId="0" applyFont="1" applyFill="1" applyBorder="1" applyAlignment="1"/>
    <xf numFmtId="0" fontId="1" fillId="0" borderId="45" xfId="0" applyFont="1" applyFill="1" applyBorder="1" applyAlignment="1"/>
    <xf numFmtId="10" fontId="8" fillId="0" borderId="44" xfId="0" applyNumberFormat="1" applyFont="1" applyFill="1" applyBorder="1" applyAlignment="1"/>
    <xf numFmtId="4" fontId="1" fillId="0" borderId="0" xfId="0" applyNumberFormat="1" applyFont="1" applyAlignment="1">
      <alignment vertical="center"/>
    </xf>
    <xf numFmtId="0" fontId="1" fillId="0" borderId="0" xfId="0" applyFont="1" applyBorder="1" applyAlignment="1"/>
    <xf numFmtId="0" fontId="1" fillId="0" borderId="43" xfId="0" applyFont="1" applyBorder="1" applyAlignment="1"/>
    <xf numFmtId="0" fontId="1" fillId="0" borderId="44" xfId="0" applyFont="1" applyBorder="1" applyAlignment="1"/>
    <xf numFmtId="0" fontId="1" fillId="0" borderId="45" xfId="0" applyFont="1" applyBorder="1" applyAlignment="1"/>
    <xf numFmtId="10" fontId="8" fillId="0" borderId="44" xfId="0" applyNumberFormat="1" applyFont="1" applyBorder="1" applyAlignment="1">
      <alignment horizontal="left"/>
    </xf>
    <xf numFmtId="10" fontId="8" fillId="7" borderId="19" xfId="5" applyNumberFormat="1" applyFont="1" applyFill="1" applyBorder="1" applyAlignment="1">
      <alignment horizontal="center" vertical="center"/>
    </xf>
    <xf numFmtId="10" fontId="2" fillId="7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top"/>
    </xf>
    <xf numFmtId="10" fontId="2" fillId="0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center"/>
    </xf>
    <xf numFmtId="10" fontId="1" fillId="0" borderId="14" xfId="0" applyNumberFormat="1" applyFont="1" applyBorder="1" applyAlignment="1">
      <alignment horizontal="center"/>
    </xf>
    <xf numFmtId="40" fontId="29" fillId="0" borderId="0" xfId="7" applyFont="1" applyAlignment="1">
      <alignment vertical="center"/>
    </xf>
    <xf numFmtId="0" fontId="7" fillId="0" borderId="43" xfId="5" applyFont="1" applyBorder="1" applyAlignment="1">
      <alignment vertical="top"/>
    </xf>
    <xf numFmtId="0" fontId="7" fillId="0" borderId="44" xfId="5" applyFont="1" applyBorder="1" applyAlignment="1">
      <alignment vertical="top"/>
    </xf>
    <xf numFmtId="0" fontId="7" fillId="0" borderId="44" xfId="5" applyFont="1" applyBorder="1" applyAlignment="1">
      <alignment horizontal="right" vertical="center"/>
    </xf>
    <xf numFmtId="10" fontId="9" fillId="0" borderId="44" xfId="5" applyNumberFormat="1" applyFont="1" applyBorder="1" applyAlignment="1">
      <alignment horizontal="left" vertical="center"/>
    </xf>
    <xf numFmtId="0" fontId="7" fillId="0" borderId="3" xfId="5" applyFont="1" applyBorder="1" applyAlignment="1">
      <alignment horizontal="right" vertical="top"/>
    </xf>
    <xf numFmtId="0" fontId="7" fillId="0" borderId="3" xfId="5" applyFont="1" applyBorder="1" applyAlignment="1">
      <alignment horizontal="right" vertical="center"/>
    </xf>
    <xf numFmtId="10" fontId="9" fillId="0" borderId="4" xfId="5" applyNumberFormat="1" applyFont="1" applyBorder="1" applyAlignment="1">
      <alignment horizontal="left" vertical="center"/>
    </xf>
    <xf numFmtId="0" fontId="1" fillId="0" borderId="3" xfId="4" applyFont="1" applyBorder="1" applyAlignment="1">
      <alignment horizontal="right" vertical="top"/>
    </xf>
    <xf numFmtId="10" fontId="8" fillId="0" borderId="4" xfId="4" applyNumberFormat="1" applyFont="1" applyBorder="1" applyAlignment="1">
      <alignment horizontal="left" vertical="top"/>
    </xf>
    <xf numFmtId="10" fontId="30" fillId="0" borderId="4" xfId="5" applyNumberFormat="1" applyFont="1" applyBorder="1" applyAlignment="1">
      <alignment horizontal="left" vertical="top"/>
    </xf>
    <xf numFmtId="0" fontId="9" fillId="0" borderId="64" xfId="5" applyFont="1" applyBorder="1" applyAlignment="1">
      <alignment horizontal="right" vertical="top"/>
    </xf>
    <xf numFmtId="0" fontId="9" fillId="0" borderId="64" xfId="5" applyFont="1" applyBorder="1" applyAlignment="1">
      <alignment horizontal="right" vertical="center"/>
    </xf>
    <xf numFmtId="10" fontId="8" fillId="0" borderId="44" xfId="0" applyNumberFormat="1" applyFont="1" applyFill="1" applyBorder="1" applyAlignment="1">
      <alignment horizontal="left"/>
    </xf>
    <xf numFmtId="49" fontId="1" fillId="7" borderId="15" xfId="4" applyNumberFormat="1" applyFont="1" applyFill="1" applyBorder="1" applyAlignment="1">
      <alignment horizontal="left" vertical="center"/>
    </xf>
    <xf numFmtId="49" fontId="1" fillId="7" borderId="20" xfId="4" applyNumberFormat="1" applyFont="1" applyFill="1" applyBorder="1" applyAlignment="1">
      <alignment horizontal="left" vertical="center"/>
    </xf>
    <xf numFmtId="49" fontId="1" fillId="7" borderId="13" xfId="4" applyNumberFormat="1" applyFont="1" applyFill="1" applyBorder="1" applyAlignment="1">
      <alignment horizontal="left" vertical="center"/>
    </xf>
    <xf numFmtId="4" fontId="1" fillId="7" borderId="14" xfId="4" applyNumberFormat="1" applyFont="1" applyFill="1" applyBorder="1" applyAlignment="1">
      <alignment horizontal="right" vertical="center"/>
    </xf>
    <xf numFmtId="4" fontId="1" fillId="7" borderId="14" xfId="4" applyNumberFormat="1" applyFont="1" applyFill="1" applyBorder="1" applyAlignment="1">
      <alignment vertical="center"/>
    </xf>
    <xf numFmtId="0" fontId="0" fillId="0" borderId="0" xfId="0" applyFont="1"/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4" fontId="1" fillId="0" borderId="14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24" fillId="0" borderId="14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4" fontId="1" fillId="0" borderId="14" xfId="7" applyNumberFormat="1" applyFont="1" applyFill="1" applyBorder="1" applyAlignment="1" applyProtection="1">
      <alignment horizontal="right"/>
    </xf>
    <xf numFmtId="4" fontId="8" fillId="0" borderId="14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4" fontId="1" fillId="0" borderId="13" xfId="7" applyNumberFormat="1" applyFont="1" applyFill="1" applyBorder="1" applyAlignment="1" applyProtection="1">
      <alignment horizontal="right"/>
    </xf>
    <xf numFmtId="0" fontId="1" fillId="0" borderId="1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wrapText="1"/>
    </xf>
    <xf numFmtId="49" fontId="23" fillId="0" borderId="15" xfId="5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0" fontId="7" fillId="0" borderId="4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left" vertical="top"/>
    </xf>
    <xf numFmtId="0" fontId="7" fillId="0" borderId="4" xfId="5" applyFont="1" applyBorder="1" applyAlignment="1">
      <alignment horizontal="left" vertical="top"/>
    </xf>
    <xf numFmtId="0" fontId="7" fillId="0" borderId="12" xfId="5" applyFont="1" applyBorder="1" applyAlignment="1">
      <alignment horizontal="center" vertical="top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11" xfId="5" applyFont="1" applyBorder="1" applyAlignment="1">
      <alignment horizontal="left" vertical="top"/>
    </xf>
    <xf numFmtId="0" fontId="7" fillId="0" borderId="11" xfId="2" applyFont="1" applyBorder="1" applyAlignment="1">
      <alignment horizontal="left" vertical="top"/>
    </xf>
    <xf numFmtId="0" fontId="7" fillId="0" borderId="11" xfId="5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46" xfId="5" applyFont="1" applyBorder="1" applyAlignment="1">
      <alignment horizontal="left" vertical="top"/>
    </xf>
    <xf numFmtId="0" fontId="7" fillId="0" borderId="26" xfId="5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horizontal="left" vertical="top"/>
    </xf>
    <xf numFmtId="4" fontId="22" fillId="0" borderId="14" xfId="5" applyNumberFormat="1" applyFont="1" applyBorder="1" applyAlignment="1">
      <alignment horizontal="left"/>
    </xf>
    <xf numFmtId="49" fontId="9" fillId="0" borderId="9" xfId="5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4" xfId="0" applyFont="1" applyBorder="1" applyAlignment="1">
      <alignment horizontal="left" wrapText="1"/>
    </xf>
    <xf numFmtId="4" fontId="7" fillId="0" borderId="14" xfId="5" applyNumberFormat="1" applyFont="1" applyBorder="1" applyAlignment="1"/>
    <xf numFmtId="4" fontId="7" fillId="0" borderId="1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47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6" fillId="2" borderId="18" xfId="5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top"/>
    </xf>
    <xf numFmtId="0" fontId="6" fillId="2" borderId="8" xfId="2" applyFont="1" applyFill="1" applyBorder="1" applyAlignment="1">
      <alignment horizontal="center" vertical="center"/>
    </xf>
    <xf numFmtId="0" fontId="1" fillId="0" borderId="64" xfId="4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61" xfId="4" applyFont="1" applyBorder="1" applyAlignment="1">
      <alignment horizontal="left" vertical="top"/>
    </xf>
    <xf numFmtId="0" fontId="1" fillId="0" borderId="62" xfId="4" applyFont="1" applyBorder="1" applyAlignment="1">
      <alignment horizontal="left" vertical="top"/>
    </xf>
    <xf numFmtId="0" fontId="1" fillId="0" borderId="63" xfId="4" applyFont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0" xfId="3" applyFont="1" applyBorder="1" applyAlignment="1">
      <alignment horizontal="left" vertical="top"/>
    </xf>
    <xf numFmtId="0" fontId="1" fillId="0" borderId="65" xfId="3" applyFont="1" applyBorder="1" applyAlignment="1">
      <alignment horizontal="left" vertical="top"/>
    </xf>
    <xf numFmtId="0" fontId="14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49" fontId="8" fillId="0" borderId="14" xfId="5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14" xfId="5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/>
    </xf>
    <xf numFmtId="0" fontId="8" fillId="0" borderId="13" xfId="5" applyFont="1" applyBorder="1" applyAlignment="1">
      <alignment horizontal="center" vertical="center" wrapText="1"/>
    </xf>
    <xf numFmtId="0" fontId="8" fillId="0" borderId="48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47" xfId="5" applyFont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1" fillId="0" borderId="14" xfId="4" applyFont="1" applyBorder="1" applyAlignment="1">
      <alignment horizontal="left" vertical="center"/>
    </xf>
    <xf numFmtId="0" fontId="1" fillId="0" borderId="0" xfId="4" applyFont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9" fontId="1" fillId="0" borderId="49" xfId="4" applyNumberFormat="1" applyFont="1" applyBorder="1" applyAlignment="1">
      <alignment horizontal="left" vertical="center" wrapText="1"/>
    </xf>
    <xf numFmtId="49" fontId="1" fillId="0" borderId="50" xfId="4" applyNumberFormat="1" applyFont="1" applyBorder="1" applyAlignment="1">
      <alignment horizontal="left" vertical="center" wrapText="1"/>
    </xf>
    <xf numFmtId="49" fontId="1" fillId="0" borderId="51" xfId="4" applyNumberFormat="1" applyFont="1" applyBorder="1" applyAlignment="1">
      <alignment horizontal="left" vertical="center" wrapText="1"/>
    </xf>
    <xf numFmtId="0" fontId="7" fillId="0" borderId="8" xfId="5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9" fillId="0" borderId="47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left" vertical="top"/>
    </xf>
    <xf numFmtId="0" fontId="7" fillId="0" borderId="23" xfId="4" applyFont="1" applyBorder="1" applyAlignment="1">
      <alignment horizontal="left" vertical="top"/>
    </xf>
    <xf numFmtId="0" fontId="8" fillId="0" borderId="53" xfId="4" applyFont="1" applyBorder="1" applyAlignment="1">
      <alignment horizontal="right" vertical="center"/>
    </xf>
    <xf numFmtId="49" fontId="1" fillId="0" borderId="47" xfId="4" applyNumberFormat="1" applyFont="1" applyBorder="1" applyAlignment="1">
      <alignment horizontal="left" vertical="center"/>
    </xf>
    <xf numFmtId="0" fontId="8" fillId="0" borderId="58" xfId="4" applyFont="1" applyBorder="1" applyAlignment="1">
      <alignment horizontal="right" vertical="center"/>
    </xf>
    <xf numFmtId="49" fontId="1" fillId="0" borderId="15" xfId="4" applyNumberFormat="1" applyFont="1" applyBorder="1" applyAlignment="1">
      <alignment horizontal="left" vertical="center" wrapText="1"/>
    </xf>
    <xf numFmtId="49" fontId="1" fillId="0" borderId="20" xfId="4" applyNumberFormat="1" applyFont="1" applyBorder="1" applyAlignment="1">
      <alignment horizontal="left" vertical="center" wrapText="1"/>
    </xf>
    <xf numFmtId="49" fontId="1" fillId="0" borderId="13" xfId="4" applyNumberFormat="1" applyFont="1" applyBorder="1" applyAlignment="1">
      <alignment horizontal="left" vertical="center" wrapText="1"/>
    </xf>
    <xf numFmtId="165" fontId="24" fillId="0" borderId="47" xfId="0" applyNumberFormat="1" applyFont="1" applyBorder="1" applyAlignment="1" applyProtection="1">
      <alignment horizontal="left" vertical="center"/>
      <protection locked="0"/>
    </xf>
    <xf numFmtId="0" fontId="7" fillId="0" borderId="46" xfId="4" applyFont="1" applyBorder="1" applyAlignment="1">
      <alignment horizontal="left" vertical="top"/>
    </xf>
    <xf numFmtId="0" fontId="1" fillId="0" borderId="52" xfId="4" applyFont="1" applyBorder="1" applyAlignment="1">
      <alignment horizontal="left" vertical="top"/>
    </xf>
    <xf numFmtId="0" fontId="1" fillId="0" borderId="11" xfId="4" applyFont="1" applyBorder="1" applyAlignment="1">
      <alignment horizontal="left" vertical="top"/>
    </xf>
    <xf numFmtId="0" fontId="1" fillId="0" borderId="42" xfId="4" applyFont="1" applyBorder="1" applyAlignment="1">
      <alignment horizontal="left" vertical="top"/>
    </xf>
    <xf numFmtId="49" fontId="24" fillId="0" borderId="54" xfId="4" applyNumberFormat="1" applyFont="1" applyBorder="1" applyAlignment="1">
      <alignment horizontal="left" vertical="center"/>
    </xf>
    <xf numFmtId="49" fontId="24" fillId="0" borderId="47" xfId="4" applyNumberFormat="1" applyFont="1" applyBorder="1" applyAlignment="1">
      <alignment horizontal="left" vertical="center"/>
    </xf>
    <xf numFmtId="49" fontId="24" fillId="0" borderId="55" xfId="4" applyNumberFormat="1" applyFont="1" applyBorder="1" applyAlignment="1">
      <alignment horizontal="left" vertical="center"/>
    </xf>
    <xf numFmtId="0" fontId="7" fillId="0" borderId="56" xfId="4" applyFont="1" applyBorder="1" applyAlignment="1">
      <alignment horizontal="left" vertical="top"/>
    </xf>
    <xf numFmtId="0" fontId="1" fillId="0" borderId="56" xfId="4" applyFont="1" applyBorder="1" applyAlignment="1">
      <alignment horizontal="left" vertical="top"/>
    </xf>
    <xf numFmtId="0" fontId="1" fillId="0" borderId="5" xfId="4" applyFont="1" applyBorder="1" applyAlignment="1">
      <alignment horizontal="left" vertical="top"/>
    </xf>
    <xf numFmtId="0" fontId="1" fillId="0" borderId="57" xfId="4" applyFont="1" applyBorder="1" applyAlignment="1">
      <alignment horizontal="left" vertical="top"/>
    </xf>
    <xf numFmtId="0" fontId="1" fillId="0" borderId="37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38" xfId="4" applyFont="1" applyBorder="1" applyAlignment="1">
      <alignment horizontal="center" vertical="center"/>
    </xf>
    <xf numFmtId="14" fontId="7" fillId="0" borderId="2" xfId="5" applyNumberFormat="1" applyFont="1" applyBorder="1" applyAlignment="1">
      <alignment horizontal="center" vertical="top"/>
    </xf>
    <xf numFmtId="14" fontId="7" fillId="0" borderId="3" xfId="5" applyNumberFormat="1" applyFont="1" applyBorder="1" applyAlignment="1">
      <alignment horizontal="center" vertical="top"/>
    </xf>
    <xf numFmtId="14" fontId="7" fillId="0" borderId="38" xfId="5" applyNumberFormat="1" applyFont="1" applyBorder="1" applyAlignment="1">
      <alignment horizontal="center" vertical="top"/>
    </xf>
    <xf numFmtId="49" fontId="1" fillId="7" borderId="47" xfId="4" applyNumberFormat="1" applyFont="1" applyFill="1" applyBorder="1" applyAlignment="1">
      <alignment horizontal="left" vertical="center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8" fillId="0" borderId="20" xfId="5" applyFont="1" applyBorder="1" applyAlignment="1">
      <alignment horizontal="center" vertical="center" wrapText="1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49" fontId="1" fillId="0" borderId="14" xfId="5" applyNumberFormat="1" applyFont="1" applyBorder="1" applyAlignment="1">
      <alignment horizontal="left" vertical="center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60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8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8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49" fontId="1" fillId="0" borderId="15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7" fillId="0" borderId="66" xfId="5" applyFont="1" applyBorder="1" applyAlignment="1">
      <alignment horizontal="left" vertical="center"/>
    </xf>
    <xf numFmtId="0" fontId="7" fillId="0" borderId="67" xfId="5" applyFont="1" applyBorder="1" applyAlignment="1">
      <alignment horizontal="left" vertical="center"/>
    </xf>
    <xf numFmtId="0" fontId="7" fillId="0" borderId="68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center" wrapText="1"/>
    </xf>
    <xf numFmtId="0" fontId="8" fillId="0" borderId="28" xfId="5" applyNumberFormat="1" applyFont="1" applyBorder="1" applyAlignment="1">
      <alignment horizontal="right" vertical="center"/>
    </xf>
    <xf numFmtId="0" fontId="8" fillId="0" borderId="12" xfId="5" applyFont="1" applyBorder="1" applyAlignment="1">
      <alignment horizontal="left" vertical="center"/>
    </xf>
    <xf numFmtId="0" fontId="18" fillId="0" borderId="14" xfId="0" applyFont="1" applyBorder="1" applyAlignment="1">
      <alignment horizontal="left"/>
    </xf>
    <xf numFmtId="0" fontId="1" fillId="0" borderId="14" xfId="5" applyFont="1" applyBorder="1" applyAlignment="1">
      <alignment horizontal="left" vertical="center"/>
    </xf>
    <xf numFmtId="0" fontId="8" fillId="0" borderId="21" xfId="5" applyFont="1" applyBorder="1" applyAlignment="1">
      <alignment horizontal="right" vertical="center"/>
    </xf>
    <xf numFmtId="0" fontId="2" fillId="3" borderId="59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3" borderId="28" xfId="5" applyFont="1" applyFill="1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18" fillId="0" borderId="39" xfId="0" applyFont="1" applyBorder="1" applyAlignment="1"/>
    <xf numFmtId="0" fontId="18" fillId="0" borderId="40" xfId="0" applyFont="1" applyBorder="1" applyAlignment="1"/>
    <xf numFmtId="0" fontId="18" fillId="0" borderId="43" xfId="0" applyFont="1" applyBorder="1" applyAlignment="1"/>
    <xf numFmtId="0" fontId="18" fillId="0" borderId="44" xfId="0" applyFont="1" applyBorder="1" applyAlignment="1"/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8" fillId="0" borderId="6" xfId="5" applyFont="1" applyBorder="1" applyAlignment="1">
      <alignment horizontal="right" vertical="center"/>
    </xf>
    <xf numFmtId="0" fontId="2" fillId="3" borderId="27" xfId="5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horizontal="left" wrapText="1"/>
    </xf>
    <xf numFmtId="4" fontId="7" fillId="7" borderId="13" xfId="5" applyNumberFormat="1" applyFont="1" applyFill="1" applyBorder="1" applyAlignment="1">
      <alignment horizontal="center"/>
    </xf>
    <xf numFmtId="4" fontId="7" fillId="7" borderId="14" xfId="1" applyNumberFormat="1" applyFont="1" applyFill="1" applyBorder="1" applyAlignment="1" applyProtection="1">
      <alignment horizontal="right"/>
      <protection locked="0"/>
    </xf>
    <xf numFmtId="4" fontId="7" fillId="7" borderId="4" xfId="5" applyNumberFormat="1" applyFont="1" applyFill="1" applyBorder="1" applyAlignment="1">
      <alignment horizontal="right"/>
    </xf>
  </cellXfs>
  <cellStyles count="9">
    <cellStyle name="Normal" xfId="0" builtinId="0"/>
    <cellStyle name="Normal_PP-2A" xfId="1"/>
    <cellStyle name="Normal_PP-II" xfId="2"/>
    <cellStyle name="Normal_PP-III" xfId="3"/>
    <cellStyle name="Normal_PP-V" xfId="4"/>
    <cellStyle name="Normal_PP-VI" xfId="5"/>
    <cellStyle name="Porcentagem" xfId="8" builtinId="5"/>
    <cellStyle name="Título 1 1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9\AR.GMA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"/>
  <sheetViews>
    <sheetView showGridLines="0" tabSelected="1" view="pageBreakPreview" zoomScaleSheetLayoutView="100" workbookViewId="0">
      <pane ySplit="1" activePane="bottomLeft"/>
      <selection activeCell="N3" sqref="N3:O3"/>
      <selection pane="bottomLeft"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1" spans="1:15" ht="24.95" customHeight="1" x14ac:dyDescent="0.2">
      <c r="A1" s="330" t="s">
        <v>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1">
        <f>FSUP!N32</f>
        <v>0</v>
      </c>
      <c r="O1" s="331"/>
    </row>
    <row r="2" spans="1:15" ht="24.95" customHeight="1" x14ac:dyDescent="0.2">
      <c r="A2" s="332" t="s">
        <v>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3">
        <f>FSUP!N36</f>
        <v>0</v>
      </c>
      <c r="O2" s="333"/>
    </row>
    <row r="3" spans="1:15" ht="24.75" customHeight="1" x14ac:dyDescent="0.25">
      <c r="A3" s="328" t="s">
        <v>2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>
        <f>FSUP!N37</f>
        <v>0</v>
      </c>
      <c r="O3" s="329"/>
    </row>
    <row r="4" spans="1:15" ht="12" hidden="1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showGridLines="0" tabSelected="1" view="pageBreakPreview" topLeftCell="A22" zoomScale="115" zoomScaleSheetLayoutView="115" workbookViewId="0">
      <selection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6.28515625" style="1" bestFit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" width="11.42578125" style="1"/>
    <col min="17" max="17" width="13.7109375" style="1" customWidth="1"/>
    <col min="18" max="16384" width="11.42578125" style="1"/>
  </cols>
  <sheetData>
    <row r="2" spans="1:17" ht="28.5" customHeight="1" x14ac:dyDescent="0.2"/>
    <row r="3" spans="1:17" ht="15" customHeight="1" x14ac:dyDescent="0.2">
      <c r="A3" s="360" t="s">
        <v>3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 t="s">
        <v>4</v>
      </c>
      <c r="O3" s="361"/>
    </row>
    <row r="4" spans="1:17" ht="15" customHeight="1" x14ac:dyDescent="0.25">
      <c r="A4" s="360"/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2" t="s">
        <v>5</v>
      </c>
      <c r="O4" s="362"/>
    </row>
    <row r="5" spans="1:17" ht="15" customHeight="1" x14ac:dyDescent="0.2">
      <c r="A5" s="363" t="s">
        <v>6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</row>
    <row r="6" spans="1:17" ht="15" customHeight="1" x14ac:dyDescent="0.2">
      <c r="A6" s="364"/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</row>
    <row r="7" spans="1:17" ht="12.6" customHeight="1" x14ac:dyDescent="0.2">
      <c r="A7" s="365" t="s">
        <v>7</v>
      </c>
      <c r="B7" s="365"/>
      <c r="C7" s="365"/>
      <c r="D7" s="365"/>
      <c r="E7" s="365" t="s">
        <v>8</v>
      </c>
      <c r="F7" s="365"/>
      <c r="G7" s="365"/>
      <c r="H7" s="365"/>
      <c r="I7" s="365"/>
      <c r="J7" s="365"/>
      <c r="K7" s="365"/>
      <c r="L7" s="365"/>
      <c r="M7" s="365"/>
      <c r="N7" s="365" t="s">
        <v>9</v>
      </c>
      <c r="O7" s="365"/>
    </row>
    <row r="8" spans="1:17" ht="12.6" customHeight="1" x14ac:dyDescent="0.2">
      <c r="A8" s="358" t="s">
        <v>194</v>
      </c>
      <c r="B8" s="358"/>
      <c r="C8" s="358"/>
      <c r="D8" s="358"/>
      <c r="E8" s="358" t="s">
        <v>195</v>
      </c>
      <c r="F8" s="358"/>
      <c r="G8" s="358"/>
      <c r="H8" s="358"/>
      <c r="I8" s="358"/>
      <c r="J8" s="358"/>
      <c r="K8" s="358"/>
      <c r="L8" s="358"/>
      <c r="M8" s="358"/>
      <c r="N8" s="366"/>
      <c r="O8" s="366"/>
    </row>
    <row r="9" spans="1:17" s="7" customFormat="1" ht="15" customHeight="1" x14ac:dyDescent="0.25">
      <c r="A9" s="359" t="s">
        <v>10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</row>
    <row r="10" spans="1:17" ht="15" customHeight="1" x14ac:dyDescent="0.2">
      <c r="A10" s="355" t="s">
        <v>11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</row>
    <row r="11" spans="1:17" ht="15" customHeight="1" x14ac:dyDescent="0.2">
      <c r="A11" s="347" t="s">
        <v>12</v>
      </c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52">
        <f>'FSUP-IV Mobiliz Desmob'!H41</f>
        <v>0</v>
      </c>
      <c r="O11" s="352"/>
    </row>
    <row r="12" spans="1:17" ht="15" customHeight="1" x14ac:dyDescent="0.2">
      <c r="A12" s="347" t="s">
        <v>13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3">
        <f>'FSUP-IV Mobiliz Desmob'!L41</f>
        <v>0</v>
      </c>
      <c r="O12" s="343"/>
    </row>
    <row r="13" spans="1:17" ht="15" customHeight="1" x14ac:dyDescent="0.2">
      <c r="A13" s="350" t="s">
        <v>14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1">
        <f>N11+N12</f>
        <v>0</v>
      </c>
      <c r="O13" s="351"/>
    </row>
    <row r="14" spans="1:17" ht="15" customHeight="1" x14ac:dyDescent="0.2">
      <c r="A14" s="355" t="s">
        <v>15</v>
      </c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</row>
    <row r="15" spans="1:17" ht="15" customHeight="1" x14ac:dyDescent="0.2">
      <c r="A15" s="347" t="s">
        <v>16</v>
      </c>
      <c r="B15" s="347"/>
      <c r="C15" s="347"/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52">
        <f>'FSUP-I EQUIPE TÉCNICA'!L42</f>
        <v>0</v>
      </c>
      <c r="O15" s="352"/>
      <c r="Q15" s="296"/>
    </row>
    <row r="16" spans="1:17" ht="15" customHeight="1" x14ac:dyDescent="0.2">
      <c r="A16" s="347" t="s">
        <v>17</v>
      </c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52">
        <f>'FSUP-I EQUIPE TÉCNICA'!M14</f>
        <v>0</v>
      </c>
      <c r="O16" s="352"/>
    </row>
    <row r="17" spans="1:16" ht="15" customHeight="1" x14ac:dyDescent="0.2">
      <c r="A17" s="356" t="s">
        <v>18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3">
        <f>SUM(N15:O16)</f>
        <v>0</v>
      </c>
      <c r="O17" s="353"/>
    </row>
    <row r="18" spans="1:16" ht="15" customHeight="1" x14ac:dyDescent="0.2">
      <c r="A18" s="292" t="s">
        <v>288</v>
      </c>
      <c r="B18" s="293"/>
      <c r="C18" s="293"/>
      <c r="D18" s="293"/>
      <c r="E18" s="293"/>
      <c r="F18" s="321">
        <f>'FSUP-VII Det. Enc. Sociais'!F49</f>
        <v>0.73340000000000005</v>
      </c>
      <c r="G18" s="321"/>
      <c r="H18" s="293"/>
      <c r="I18" s="295"/>
      <c r="J18" s="293"/>
      <c r="K18" s="293"/>
      <c r="L18" s="293"/>
      <c r="M18" s="294"/>
      <c r="N18" s="357">
        <f>ROUND(N15*F18,2)</f>
        <v>0</v>
      </c>
      <c r="O18" s="352"/>
      <c r="P18" s="291"/>
    </row>
    <row r="19" spans="1:16" ht="15" customHeight="1" x14ac:dyDescent="0.2">
      <c r="A19" s="358" t="s">
        <v>19</v>
      </c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2">
        <f>ROUND(N16*0.2,2)</f>
        <v>0</v>
      </c>
      <c r="O19" s="352"/>
    </row>
    <row r="20" spans="1:16" ht="15" customHeight="1" x14ac:dyDescent="0.2">
      <c r="A20" s="350" t="s">
        <v>20</v>
      </c>
      <c r="B20" s="350"/>
      <c r="C20" s="350"/>
      <c r="D20" s="350"/>
      <c r="E20" s="350"/>
      <c r="F20" s="350"/>
      <c r="G20" s="350"/>
      <c r="H20" s="350"/>
      <c r="I20" s="350"/>
      <c r="J20" s="350"/>
      <c r="K20" s="350"/>
      <c r="L20" s="350"/>
      <c r="M20" s="350"/>
      <c r="N20" s="353">
        <f>SUM(N18:O19)</f>
        <v>0</v>
      </c>
      <c r="O20" s="353"/>
    </row>
    <row r="21" spans="1:16" ht="15" customHeight="1" x14ac:dyDescent="0.2">
      <c r="A21" s="347" t="s">
        <v>21</v>
      </c>
      <c r="B21" s="347"/>
      <c r="C21" s="347"/>
      <c r="D21" s="347"/>
      <c r="E21" s="347"/>
      <c r="F21" s="347"/>
      <c r="G21" s="347"/>
      <c r="H21" s="347"/>
      <c r="I21" s="347"/>
      <c r="J21" s="347"/>
      <c r="K21" s="347"/>
      <c r="L21" s="347"/>
      <c r="M21" s="347"/>
      <c r="N21" s="352">
        <f>'FSUP-II VIAGENS'!H32</f>
        <v>0</v>
      </c>
      <c r="O21" s="352"/>
    </row>
    <row r="22" spans="1:16" ht="15" customHeight="1" x14ac:dyDescent="0.2">
      <c r="A22" s="347" t="s">
        <v>22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52">
        <f>'FSUP-II VIAGENS'!M32</f>
        <v>0</v>
      </c>
      <c r="O22" s="352"/>
    </row>
    <row r="23" spans="1:16" ht="15" customHeight="1" x14ac:dyDescent="0.2">
      <c r="A23" s="350" t="s">
        <v>23</v>
      </c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  <c r="M23" s="350"/>
      <c r="N23" s="353">
        <f>SUM(N21:O22)</f>
        <v>0</v>
      </c>
      <c r="O23" s="353"/>
    </row>
    <row r="24" spans="1:16" ht="15" customHeight="1" x14ac:dyDescent="0.2">
      <c r="A24" s="354"/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</row>
    <row r="25" spans="1:16" ht="15" customHeight="1" x14ac:dyDescent="0.2">
      <c r="A25" s="355" t="s">
        <v>24</v>
      </c>
      <c r="B25" s="355"/>
      <c r="C25" s="355"/>
      <c r="D25" s="355"/>
      <c r="E25" s="355"/>
      <c r="F25" s="355"/>
      <c r="G25" s="355"/>
      <c r="H25" s="355"/>
      <c r="I25" s="355"/>
      <c r="J25" s="355"/>
      <c r="K25" s="355"/>
      <c r="L25" s="355"/>
      <c r="M25" s="355"/>
      <c r="N25" s="355"/>
      <c r="O25" s="355"/>
    </row>
    <row r="26" spans="1:16" ht="15" customHeight="1" x14ac:dyDescent="0.2">
      <c r="A26" s="347" t="s">
        <v>25</v>
      </c>
      <c r="B26" s="347"/>
      <c r="C26" s="347"/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52">
        <f>'FSUP-III Manutenção Operac'!I14</f>
        <v>0</v>
      </c>
      <c r="O26" s="352"/>
    </row>
    <row r="27" spans="1:16" ht="15" customHeight="1" x14ac:dyDescent="0.2">
      <c r="A27" s="347" t="s">
        <v>200</v>
      </c>
      <c r="B27" s="347"/>
      <c r="C27" s="347"/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3">
        <f>'FSUP-III Manutenção Operac'!I37</f>
        <v>0</v>
      </c>
      <c r="O27" s="343"/>
    </row>
    <row r="28" spans="1:16" ht="15" customHeight="1" x14ac:dyDescent="0.2">
      <c r="A28" s="347" t="s">
        <v>199</v>
      </c>
      <c r="B28" s="347"/>
      <c r="C28" s="347"/>
      <c r="D28" s="347"/>
      <c r="E28" s="347"/>
      <c r="F28" s="347"/>
      <c r="G28" s="347"/>
      <c r="H28" s="347"/>
      <c r="I28" s="347"/>
      <c r="J28" s="347"/>
      <c r="K28" s="347"/>
      <c r="L28" s="347"/>
      <c r="M28" s="347"/>
      <c r="N28" s="343">
        <f>'FSUP-III Manutenção Operac'!I45</f>
        <v>0</v>
      </c>
      <c r="O28" s="343"/>
    </row>
    <row r="29" spans="1:16" ht="15" customHeight="1" x14ac:dyDescent="0.2">
      <c r="A29" s="347" t="s">
        <v>201</v>
      </c>
      <c r="B29" s="347"/>
      <c r="C29" s="347"/>
      <c r="D29" s="347"/>
      <c r="E29" s="347"/>
      <c r="F29" s="347"/>
      <c r="G29" s="347"/>
      <c r="H29" s="347"/>
      <c r="I29" s="347"/>
      <c r="J29" s="347"/>
      <c r="K29" s="347"/>
      <c r="L29" s="347"/>
      <c r="M29" s="347"/>
      <c r="N29" s="343">
        <f>'FSUP-III Manutenção Operac'!I52</f>
        <v>0</v>
      </c>
      <c r="O29" s="343"/>
    </row>
    <row r="30" spans="1:16" ht="15" customHeight="1" x14ac:dyDescent="0.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  <c r="M30" s="348"/>
      <c r="N30" s="343"/>
      <c r="O30" s="343"/>
    </row>
    <row r="31" spans="1:16" ht="15" customHeight="1" x14ac:dyDescent="0.2">
      <c r="A31" s="350" t="s">
        <v>26</v>
      </c>
      <c r="B31" s="350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1">
        <f>SUM(N26:O30)</f>
        <v>0</v>
      </c>
      <c r="O31" s="351"/>
    </row>
    <row r="32" spans="1:16" ht="15" customHeight="1" x14ac:dyDescent="0.2">
      <c r="A32" s="349" t="s">
        <v>0</v>
      </c>
      <c r="B32" s="349"/>
      <c r="C32" s="349"/>
      <c r="D32" s="349"/>
      <c r="E32" s="349"/>
      <c r="F32" s="349"/>
      <c r="G32" s="349"/>
      <c r="H32" s="349"/>
      <c r="I32" s="349"/>
      <c r="J32" s="349"/>
      <c r="K32" s="349"/>
      <c r="L32" s="349"/>
      <c r="M32" s="349"/>
      <c r="N32" s="331">
        <f>SUM(N13+N17+N20+N23+N31)</f>
        <v>0</v>
      </c>
      <c r="O32" s="331"/>
    </row>
    <row r="33" spans="1:21" ht="15" customHeight="1" x14ac:dyDescent="0.2">
      <c r="A33" s="347" t="s">
        <v>27</v>
      </c>
      <c r="B33" s="347"/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3">
        <f>ROUND(N17*0.2,2)</f>
        <v>0</v>
      </c>
      <c r="O33" s="343"/>
      <c r="Q33" s="193"/>
    </row>
    <row r="34" spans="1:21" ht="15" customHeight="1" x14ac:dyDescent="0.2">
      <c r="A34" s="342" t="s">
        <v>28</v>
      </c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3">
        <f>ROUND(0.1*(N13+N17+N20+N23+N31+N33),2)</f>
        <v>0</v>
      </c>
      <c r="O34" s="343"/>
      <c r="P34" s="251"/>
      <c r="Q34" s="252"/>
      <c r="R34" s="251"/>
      <c r="S34" s="251"/>
      <c r="T34" s="251"/>
    </row>
    <row r="35" spans="1:21" ht="15" customHeight="1" x14ac:dyDescent="0.2">
      <c r="A35" s="297" t="s">
        <v>283</v>
      </c>
      <c r="B35" s="298"/>
      <c r="C35" s="299"/>
      <c r="D35" s="299"/>
      <c r="E35" s="299"/>
      <c r="F35" s="299"/>
      <c r="G35" s="299"/>
      <c r="H35" s="299"/>
      <c r="I35" s="301">
        <f>'FSUP-VI Det. Desp Fiscais'!G29</f>
        <v>0.16618075801749271</v>
      </c>
      <c r="J35" s="299"/>
      <c r="K35" s="299"/>
      <c r="L35" s="299"/>
      <c r="M35" s="300"/>
      <c r="N35" s="344">
        <f>ROUND(I35*(N13+N17+N20+N23+N31+N33+N34),2)</f>
        <v>0</v>
      </c>
      <c r="O35" s="343"/>
      <c r="P35" s="291"/>
      <c r="Q35" s="308"/>
      <c r="R35" s="251"/>
      <c r="S35" s="251"/>
      <c r="T35" s="251"/>
    </row>
    <row r="36" spans="1:21" ht="15" customHeight="1" x14ac:dyDescent="0.2">
      <c r="A36" s="346" t="s">
        <v>1</v>
      </c>
      <c r="B36" s="346"/>
      <c r="C36" s="346"/>
      <c r="D36" s="346"/>
      <c r="E36" s="346"/>
      <c r="F36" s="346"/>
      <c r="G36" s="346"/>
      <c r="H36" s="346"/>
      <c r="I36" s="346"/>
      <c r="J36" s="346"/>
      <c r="K36" s="346"/>
      <c r="L36" s="346"/>
      <c r="M36" s="346"/>
      <c r="N36" s="331">
        <f>SUM(N33:O35)</f>
        <v>0</v>
      </c>
      <c r="O36" s="331"/>
      <c r="P36" s="251"/>
      <c r="Q36" s="252"/>
      <c r="R36" s="251"/>
      <c r="S36" s="251"/>
      <c r="T36" s="251"/>
      <c r="U36" s="250"/>
    </row>
    <row r="37" spans="1:21" ht="15" customHeight="1" x14ac:dyDescent="0.25">
      <c r="A37" s="345" t="s">
        <v>2</v>
      </c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31">
        <f>N32+N36</f>
        <v>0</v>
      </c>
      <c r="O37" s="331"/>
      <c r="P37" s="253"/>
      <c r="Q37" s="254"/>
      <c r="R37" s="255"/>
      <c r="S37" s="251"/>
      <c r="T37" s="251"/>
      <c r="U37" s="250"/>
    </row>
    <row r="38" spans="1:21" ht="12.6" customHeight="1" x14ac:dyDescent="0.2">
      <c r="A38" s="335" t="s">
        <v>29</v>
      </c>
      <c r="B38" s="335"/>
      <c r="C38" s="335"/>
      <c r="D38" s="335"/>
      <c r="E38" s="335"/>
      <c r="F38" s="335"/>
      <c r="G38" s="335"/>
      <c r="H38" s="335"/>
      <c r="I38" s="335"/>
      <c r="J38" s="335" t="s">
        <v>30</v>
      </c>
      <c r="K38" s="335"/>
      <c r="L38" s="335"/>
      <c r="M38" s="335"/>
      <c r="N38" s="335"/>
      <c r="O38" s="335"/>
      <c r="P38" s="253"/>
      <c r="Q38" s="254"/>
      <c r="R38" s="289"/>
      <c r="S38" s="251"/>
      <c r="T38" s="251"/>
      <c r="U38" s="250"/>
    </row>
    <row r="39" spans="1:21" ht="12.6" customHeight="1" x14ac:dyDescent="0.2">
      <c r="A39" s="341"/>
      <c r="B39" s="341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1"/>
      <c r="N39" s="341"/>
      <c r="O39" s="341"/>
      <c r="P39" s="251"/>
      <c r="Q39" s="252"/>
      <c r="R39" s="251"/>
      <c r="S39" s="251"/>
      <c r="T39" s="251"/>
      <c r="U39" s="250"/>
    </row>
    <row r="40" spans="1:21" ht="12.6" customHeight="1" x14ac:dyDescent="0.2">
      <c r="A40" s="335" t="s">
        <v>31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5"/>
      <c r="N40" s="335" t="s">
        <v>32</v>
      </c>
      <c r="O40" s="335"/>
      <c r="P40" s="251"/>
      <c r="Q40" s="252"/>
      <c r="R40" s="251"/>
      <c r="S40" s="251"/>
      <c r="T40" s="251"/>
      <c r="U40" s="250"/>
    </row>
    <row r="41" spans="1:21" ht="12.6" customHeight="1" x14ac:dyDescent="0.2">
      <c r="A41" s="336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7"/>
      <c r="O41" s="338"/>
      <c r="P41" s="251"/>
      <c r="Q41" s="252"/>
      <c r="R41" s="251"/>
      <c r="S41" s="251"/>
      <c r="T41" s="251"/>
      <c r="U41" s="250"/>
    </row>
    <row r="42" spans="1:21" ht="12" customHeight="1" x14ac:dyDescent="0.2">
      <c r="A42" s="335" t="s">
        <v>33</v>
      </c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251"/>
      <c r="Q42" s="252"/>
      <c r="R42" s="251"/>
      <c r="S42" s="251"/>
      <c r="T42" s="251"/>
    </row>
    <row r="43" spans="1:21" s="9" customFormat="1" ht="12" customHeight="1" x14ac:dyDescent="0.2">
      <c r="A43" s="8"/>
      <c r="B43" s="339"/>
      <c r="C43" s="339"/>
      <c r="D43" s="339"/>
      <c r="E43" s="339"/>
      <c r="F43" s="339"/>
      <c r="G43" s="339"/>
      <c r="H43" s="339"/>
      <c r="I43" s="339"/>
      <c r="J43" s="339"/>
      <c r="K43" s="339"/>
      <c r="L43" s="339"/>
      <c r="M43" s="339"/>
      <c r="N43" s="339"/>
      <c r="O43" s="339"/>
      <c r="P43" s="256"/>
      <c r="Q43" s="257"/>
      <c r="R43" s="256"/>
      <c r="S43" s="256"/>
      <c r="T43" s="256"/>
    </row>
    <row r="44" spans="1:21" s="9" customFormat="1" ht="12" customHeight="1" x14ac:dyDescent="0.2">
      <c r="A44" s="340"/>
      <c r="B44" s="340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Q44" s="194"/>
    </row>
    <row r="45" spans="1:21" ht="12" customHeight="1" x14ac:dyDescent="0.2">
      <c r="A45" s="340"/>
      <c r="B45" s="340"/>
      <c r="C45" s="340"/>
      <c r="D45" s="340"/>
      <c r="E45" s="340"/>
      <c r="F45" s="340"/>
      <c r="G45" s="340"/>
      <c r="H45" s="340"/>
      <c r="I45" s="340"/>
      <c r="J45" s="340"/>
      <c r="K45" s="340"/>
      <c r="L45" s="340"/>
      <c r="M45" s="340"/>
      <c r="N45" s="340"/>
      <c r="O45" s="340"/>
      <c r="Q45" s="193"/>
    </row>
    <row r="46" spans="1:21" ht="12" customHeight="1" x14ac:dyDescent="0.2">
      <c r="A46" s="334"/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4"/>
      <c r="N46" s="334"/>
      <c r="O46" s="334"/>
      <c r="Q46" s="193"/>
    </row>
    <row r="47" spans="1:21" ht="12" hidden="1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Q47" s="193"/>
    </row>
    <row r="48" spans="1:21" ht="12.75" x14ac:dyDescent="0.2">
      <c r="Q48" s="193"/>
    </row>
  </sheetData>
  <sheetProtection selectLockedCells="1" selectUnlockedCells="1"/>
  <mergeCells count="75">
    <mergeCell ref="A11:M11"/>
    <mergeCell ref="N11:O11"/>
    <mergeCell ref="A12:M12"/>
    <mergeCell ref="N12:O12"/>
    <mergeCell ref="A10:O1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3:M13"/>
    <mergeCell ref="N13:O13"/>
    <mergeCell ref="A21:M21"/>
    <mergeCell ref="N21:O21"/>
    <mergeCell ref="A16:M16"/>
    <mergeCell ref="N16:O16"/>
    <mergeCell ref="A17:M17"/>
    <mergeCell ref="N17:O17"/>
    <mergeCell ref="N18:O18"/>
    <mergeCell ref="A15:M15"/>
    <mergeCell ref="N15:O15"/>
    <mergeCell ref="A14:O14"/>
    <mergeCell ref="A19:M19"/>
    <mergeCell ref="N19:O19"/>
    <mergeCell ref="A20:M20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29:M29"/>
    <mergeCell ref="N29:O29"/>
    <mergeCell ref="A38:I38"/>
    <mergeCell ref="J38:O38"/>
    <mergeCell ref="A30:M30"/>
    <mergeCell ref="N30:O30"/>
    <mergeCell ref="A32:M32"/>
    <mergeCell ref="N32:O32"/>
    <mergeCell ref="A33:M33"/>
    <mergeCell ref="N33:O33"/>
    <mergeCell ref="A31:M31"/>
    <mergeCell ref="N31:O31"/>
    <mergeCell ref="A39:I39"/>
    <mergeCell ref="J39:O39"/>
    <mergeCell ref="A34:M34"/>
    <mergeCell ref="N34:O34"/>
    <mergeCell ref="N35:O35"/>
    <mergeCell ref="A37:M37"/>
    <mergeCell ref="N37:O37"/>
    <mergeCell ref="A36:M36"/>
    <mergeCell ref="N36:O36"/>
    <mergeCell ref="A46:O46"/>
    <mergeCell ref="A40:M40"/>
    <mergeCell ref="N40:O40"/>
    <mergeCell ref="A41:M41"/>
    <mergeCell ref="N41:O41"/>
    <mergeCell ref="A42:O42"/>
    <mergeCell ref="B43:O43"/>
    <mergeCell ref="A44:O44"/>
    <mergeCell ref="A45:O45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3" firstPageNumber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60"/>
  <sheetViews>
    <sheetView showGridLines="0" tabSelected="1" view="pageBreakPreview" topLeftCell="A3" zoomScale="140" zoomScaleNormal="100" zoomScaleSheetLayoutView="140" workbookViewId="0">
      <selection activeCell="N3" sqref="N3:O3"/>
    </sheetView>
  </sheetViews>
  <sheetFormatPr defaultRowHeight="12.75" x14ac:dyDescent="0.2"/>
  <cols>
    <col min="2" max="2" width="19.7109375" customWidth="1"/>
    <col min="3" max="3" width="3" customWidth="1"/>
    <col min="4" max="4" width="4.7109375" style="230" customWidth="1"/>
    <col min="5" max="6" width="6.85546875" customWidth="1"/>
    <col min="7" max="8" width="6.28515625" customWidth="1"/>
    <col min="9" max="11" width="6.85546875" customWidth="1"/>
    <col min="12" max="12" width="10.28515625" customWidth="1"/>
    <col min="13" max="13" width="10.140625" customWidth="1"/>
    <col min="14" max="14" width="8.140625" customWidth="1"/>
    <col min="15" max="15" width="12.5703125" customWidth="1"/>
    <col min="16" max="16" width="12.140625" customWidth="1"/>
    <col min="17" max="17" width="6.28515625" customWidth="1"/>
    <col min="18" max="18" width="8.28515625" customWidth="1"/>
    <col min="19" max="19" width="8.85546875" customWidth="1"/>
    <col min="20" max="20" width="11.85546875" customWidth="1"/>
    <col min="21" max="21" width="10.7109375" customWidth="1"/>
  </cols>
  <sheetData>
    <row r="1" spans="1:18" x14ac:dyDescent="0.2">
      <c r="A1" s="379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</row>
    <row r="2" spans="1:18" x14ac:dyDescent="0.2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</row>
    <row r="3" spans="1:18" x14ac:dyDescent="0.2">
      <c r="A3" s="403" t="s">
        <v>34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4" t="s">
        <v>4</v>
      </c>
      <c r="M3" s="404"/>
    </row>
    <row r="4" spans="1:18" ht="19.5" thickTop="1" thickBot="1" x14ac:dyDescent="0.25">
      <c r="A4" s="403"/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5" t="s">
        <v>35</v>
      </c>
      <c r="M4" s="405"/>
    </row>
    <row r="5" spans="1:18" ht="13.5" thickTop="1" x14ac:dyDescent="0.2">
      <c r="A5" s="382" t="s">
        <v>6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O5" s="402"/>
      <c r="P5" s="402"/>
    </row>
    <row r="6" spans="1:18" x14ac:dyDescent="0.2">
      <c r="A6" s="309"/>
      <c r="B6" s="310"/>
      <c r="C6" s="310"/>
      <c r="D6" s="310"/>
      <c r="E6" s="310"/>
      <c r="F6" s="310"/>
      <c r="G6" s="310"/>
      <c r="H6" s="310"/>
      <c r="I6" s="310"/>
      <c r="J6" s="311"/>
      <c r="K6" s="312"/>
      <c r="L6" s="311"/>
      <c r="M6" s="312"/>
    </row>
    <row r="7" spans="1:18" x14ac:dyDescent="0.2">
      <c r="A7" s="376" t="s">
        <v>7</v>
      </c>
      <c r="B7" s="376"/>
      <c r="C7" s="376" t="s">
        <v>8</v>
      </c>
      <c r="D7" s="376"/>
      <c r="E7" s="376"/>
      <c r="F7" s="376"/>
      <c r="G7" s="376"/>
      <c r="H7" s="376"/>
      <c r="I7" s="376"/>
      <c r="J7" s="376"/>
      <c r="K7" s="376"/>
      <c r="L7" s="376" t="s">
        <v>9</v>
      </c>
      <c r="M7" s="376"/>
    </row>
    <row r="8" spans="1:18" s="196" customFormat="1" ht="13.5" thickBot="1" x14ac:dyDescent="0.25">
      <c r="A8" s="10" t="s">
        <v>194</v>
      </c>
      <c r="B8" s="11"/>
      <c r="C8" s="401" t="s">
        <v>195</v>
      </c>
      <c r="D8" s="401"/>
      <c r="E8" s="401"/>
      <c r="F8" s="401"/>
      <c r="G8" s="401"/>
      <c r="H8" s="401"/>
      <c r="I8" s="401"/>
      <c r="J8" s="401"/>
      <c r="K8" s="401"/>
      <c r="L8" s="400"/>
      <c r="M8" s="400"/>
      <c r="O8" s="327"/>
      <c r="P8"/>
      <c r="Q8"/>
      <c r="R8"/>
    </row>
    <row r="9" spans="1:18" ht="13.5" thickTop="1" x14ac:dyDescent="0.2">
      <c r="A9" s="398" t="s">
        <v>36</v>
      </c>
      <c r="B9" s="398"/>
      <c r="C9" s="398"/>
      <c r="D9" s="398"/>
      <c r="E9" s="399" t="s">
        <v>37</v>
      </c>
      <c r="F9" s="399"/>
      <c r="G9" s="399"/>
      <c r="H9" s="399"/>
      <c r="I9" s="399"/>
      <c r="J9" s="399"/>
      <c r="K9" s="399"/>
      <c r="L9" s="398" t="s">
        <v>38</v>
      </c>
      <c r="M9" s="398"/>
      <c r="O9" s="327"/>
    </row>
    <row r="10" spans="1:18" ht="12" customHeight="1" x14ac:dyDescent="0.2">
      <c r="A10" s="396"/>
      <c r="B10" s="396"/>
      <c r="C10" s="13"/>
      <c r="D10" s="222"/>
      <c r="E10" s="14" t="s">
        <v>39</v>
      </c>
      <c r="F10" s="14" t="s">
        <v>40</v>
      </c>
      <c r="G10" s="14" t="s">
        <v>41</v>
      </c>
      <c r="H10" s="15" t="s">
        <v>42</v>
      </c>
      <c r="I10" s="16" t="s">
        <v>43</v>
      </c>
      <c r="J10" s="16" t="s">
        <v>39</v>
      </c>
      <c r="K10" s="16" t="s">
        <v>44</v>
      </c>
      <c r="L10" s="17" t="s">
        <v>39</v>
      </c>
      <c r="M10" s="17" t="s">
        <v>39</v>
      </c>
    </row>
    <row r="11" spans="1:18" ht="12" customHeight="1" x14ac:dyDescent="0.2">
      <c r="A11" s="394" t="s">
        <v>45</v>
      </c>
      <c r="B11" s="394"/>
      <c r="C11" s="18" t="s">
        <v>46</v>
      </c>
      <c r="D11" s="223" t="s">
        <v>47</v>
      </c>
      <c r="E11" s="14" t="s">
        <v>48</v>
      </c>
      <c r="F11" s="14" t="s">
        <v>49</v>
      </c>
      <c r="G11" s="14" t="s">
        <v>50</v>
      </c>
      <c r="H11" s="15" t="s">
        <v>51</v>
      </c>
      <c r="I11" s="16" t="s">
        <v>52</v>
      </c>
      <c r="J11" s="16" t="s">
        <v>53</v>
      </c>
      <c r="K11" s="16" t="s">
        <v>54</v>
      </c>
      <c r="L11" s="19" t="s">
        <v>55</v>
      </c>
      <c r="M11" s="19" t="s">
        <v>56</v>
      </c>
    </row>
    <row r="12" spans="1:18" ht="12" customHeight="1" x14ac:dyDescent="0.2">
      <c r="A12" s="395"/>
      <c r="B12" s="395"/>
      <c r="C12" s="20"/>
      <c r="D12" s="20"/>
      <c r="E12" s="20"/>
      <c r="F12" s="20"/>
      <c r="G12" s="20"/>
      <c r="H12" s="21"/>
      <c r="I12" s="21"/>
      <c r="J12" s="21"/>
      <c r="K12" s="21"/>
      <c r="L12" s="21"/>
      <c r="M12" s="21"/>
    </row>
    <row r="13" spans="1:18" x14ac:dyDescent="0.2">
      <c r="A13" s="397" t="s">
        <v>57</v>
      </c>
      <c r="B13" s="397"/>
      <c r="C13" s="22"/>
      <c r="D13" s="224"/>
      <c r="E13" s="214"/>
      <c r="F13" s="23"/>
      <c r="G13" s="23"/>
      <c r="H13" s="23"/>
      <c r="I13" s="23"/>
      <c r="J13" s="23"/>
      <c r="K13" s="23"/>
      <c r="L13" s="23"/>
      <c r="M13" s="23"/>
    </row>
    <row r="14" spans="1:18" ht="12.75" customHeight="1" x14ac:dyDescent="0.2">
      <c r="A14" s="392" t="s">
        <v>246</v>
      </c>
      <c r="B14" s="392"/>
      <c r="C14" s="24" t="s">
        <v>58</v>
      </c>
      <c r="D14" s="282"/>
      <c r="E14" s="215"/>
      <c r="F14" s="26"/>
      <c r="G14" s="26"/>
      <c r="H14" s="26"/>
      <c r="I14" s="195"/>
      <c r="J14" s="26"/>
      <c r="K14" s="26"/>
      <c r="L14" s="26"/>
      <c r="M14" s="195"/>
      <c r="O14" s="197"/>
    </row>
    <row r="15" spans="1:18" ht="12.75" customHeight="1" x14ac:dyDescent="0.2">
      <c r="A15" s="527" t="s">
        <v>247</v>
      </c>
      <c r="B15" s="527"/>
      <c r="C15" s="528" t="s">
        <v>190</v>
      </c>
      <c r="D15" s="282"/>
      <c r="E15" s="529"/>
      <c r="F15" s="530"/>
      <c r="G15" s="530"/>
      <c r="H15" s="530"/>
      <c r="I15" s="530"/>
      <c r="J15" s="530"/>
      <c r="K15" s="530"/>
      <c r="L15" s="530"/>
      <c r="M15" s="26"/>
      <c r="O15" s="197"/>
    </row>
    <row r="16" spans="1:18" ht="12.75" customHeight="1" x14ac:dyDescent="0.2">
      <c r="A16" s="374" t="s">
        <v>248</v>
      </c>
      <c r="B16" s="375"/>
      <c r="C16" s="24" t="s">
        <v>250</v>
      </c>
      <c r="D16" s="281"/>
      <c r="E16" s="215"/>
      <c r="F16" s="195"/>
      <c r="G16" s="26"/>
      <c r="H16" s="26"/>
      <c r="I16" s="195"/>
      <c r="J16" s="26"/>
      <c r="K16" s="26"/>
      <c r="L16" s="26"/>
      <c r="M16" s="26"/>
      <c r="O16" s="197"/>
    </row>
    <row r="17" spans="1:15" ht="12.75" customHeight="1" x14ac:dyDescent="0.2">
      <c r="A17" s="374" t="s">
        <v>249</v>
      </c>
      <c r="B17" s="375"/>
      <c r="C17" s="24" t="s">
        <v>59</v>
      </c>
      <c r="D17" s="282"/>
      <c r="E17" s="215"/>
      <c r="F17" s="195"/>
      <c r="G17" s="26"/>
      <c r="H17" s="26"/>
      <c r="I17" s="195"/>
      <c r="J17" s="26"/>
      <c r="K17" s="26"/>
      <c r="L17" s="26"/>
      <c r="M17" s="26"/>
      <c r="O17" s="197"/>
    </row>
    <row r="18" spans="1:15" ht="12.75" customHeight="1" x14ac:dyDescent="0.2">
      <c r="A18" s="392"/>
      <c r="B18" s="392"/>
      <c r="C18" s="24"/>
      <c r="D18" s="225"/>
      <c r="E18" s="215"/>
      <c r="F18" s="195"/>
      <c r="G18" s="26"/>
      <c r="H18" s="26"/>
      <c r="I18" s="26"/>
      <c r="J18" s="26"/>
      <c r="K18" s="26"/>
      <c r="L18" s="26"/>
      <c r="M18" s="26"/>
      <c r="O18" s="197"/>
    </row>
    <row r="19" spans="1:15" ht="12.75" customHeight="1" x14ac:dyDescent="0.2">
      <c r="A19" s="392"/>
      <c r="B19" s="392"/>
      <c r="C19" s="24"/>
      <c r="D19" s="225"/>
      <c r="E19" s="215"/>
      <c r="F19" s="195"/>
      <c r="G19" s="26"/>
      <c r="H19" s="26"/>
      <c r="I19" s="26"/>
      <c r="J19" s="26"/>
      <c r="K19" s="26"/>
      <c r="L19" s="26"/>
      <c r="M19" s="26"/>
      <c r="O19" s="197"/>
    </row>
    <row r="20" spans="1:15" ht="12.75" customHeight="1" x14ac:dyDescent="0.2">
      <c r="A20" s="392"/>
      <c r="B20" s="392"/>
      <c r="C20" s="24"/>
      <c r="D20" s="225"/>
      <c r="E20" s="215"/>
      <c r="F20" s="195"/>
      <c r="G20" s="26"/>
      <c r="H20" s="26"/>
      <c r="I20" s="26"/>
      <c r="J20" s="26"/>
      <c r="K20" s="26"/>
      <c r="L20" s="26"/>
      <c r="M20" s="26"/>
      <c r="O20" s="197"/>
    </row>
    <row r="21" spans="1:15" x14ac:dyDescent="0.2">
      <c r="A21" s="27" t="s">
        <v>60</v>
      </c>
      <c r="B21" s="28"/>
      <c r="C21" s="29"/>
      <c r="D21" s="225"/>
      <c r="E21" s="216"/>
      <c r="F21" s="195"/>
      <c r="G21" s="26"/>
      <c r="H21" s="26"/>
      <c r="I21" s="26"/>
      <c r="J21" s="26"/>
      <c r="K21" s="26"/>
      <c r="L21" s="26"/>
      <c r="M21" s="23"/>
      <c r="O21" s="197"/>
    </row>
    <row r="22" spans="1:15" x14ac:dyDescent="0.2">
      <c r="A22" s="374" t="s">
        <v>273</v>
      </c>
      <c r="B22" s="375"/>
      <c r="C22" s="25" t="s">
        <v>61</v>
      </c>
      <c r="D22" s="281"/>
      <c r="E22" s="215"/>
      <c r="F22" s="195"/>
      <c r="G22" s="26"/>
      <c r="H22" s="26"/>
      <c r="I22" s="195"/>
      <c r="J22" s="26"/>
      <c r="K22" s="26"/>
      <c r="L22" s="26"/>
      <c r="M22" s="26"/>
      <c r="O22" s="197"/>
    </row>
    <row r="23" spans="1:15" ht="12.75" customHeight="1" x14ac:dyDescent="0.2">
      <c r="A23" s="367"/>
      <c r="B23" s="367"/>
      <c r="C23" s="25"/>
      <c r="D23" s="225"/>
      <c r="E23" s="215"/>
      <c r="F23" s="26"/>
      <c r="G23" s="26"/>
      <c r="H23" s="26"/>
      <c r="I23" s="26"/>
      <c r="J23" s="26"/>
      <c r="K23" s="26"/>
      <c r="L23" s="26"/>
      <c r="M23" s="26"/>
      <c r="O23" s="197"/>
    </row>
    <row r="24" spans="1:15" ht="12.75" customHeight="1" x14ac:dyDescent="0.2">
      <c r="A24" s="367"/>
      <c r="B24" s="367"/>
      <c r="C24" s="25"/>
      <c r="D24" s="225"/>
      <c r="E24" s="215"/>
      <c r="F24" s="26"/>
      <c r="G24" s="26"/>
      <c r="H24" s="26"/>
      <c r="I24" s="26"/>
      <c r="J24" s="26"/>
      <c r="K24" s="26"/>
      <c r="L24" s="26"/>
      <c r="M24" s="26"/>
      <c r="O24" s="197"/>
    </row>
    <row r="25" spans="1:15" ht="12.75" customHeight="1" x14ac:dyDescent="0.2">
      <c r="A25" s="367"/>
      <c r="B25" s="367"/>
      <c r="C25" s="25"/>
      <c r="D25" s="225"/>
      <c r="E25" s="215"/>
      <c r="F25" s="26"/>
      <c r="G25" s="26"/>
      <c r="H25" s="26"/>
      <c r="I25" s="26"/>
      <c r="J25" s="26"/>
      <c r="K25" s="26"/>
      <c r="L25" s="26"/>
      <c r="M25" s="26"/>
      <c r="O25" s="197"/>
    </row>
    <row r="26" spans="1:15" ht="12.75" customHeight="1" x14ac:dyDescent="0.2">
      <c r="A26" s="367"/>
      <c r="B26" s="367"/>
      <c r="C26" s="25"/>
      <c r="D26" s="225"/>
      <c r="E26" s="215"/>
      <c r="F26" s="26"/>
      <c r="G26" s="26"/>
      <c r="H26" s="26"/>
      <c r="I26" s="26"/>
      <c r="J26" s="26"/>
      <c r="K26" s="26"/>
      <c r="L26" s="26"/>
      <c r="M26" s="26"/>
      <c r="O26" s="197"/>
    </row>
    <row r="27" spans="1:15" ht="12.75" customHeight="1" x14ac:dyDescent="0.2">
      <c r="A27" s="393"/>
      <c r="B27" s="393"/>
      <c r="C27" s="25"/>
      <c r="D27" s="225"/>
      <c r="E27" s="215"/>
      <c r="F27" s="26"/>
      <c r="G27" s="26"/>
      <c r="H27" s="26"/>
      <c r="I27" s="26"/>
      <c r="J27" s="26"/>
      <c r="K27" s="26"/>
      <c r="L27" s="26"/>
      <c r="M27" s="26"/>
      <c r="O27" s="197"/>
    </row>
    <row r="28" spans="1:15" ht="12.75" customHeight="1" x14ac:dyDescent="0.2">
      <c r="A28" s="367"/>
      <c r="B28" s="367"/>
      <c r="C28" s="25"/>
      <c r="D28" s="225"/>
      <c r="E28" s="215"/>
      <c r="F28" s="26"/>
      <c r="G28" s="26"/>
      <c r="H28" s="26"/>
      <c r="I28" s="26"/>
      <c r="J28" s="26"/>
      <c r="K28" s="26"/>
      <c r="L28" s="26"/>
      <c r="M28" s="26"/>
      <c r="O28" s="197"/>
    </row>
    <row r="29" spans="1:15" ht="12.75" customHeight="1" x14ac:dyDescent="0.2">
      <c r="A29" s="367"/>
      <c r="B29" s="367"/>
      <c r="C29" s="25"/>
      <c r="D29" s="225"/>
      <c r="E29" s="215"/>
      <c r="F29" s="26"/>
      <c r="G29" s="26"/>
      <c r="H29" s="26"/>
      <c r="I29" s="26"/>
      <c r="J29" s="26"/>
      <c r="K29" s="26"/>
      <c r="L29" s="26"/>
      <c r="M29" s="26"/>
      <c r="O29" s="197"/>
    </row>
    <row r="30" spans="1:15" ht="12.75" customHeight="1" x14ac:dyDescent="0.2">
      <c r="A30" s="367"/>
      <c r="B30" s="367"/>
      <c r="C30" s="25"/>
      <c r="D30" s="225"/>
      <c r="E30" s="215"/>
      <c r="F30" s="26"/>
      <c r="G30" s="26"/>
      <c r="H30" s="26"/>
      <c r="I30" s="26"/>
      <c r="J30" s="26"/>
      <c r="K30" s="26"/>
      <c r="L30" s="26"/>
      <c r="M30" s="26"/>
      <c r="O30" s="197"/>
    </row>
    <row r="31" spans="1:15" ht="12.75" customHeight="1" x14ac:dyDescent="0.2">
      <c r="A31" s="367"/>
      <c r="B31" s="367"/>
      <c r="C31" s="25"/>
      <c r="D31" s="225"/>
      <c r="E31" s="215"/>
      <c r="F31" s="26"/>
      <c r="G31" s="26"/>
      <c r="H31" s="26"/>
      <c r="I31" s="26"/>
      <c r="J31" s="26"/>
      <c r="K31" s="26"/>
      <c r="L31" s="26"/>
      <c r="M31" s="26"/>
      <c r="O31" s="197"/>
    </row>
    <row r="32" spans="1:15" ht="12.75" customHeight="1" x14ac:dyDescent="0.2">
      <c r="A32" s="367"/>
      <c r="B32" s="367"/>
      <c r="C32" s="25"/>
      <c r="D32" s="225"/>
      <c r="E32" s="215"/>
      <c r="F32" s="26"/>
      <c r="G32" s="26"/>
      <c r="H32" s="26"/>
      <c r="I32" s="26"/>
      <c r="J32" s="26"/>
      <c r="K32" s="26"/>
      <c r="L32" s="26"/>
      <c r="M32" s="26"/>
      <c r="O32" s="197"/>
    </row>
    <row r="33" spans="1:15" ht="12.75" customHeight="1" x14ac:dyDescent="0.2">
      <c r="A33" s="367"/>
      <c r="B33" s="367"/>
      <c r="C33" s="25"/>
      <c r="D33" s="225"/>
      <c r="E33" s="215"/>
      <c r="F33" s="26"/>
      <c r="G33" s="26"/>
      <c r="H33" s="26"/>
      <c r="I33" s="26"/>
      <c r="J33" s="26"/>
      <c r="K33" s="26"/>
      <c r="L33" s="26"/>
      <c r="M33" s="26"/>
      <c r="O33" s="197"/>
    </row>
    <row r="34" spans="1:15" ht="12.75" customHeight="1" x14ac:dyDescent="0.2">
      <c r="A34" s="367"/>
      <c r="B34" s="367"/>
      <c r="C34" s="25"/>
      <c r="D34" s="225"/>
      <c r="E34" s="215"/>
      <c r="F34" s="26"/>
      <c r="G34" s="26"/>
      <c r="H34" s="26"/>
      <c r="I34" s="26"/>
      <c r="J34" s="26"/>
      <c r="K34" s="26"/>
      <c r="L34" s="26"/>
      <c r="M34" s="26"/>
      <c r="O34" s="197"/>
    </row>
    <row r="35" spans="1:15" x14ac:dyDescent="0.2">
      <c r="A35" s="369" t="s">
        <v>62</v>
      </c>
      <c r="B35" s="369"/>
      <c r="C35" s="30"/>
      <c r="D35" s="225"/>
      <c r="E35" s="215"/>
      <c r="F35" s="26"/>
      <c r="G35" s="26"/>
      <c r="H35" s="26"/>
      <c r="I35" s="26"/>
      <c r="J35" s="26"/>
      <c r="K35" s="26"/>
      <c r="L35" s="26"/>
      <c r="M35" s="23"/>
      <c r="O35" s="197"/>
    </row>
    <row r="36" spans="1:15" ht="12.75" customHeight="1" x14ac:dyDescent="0.2">
      <c r="A36" s="367"/>
      <c r="B36" s="367"/>
      <c r="C36" s="25"/>
      <c r="D36" s="225"/>
      <c r="E36" s="195"/>
      <c r="F36" s="26"/>
      <c r="G36" s="26"/>
      <c r="H36" s="26"/>
      <c r="I36" s="26"/>
      <c r="J36" s="26"/>
      <c r="K36" s="26"/>
      <c r="L36" s="26"/>
      <c r="M36" s="26"/>
      <c r="O36" s="197"/>
    </row>
    <row r="37" spans="1:15" ht="12.75" customHeight="1" x14ac:dyDescent="0.2">
      <c r="A37" s="374" t="s">
        <v>274</v>
      </c>
      <c r="B37" s="375"/>
      <c r="C37" s="25" t="s">
        <v>63</v>
      </c>
      <c r="D37" s="282"/>
      <c r="E37" s="195"/>
      <c r="F37" s="26"/>
      <c r="G37" s="26"/>
      <c r="H37" s="26"/>
      <c r="I37" s="26"/>
      <c r="J37" s="26"/>
      <c r="K37" s="26"/>
      <c r="L37" s="26"/>
      <c r="M37" s="26"/>
      <c r="O37" s="197"/>
    </row>
    <row r="38" spans="1:15" ht="12.75" customHeight="1" x14ac:dyDescent="0.2">
      <c r="A38" s="367"/>
      <c r="B38" s="367"/>
      <c r="C38" s="25"/>
      <c r="D38" s="225"/>
      <c r="E38" s="195"/>
      <c r="F38" s="26"/>
      <c r="G38" s="26"/>
      <c r="H38" s="26"/>
      <c r="I38" s="26"/>
      <c r="J38" s="26"/>
      <c r="K38" s="26"/>
      <c r="L38" s="26"/>
      <c r="M38" s="26"/>
    </row>
    <row r="39" spans="1:15" x14ac:dyDescent="0.2">
      <c r="A39" s="369" t="s">
        <v>65</v>
      </c>
      <c r="B39" s="369"/>
      <c r="C39" s="30"/>
      <c r="D39" s="226"/>
      <c r="E39" s="23"/>
      <c r="F39" s="26"/>
      <c r="G39" s="26"/>
      <c r="H39" s="26"/>
      <c r="I39" s="26"/>
      <c r="J39" s="26"/>
      <c r="K39" s="26"/>
      <c r="L39" s="26"/>
      <c r="M39" s="23"/>
    </row>
    <row r="40" spans="1:15" ht="12.75" customHeight="1" x14ac:dyDescent="0.2">
      <c r="A40" s="367"/>
      <c r="B40" s="367"/>
      <c r="C40" s="25"/>
      <c r="D40" s="225"/>
      <c r="E40" s="26"/>
      <c r="F40" s="26"/>
      <c r="G40" s="26"/>
      <c r="H40" s="26"/>
      <c r="I40" s="26"/>
      <c r="J40" s="26"/>
      <c r="K40" s="26"/>
      <c r="L40" s="26"/>
      <c r="M40" s="26"/>
    </row>
    <row r="41" spans="1:15" x14ac:dyDescent="0.2">
      <c r="A41" s="368"/>
      <c r="B41" s="368"/>
      <c r="C41" s="368"/>
      <c r="D41" s="227"/>
      <c r="E41" s="386"/>
      <c r="F41" s="386"/>
      <c r="G41" s="386"/>
      <c r="H41" s="386"/>
      <c r="I41" s="386"/>
      <c r="J41" s="386"/>
      <c r="K41" s="386"/>
      <c r="L41" s="26"/>
      <c r="M41" s="26"/>
    </row>
    <row r="42" spans="1:15" x14ac:dyDescent="0.2">
      <c r="A42" s="387" t="s">
        <v>66</v>
      </c>
      <c r="B42" s="387"/>
      <c r="C42" s="387"/>
      <c r="D42" s="387"/>
      <c r="E42" s="387"/>
      <c r="F42" s="387"/>
      <c r="G42" s="387"/>
      <c r="H42" s="387"/>
      <c r="I42" s="387"/>
      <c r="J42" s="387"/>
      <c r="K42" s="387"/>
      <c r="L42" s="31">
        <f>ROUND(SUM(L13:L41),2)</f>
        <v>0</v>
      </c>
      <c r="M42" s="31">
        <f>SUM(M13:M41)</f>
        <v>0</v>
      </c>
    </row>
    <row r="43" spans="1:15" x14ac:dyDescent="0.2">
      <c r="A43" s="382" t="s">
        <v>29</v>
      </c>
      <c r="B43" s="382"/>
      <c r="C43" s="382"/>
      <c r="D43" s="382"/>
      <c r="E43" s="382"/>
      <c r="F43" s="382"/>
      <c r="G43" s="382"/>
      <c r="H43" s="383" t="s">
        <v>30</v>
      </c>
      <c r="I43" s="383"/>
      <c r="J43" s="383"/>
      <c r="K43" s="383"/>
      <c r="L43" s="383"/>
      <c r="M43" s="383"/>
    </row>
    <row r="44" spans="1:15" x14ac:dyDescent="0.2">
      <c r="A44" s="373"/>
      <c r="B44" s="373"/>
      <c r="C44" s="373"/>
      <c r="D44" s="373"/>
      <c r="E44" s="373"/>
      <c r="F44" s="373"/>
      <c r="G44" s="373"/>
      <c r="H44" s="370"/>
      <c r="I44" s="370"/>
      <c r="J44" s="370"/>
      <c r="K44" s="370"/>
      <c r="L44" s="370"/>
      <c r="M44" s="370"/>
    </row>
    <row r="45" spans="1:15" x14ac:dyDescent="0.2">
      <c r="A45" s="384" t="s">
        <v>31</v>
      </c>
      <c r="B45" s="384"/>
      <c r="C45" s="384"/>
      <c r="D45" s="384"/>
      <c r="E45" s="384"/>
      <c r="F45" s="384"/>
      <c r="G45" s="384"/>
      <c r="H45" s="384"/>
      <c r="I45" s="384"/>
      <c r="J45" s="384"/>
      <c r="K45" s="384"/>
      <c r="L45" s="385" t="s">
        <v>32</v>
      </c>
      <c r="M45" s="385"/>
    </row>
    <row r="46" spans="1:15" x14ac:dyDescent="0.2">
      <c r="A46" s="364"/>
      <c r="B46" s="364"/>
      <c r="C46" s="364"/>
      <c r="D46" s="364"/>
      <c r="E46" s="364"/>
      <c r="F46" s="364"/>
      <c r="G46" s="364"/>
      <c r="H46" s="364"/>
      <c r="I46" s="364"/>
      <c r="J46" s="364"/>
      <c r="K46" s="364"/>
      <c r="L46" s="371"/>
      <c r="M46" s="372"/>
    </row>
    <row r="47" spans="1:15" x14ac:dyDescent="0.2">
      <c r="A47" s="388" t="s">
        <v>33</v>
      </c>
      <c r="B47" s="388"/>
      <c r="C47" s="388"/>
      <c r="D47" s="388"/>
      <c r="E47" s="388"/>
      <c r="F47" s="388"/>
      <c r="G47" s="388"/>
      <c r="H47" s="388"/>
      <c r="I47" s="388"/>
      <c r="J47" s="388"/>
      <c r="K47" s="388"/>
      <c r="L47" s="388"/>
      <c r="M47" s="388"/>
    </row>
    <row r="48" spans="1:15" x14ac:dyDescent="0.2">
      <c r="A48" s="381" t="s">
        <v>67</v>
      </c>
      <c r="B48" s="381"/>
      <c r="C48" s="381"/>
      <c r="D48" s="381"/>
      <c r="E48" s="381"/>
      <c r="F48" s="381"/>
      <c r="G48" s="381"/>
      <c r="H48" s="381"/>
      <c r="I48" s="381"/>
      <c r="J48" s="381"/>
      <c r="K48" s="381"/>
      <c r="L48" s="381"/>
      <c r="M48" s="381"/>
    </row>
    <row r="49" spans="1:13" x14ac:dyDescent="0.2">
      <c r="A49" s="381" t="s">
        <v>68</v>
      </c>
      <c r="B49" s="381"/>
      <c r="C49" s="381"/>
      <c r="D49" s="381"/>
      <c r="E49" s="381"/>
      <c r="F49" s="381"/>
      <c r="G49" s="381"/>
      <c r="H49" s="381"/>
      <c r="I49" s="381"/>
      <c r="J49" s="381"/>
      <c r="K49" s="381"/>
      <c r="L49" s="381"/>
      <c r="M49" s="381"/>
    </row>
    <row r="50" spans="1:13" x14ac:dyDescent="0.2">
      <c r="A50" s="33" t="s">
        <v>69</v>
      </c>
      <c r="B50" s="34"/>
      <c r="C50" s="34"/>
      <c r="D50" s="228"/>
      <c r="E50" s="34"/>
      <c r="F50" s="34"/>
      <c r="G50" s="34"/>
      <c r="H50" s="34"/>
      <c r="I50" s="34"/>
      <c r="J50" s="34"/>
      <c r="K50" s="34"/>
      <c r="L50" s="34"/>
      <c r="M50" s="35"/>
    </row>
    <row r="51" spans="1:13" x14ac:dyDescent="0.2">
      <c r="A51" s="377" t="s">
        <v>70</v>
      </c>
      <c r="B51" s="377"/>
      <c r="C51" s="377"/>
      <c r="D51" s="377"/>
      <c r="E51" s="377"/>
      <c r="F51" s="377"/>
      <c r="G51" s="377"/>
      <c r="H51" s="377"/>
      <c r="I51" s="377"/>
      <c r="J51" s="377"/>
      <c r="K51" s="377"/>
      <c r="L51" s="377"/>
      <c r="M51" s="377"/>
    </row>
    <row r="52" spans="1:13" x14ac:dyDescent="0.2">
      <c r="A52" s="376" t="s">
        <v>295</v>
      </c>
      <c r="B52" s="376"/>
      <c r="C52" s="376"/>
      <c r="D52" s="376"/>
      <c r="E52" s="376"/>
      <c r="F52" s="376"/>
      <c r="G52" s="376"/>
      <c r="H52" s="376"/>
      <c r="I52" s="376"/>
      <c r="J52" s="376"/>
      <c r="K52" s="376"/>
      <c r="L52" s="376"/>
      <c r="M52" s="376"/>
    </row>
    <row r="53" spans="1:13" x14ac:dyDescent="0.2">
      <c r="A53" s="389" t="s">
        <v>71</v>
      </c>
      <c r="B53" s="389"/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</row>
    <row r="54" spans="1:13" x14ac:dyDescent="0.2">
      <c r="A54" s="391" t="s">
        <v>72</v>
      </c>
      <c r="B54" s="391"/>
      <c r="C54" s="391"/>
      <c r="D54" s="391"/>
      <c r="E54" s="391"/>
      <c r="F54" s="391"/>
      <c r="G54" s="391"/>
      <c r="H54" s="391"/>
      <c r="I54" s="391"/>
      <c r="J54" s="391"/>
      <c r="K54" s="391"/>
      <c r="L54" s="391"/>
      <c r="M54" s="391"/>
    </row>
    <row r="55" spans="1:13" x14ac:dyDescent="0.2">
      <c r="A55" s="391" t="s">
        <v>73</v>
      </c>
      <c r="B55" s="391"/>
      <c r="C55" s="391"/>
      <c r="D55" s="391"/>
      <c r="E55" s="391"/>
      <c r="F55" s="391"/>
      <c r="G55" s="391"/>
      <c r="H55" s="391"/>
      <c r="I55" s="391"/>
      <c r="J55" s="391"/>
      <c r="K55" s="391"/>
      <c r="L55" s="391"/>
      <c r="M55" s="391"/>
    </row>
    <row r="56" spans="1:13" x14ac:dyDescent="0.2">
      <c r="A56" s="391" t="s">
        <v>74</v>
      </c>
      <c r="B56" s="391"/>
      <c r="C56" s="391"/>
      <c r="D56" s="391"/>
      <c r="E56" s="391"/>
      <c r="F56" s="391"/>
      <c r="G56" s="391"/>
      <c r="H56" s="391"/>
      <c r="I56" s="391"/>
      <c r="J56" s="391"/>
      <c r="K56" s="391"/>
      <c r="L56" s="391"/>
      <c r="M56" s="391"/>
    </row>
    <row r="57" spans="1:13" x14ac:dyDescent="0.2">
      <c r="A57" s="36" t="s">
        <v>75</v>
      </c>
      <c r="B57" s="37"/>
      <c r="C57" s="37"/>
      <c r="D57" s="229"/>
      <c r="E57" s="37"/>
      <c r="F57" s="37"/>
      <c r="G57" s="37"/>
      <c r="H57" s="37"/>
      <c r="I57" s="37"/>
      <c r="J57" s="37"/>
      <c r="K57" s="37"/>
      <c r="L57" s="37"/>
      <c r="M57" s="38"/>
    </row>
    <row r="58" spans="1:13" x14ac:dyDescent="0.2">
      <c r="A58" s="378" t="s">
        <v>76</v>
      </c>
      <c r="B58" s="378"/>
      <c r="C58" s="378"/>
      <c r="D58" s="378"/>
      <c r="E58" s="378"/>
      <c r="F58" s="378"/>
      <c r="G58" s="378"/>
      <c r="H58" s="378"/>
      <c r="I58" s="378"/>
      <c r="J58" s="378"/>
      <c r="K58" s="378"/>
      <c r="L58" s="378"/>
      <c r="M58" s="378"/>
    </row>
    <row r="59" spans="1:13" x14ac:dyDescent="0.2">
      <c r="A59" s="378" t="s">
        <v>77</v>
      </c>
      <c r="B59" s="378"/>
      <c r="C59" s="378"/>
      <c r="D59" s="378"/>
      <c r="E59" s="378"/>
      <c r="F59" s="378"/>
      <c r="G59" s="378"/>
      <c r="H59" s="378"/>
      <c r="I59" s="378"/>
      <c r="J59" s="378"/>
      <c r="K59" s="378"/>
      <c r="L59" s="378"/>
      <c r="M59" s="378"/>
    </row>
    <row r="60" spans="1:13" x14ac:dyDescent="0.2">
      <c r="A60" s="390"/>
      <c r="B60" s="390"/>
      <c r="C60" s="390"/>
      <c r="D60" s="390"/>
      <c r="E60" s="390"/>
      <c r="F60" s="390"/>
      <c r="G60" s="390"/>
      <c r="H60" s="390"/>
      <c r="I60" s="390"/>
      <c r="J60" s="390"/>
      <c r="K60" s="390"/>
      <c r="L60" s="390"/>
      <c r="M60" s="390"/>
    </row>
  </sheetData>
  <sheetProtection selectLockedCells="1" selectUnlockedCells="1"/>
  <mergeCells count="67">
    <mergeCell ref="O5:P5"/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7:B7"/>
    <mergeCell ref="A11:B11"/>
    <mergeCell ref="A12:B12"/>
    <mergeCell ref="A10:B10"/>
    <mergeCell ref="A14:B14"/>
    <mergeCell ref="A17:B17"/>
    <mergeCell ref="A15:B15"/>
    <mergeCell ref="A13:B13"/>
    <mergeCell ref="A16:B16"/>
    <mergeCell ref="A18:B18"/>
    <mergeCell ref="A19:B19"/>
    <mergeCell ref="A20:B20"/>
    <mergeCell ref="A34:B34"/>
    <mergeCell ref="A33:B33"/>
    <mergeCell ref="A30:B30"/>
    <mergeCell ref="A31:B31"/>
    <mergeCell ref="A32:B32"/>
    <mergeCell ref="A28:B28"/>
    <mergeCell ref="A29:B29"/>
    <mergeCell ref="A24:B24"/>
    <mergeCell ref="A25:B25"/>
    <mergeCell ref="A26:B26"/>
    <mergeCell ref="A27:B27"/>
    <mergeCell ref="A22:B22"/>
    <mergeCell ref="A23:B23"/>
    <mergeCell ref="A60:M60"/>
    <mergeCell ref="A54:M54"/>
    <mergeCell ref="A55:M55"/>
    <mergeCell ref="A56:M56"/>
    <mergeCell ref="A58:M58"/>
    <mergeCell ref="A52:M52"/>
    <mergeCell ref="A51:M51"/>
    <mergeCell ref="A59:M59"/>
    <mergeCell ref="A1:M2"/>
    <mergeCell ref="A48:M48"/>
    <mergeCell ref="A43:G43"/>
    <mergeCell ref="H43:M43"/>
    <mergeCell ref="A45:K45"/>
    <mergeCell ref="L45:M45"/>
    <mergeCell ref="A39:B39"/>
    <mergeCell ref="A36:B36"/>
    <mergeCell ref="E41:K41"/>
    <mergeCell ref="A42:K42"/>
    <mergeCell ref="A47:M47"/>
    <mergeCell ref="A49:M49"/>
    <mergeCell ref="A53:M53"/>
    <mergeCell ref="A40:B40"/>
    <mergeCell ref="A41:C41"/>
    <mergeCell ref="A35:B35"/>
    <mergeCell ref="H44:M44"/>
    <mergeCell ref="A46:K46"/>
    <mergeCell ref="L46:M46"/>
    <mergeCell ref="A44:G44"/>
    <mergeCell ref="A38:B38"/>
    <mergeCell ref="A37:B37"/>
  </mergeCells>
  <phoneticPr fontId="18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tabSelected="1" view="pageBreakPreview" topLeftCell="A7" zoomScale="110" zoomScaleSheetLayoutView="110" workbookViewId="0">
      <selection activeCell="N3" sqref="N3:O3"/>
    </sheetView>
  </sheetViews>
  <sheetFormatPr defaultRowHeight="12.75" x14ac:dyDescent="0.2"/>
  <cols>
    <col min="1" max="1" width="12.5703125" customWidth="1"/>
    <col min="4" max="4" width="13" customWidth="1"/>
    <col min="17" max="17" width="0" hidden="1" customWidth="1"/>
    <col min="18" max="18" width="12.140625" hidden="1" customWidth="1"/>
    <col min="19" max="20" width="0" hidden="1" customWidth="1"/>
    <col min="23" max="23" width="10.42578125" style="275" bestFit="1" customWidth="1"/>
  </cols>
  <sheetData>
    <row r="1" spans="1:19" x14ac:dyDescent="0.2">
      <c r="A1" s="379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</row>
    <row r="2" spans="1:19" x14ac:dyDescent="0.2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</row>
    <row r="3" spans="1:19" x14ac:dyDescent="0.2">
      <c r="A3" s="403" t="s">
        <v>78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361" t="s">
        <v>4</v>
      </c>
      <c r="O3" s="361"/>
    </row>
    <row r="4" spans="1:19" ht="18" x14ac:dyDescent="0.2">
      <c r="A4" s="403"/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24" t="s">
        <v>189</v>
      </c>
      <c r="O4" s="424"/>
    </row>
    <row r="5" spans="1:19" x14ac:dyDescent="0.2">
      <c r="A5" s="382" t="s">
        <v>6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</row>
    <row r="6" spans="1:19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314"/>
      <c r="O6" s="315"/>
    </row>
    <row r="7" spans="1:19" x14ac:dyDescent="0.2">
      <c r="A7" s="363" t="s">
        <v>7</v>
      </c>
      <c r="B7" s="363"/>
      <c r="C7" s="363" t="s">
        <v>8</v>
      </c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</row>
    <row r="8" spans="1:19" x14ac:dyDescent="0.2">
      <c r="A8" s="10" t="s">
        <v>194</v>
      </c>
      <c r="B8" s="42"/>
      <c r="C8" s="401" t="s">
        <v>195</v>
      </c>
      <c r="D8" s="401"/>
      <c r="E8" s="401"/>
      <c r="F8" s="401"/>
      <c r="G8" s="401"/>
      <c r="H8" s="401"/>
      <c r="I8" s="427"/>
      <c r="J8" s="43"/>
      <c r="K8" s="43"/>
      <c r="L8" s="43"/>
      <c r="M8" s="43"/>
      <c r="N8" s="43"/>
      <c r="O8" s="11"/>
    </row>
    <row r="9" spans="1:19" ht="13.5" customHeight="1" x14ac:dyDescent="0.2">
      <c r="A9" s="418" t="s">
        <v>79</v>
      </c>
      <c r="B9" s="418" t="s">
        <v>80</v>
      </c>
      <c r="C9" s="418"/>
      <c r="D9" s="418"/>
      <c r="E9" s="428" t="s">
        <v>81</v>
      </c>
      <c r="F9" s="428"/>
      <c r="G9" s="428"/>
      <c r="H9" s="428"/>
      <c r="I9" s="428"/>
      <c r="J9" s="428"/>
      <c r="K9" s="44"/>
      <c r="L9" s="426" t="s">
        <v>82</v>
      </c>
      <c r="M9" s="426"/>
      <c r="N9" s="426"/>
      <c r="O9" s="426"/>
    </row>
    <row r="10" spans="1:19" ht="12.75" customHeight="1" x14ac:dyDescent="0.2">
      <c r="A10" s="418"/>
      <c r="B10" s="418"/>
      <c r="C10" s="418"/>
      <c r="D10" s="418"/>
      <c r="E10" s="429" t="s">
        <v>83</v>
      </c>
      <c r="F10" s="423" t="s">
        <v>47</v>
      </c>
      <c r="G10" s="430" t="s">
        <v>84</v>
      </c>
      <c r="H10" s="430"/>
      <c r="I10" s="423" t="s">
        <v>85</v>
      </c>
      <c r="J10" s="423"/>
      <c r="K10" s="423" t="s">
        <v>47</v>
      </c>
      <c r="L10" s="423" t="s">
        <v>84</v>
      </c>
      <c r="M10" s="423"/>
      <c r="N10" s="425" t="s">
        <v>85</v>
      </c>
      <c r="O10" s="425"/>
    </row>
    <row r="11" spans="1:19" x14ac:dyDescent="0.2">
      <c r="A11" s="418"/>
      <c r="B11" s="418"/>
      <c r="C11" s="418"/>
      <c r="D11" s="418"/>
      <c r="E11" s="429"/>
      <c r="F11" s="423"/>
      <c r="G11" s="45" t="s">
        <v>86</v>
      </c>
      <c r="H11" s="46" t="s">
        <v>87</v>
      </c>
      <c r="I11" s="45" t="s">
        <v>86</v>
      </c>
      <c r="J11" s="46" t="s">
        <v>87</v>
      </c>
      <c r="K11" s="423"/>
      <c r="L11" s="45" t="s">
        <v>86</v>
      </c>
      <c r="M11" s="46" t="s">
        <v>87</v>
      </c>
      <c r="N11" s="45" t="s">
        <v>86</v>
      </c>
      <c r="O11" s="46" t="s">
        <v>87</v>
      </c>
    </row>
    <row r="12" spans="1:19" x14ac:dyDescent="0.2">
      <c r="A12" s="54"/>
      <c r="B12" s="416"/>
      <c r="C12" s="416"/>
      <c r="D12" s="416"/>
      <c r="E12" s="179"/>
      <c r="F12" s="49"/>
      <c r="G12" s="50"/>
      <c r="H12" s="53"/>
      <c r="I12" s="51"/>
      <c r="J12" s="53"/>
      <c r="K12" s="48"/>
      <c r="L12" s="52"/>
      <c r="M12" s="53"/>
      <c r="N12" s="51"/>
      <c r="O12" s="53"/>
    </row>
    <row r="13" spans="1:19" x14ac:dyDescent="0.2">
      <c r="A13" s="54" t="s">
        <v>208</v>
      </c>
      <c r="B13" s="416" t="s">
        <v>191</v>
      </c>
      <c r="C13" s="416"/>
      <c r="D13" s="416"/>
      <c r="E13" s="179"/>
      <c r="F13" s="49"/>
      <c r="G13" s="50"/>
      <c r="H13" s="53"/>
      <c r="I13" s="51"/>
      <c r="J13" s="53"/>
      <c r="K13" s="283"/>
      <c r="L13" s="284"/>
      <c r="M13" s="285"/>
      <c r="N13" s="286"/>
      <c r="O13" s="285"/>
      <c r="Q13" t="s">
        <v>240</v>
      </c>
      <c r="S13">
        <v>360</v>
      </c>
    </row>
    <row r="14" spans="1:19" x14ac:dyDescent="0.2">
      <c r="A14" s="54"/>
      <c r="B14" s="416"/>
      <c r="C14" s="416"/>
      <c r="D14" s="416"/>
      <c r="E14" s="179"/>
      <c r="F14" s="231"/>
      <c r="G14" s="50"/>
      <c r="H14" s="53"/>
      <c r="I14" s="51"/>
      <c r="J14" s="53"/>
      <c r="K14" s="280"/>
      <c r="L14" s="280"/>
      <c r="M14" s="280"/>
      <c r="N14" s="280"/>
      <c r="O14" s="280"/>
      <c r="Q14" t="s">
        <v>241</v>
      </c>
      <c r="S14">
        <v>72</v>
      </c>
    </row>
    <row r="15" spans="1:19" x14ac:dyDescent="0.2">
      <c r="A15" s="54"/>
      <c r="B15" s="416"/>
      <c r="C15" s="416"/>
      <c r="D15" s="416"/>
      <c r="E15" s="179"/>
      <c r="F15" s="49"/>
      <c r="G15" s="50"/>
      <c r="H15" s="53"/>
      <c r="I15" s="51"/>
      <c r="J15" s="53"/>
      <c r="K15" s="48"/>
      <c r="L15" s="52"/>
      <c r="M15" s="53"/>
      <c r="N15" s="51"/>
      <c r="O15" s="53"/>
    </row>
    <row r="16" spans="1:19" x14ac:dyDescent="0.2">
      <c r="A16" s="47"/>
      <c r="B16" s="420"/>
      <c r="C16" s="421"/>
      <c r="D16" s="422"/>
      <c r="E16" s="179"/>
      <c r="F16" s="49"/>
      <c r="G16" s="50"/>
      <c r="H16" s="51"/>
      <c r="I16" s="51"/>
      <c r="J16" s="51"/>
      <c r="K16" s="48"/>
      <c r="L16" s="52"/>
      <c r="M16" s="53"/>
      <c r="N16" s="51"/>
      <c r="O16" s="53"/>
      <c r="Q16" t="s">
        <v>242</v>
      </c>
      <c r="S16">
        <v>1080</v>
      </c>
    </row>
    <row r="17" spans="1:18" x14ac:dyDescent="0.2">
      <c r="A17" s="48"/>
      <c r="B17" s="416"/>
      <c r="C17" s="416"/>
      <c r="D17" s="416"/>
      <c r="E17" s="48"/>
      <c r="F17" s="49"/>
      <c r="G17" s="50"/>
      <c r="H17" s="51"/>
      <c r="I17" s="51"/>
      <c r="J17" s="51"/>
      <c r="K17" s="48"/>
      <c r="L17" s="52"/>
      <c r="M17" s="53"/>
      <c r="N17" s="51"/>
      <c r="O17" s="53"/>
      <c r="R17" s="221"/>
    </row>
    <row r="18" spans="1:18" x14ac:dyDescent="0.2">
      <c r="A18" s="54"/>
      <c r="B18" s="416"/>
      <c r="C18" s="416"/>
      <c r="D18" s="416"/>
      <c r="E18" s="48"/>
      <c r="F18" s="55"/>
      <c r="G18" s="50"/>
      <c r="H18" s="51"/>
      <c r="I18" s="51"/>
      <c r="J18" s="51"/>
      <c r="K18" s="48"/>
      <c r="L18" s="56"/>
      <c r="M18" s="53"/>
      <c r="N18" s="51"/>
      <c r="O18" s="53"/>
    </row>
    <row r="19" spans="1:18" x14ac:dyDescent="0.2">
      <c r="A19" s="54"/>
      <c r="B19" s="416"/>
      <c r="C19" s="416"/>
      <c r="D19" s="416"/>
      <c r="E19" s="48"/>
      <c r="F19" s="55"/>
      <c r="G19" s="50"/>
      <c r="H19" s="51"/>
      <c r="I19" s="51"/>
      <c r="J19" s="51"/>
      <c r="K19" s="51"/>
      <c r="L19" s="56"/>
      <c r="M19" s="53"/>
      <c r="N19" s="51"/>
      <c r="O19" s="53"/>
    </row>
    <row r="20" spans="1:18" x14ac:dyDescent="0.2">
      <c r="A20" s="57"/>
      <c r="B20" s="416"/>
      <c r="C20" s="416"/>
      <c r="D20" s="416"/>
      <c r="E20" s="54"/>
      <c r="F20" s="55"/>
      <c r="G20" s="58"/>
      <c r="H20" s="51"/>
      <c r="I20" s="51"/>
      <c r="J20" s="51"/>
      <c r="K20" s="51"/>
      <c r="L20" s="56"/>
      <c r="M20" s="53"/>
      <c r="N20" s="51"/>
      <c r="O20" s="53"/>
    </row>
    <row r="21" spans="1:18" x14ac:dyDescent="0.2">
      <c r="A21" s="57"/>
      <c r="B21" s="416"/>
      <c r="C21" s="416"/>
      <c r="D21" s="416"/>
      <c r="E21" s="54"/>
      <c r="F21" s="55"/>
      <c r="G21" s="58"/>
      <c r="H21" s="51"/>
      <c r="I21" s="51"/>
      <c r="J21" s="51"/>
      <c r="K21" s="51"/>
      <c r="L21" s="56"/>
      <c r="M21" s="53"/>
      <c r="N21" s="51"/>
      <c r="O21" s="53"/>
    </row>
    <row r="22" spans="1:18" x14ac:dyDescent="0.2">
      <c r="A22" s="57"/>
      <c r="B22" s="416"/>
      <c r="C22" s="416"/>
      <c r="D22" s="416"/>
      <c r="E22" s="54"/>
      <c r="F22" s="55"/>
      <c r="G22" s="58"/>
      <c r="H22" s="51"/>
      <c r="I22" s="51"/>
      <c r="J22" s="51"/>
      <c r="K22" s="51"/>
      <c r="L22" s="56"/>
      <c r="M22" s="53"/>
      <c r="N22" s="51"/>
      <c r="O22" s="53"/>
    </row>
    <row r="23" spans="1:18" x14ac:dyDescent="0.2">
      <c r="A23" s="57"/>
      <c r="B23" s="416"/>
      <c r="C23" s="416"/>
      <c r="D23" s="416"/>
      <c r="E23" s="54"/>
      <c r="F23" s="55"/>
      <c r="G23" s="58"/>
      <c r="H23" s="51"/>
      <c r="I23" s="51"/>
      <c r="J23" s="51"/>
      <c r="K23" s="51"/>
      <c r="L23" s="56"/>
      <c r="M23" s="53"/>
      <c r="N23" s="51"/>
      <c r="O23" s="53"/>
    </row>
    <row r="24" spans="1:18" x14ac:dyDescent="0.2">
      <c r="A24" s="57"/>
      <c r="B24" s="416"/>
      <c r="C24" s="416"/>
      <c r="D24" s="416"/>
      <c r="E24" s="54"/>
      <c r="F24" s="55"/>
      <c r="G24" s="58"/>
      <c r="H24" s="51"/>
      <c r="I24" s="51"/>
      <c r="J24" s="51"/>
      <c r="K24" s="51"/>
      <c r="L24" s="56"/>
      <c r="M24" s="53"/>
      <c r="N24" s="51"/>
      <c r="O24" s="53"/>
    </row>
    <row r="25" spans="1:18" x14ac:dyDescent="0.2">
      <c r="A25" s="57"/>
      <c r="B25" s="416"/>
      <c r="C25" s="416"/>
      <c r="D25" s="416"/>
      <c r="E25" s="54"/>
      <c r="F25" s="55"/>
      <c r="G25" s="58"/>
      <c r="H25" s="51"/>
      <c r="I25" s="51"/>
      <c r="J25" s="51"/>
      <c r="K25" s="51"/>
      <c r="L25" s="56"/>
      <c r="M25" s="53"/>
      <c r="N25" s="51"/>
      <c r="O25" s="53"/>
    </row>
    <row r="26" spans="1:18" x14ac:dyDescent="0.2">
      <c r="A26" s="57"/>
      <c r="B26" s="417"/>
      <c r="C26" s="417"/>
      <c r="D26" s="417"/>
      <c r="E26" s="54"/>
      <c r="F26" s="55"/>
      <c r="G26" s="58"/>
      <c r="H26" s="51"/>
      <c r="I26" s="51"/>
      <c r="J26" s="51"/>
      <c r="K26" s="51"/>
      <c r="L26" s="56"/>
      <c r="M26" s="53"/>
      <c r="N26" s="51"/>
      <c r="O26" s="53"/>
    </row>
    <row r="27" spans="1:18" x14ac:dyDescent="0.2">
      <c r="A27" s="57"/>
      <c r="B27" s="417"/>
      <c r="C27" s="417"/>
      <c r="D27" s="417"/>
      <c r="E27" s="54"/>
      <c r="F27" s="55"/>
      <c r="G27" s="51"/>
      <c r="H27" s="51"/>
      <c r="I27" s="51"/>
      <c r="J27" s="51"/>
      <c r="K27" s="51"/>
      <c r="L27" s="53"/>
      <c r="M27" s="53"/>
      <c r="N27" s="51"/>
      <c r="O27" s="53"/>
    </row>
    <row r="28" spans="1:18" x14ac:dyDescent="0.2">
      <c r="A28" s="57"/>
      <c r="B28" s="417"/>
      <c r="C28" s="417"/>
      <c r="D28" s="417"/>
      <c r="E28" s="54"/>
      <c r="F28" s="55"/>
      <c r="G28" s="51"/>
      <c r="H28" s="51"/>
      <c r="I28" s="51"/>
      <c r="J28" s="51"/>
      <c r="K28" s="51"/>
      <c r="L28" s="53"/>
      <c r="M28" s="53"/>
      <c r="N28" s="51"/>
      <c r="O28" s="53"/>
    </row>
    <row r="29" spans="1:18" x14ac:dyDescent="0.2">
      <c r="A29" s="57"/>
      <c r="B29" s="417"/>
      <c r="C29" s="417"/>
      <c r="D29" s="417"/>
      <c r="E29" s="54"/>
      <c r="F29" s="55"/>
      <c r="G29" s="51"/>
      <c r="H29" s="51"/>
      <c r="I29" s="51"/>
      <c r="J29" s="51"/>
      <c r="K29" s="51"/>
      <c r="L29" s="53"/>
      <c r="M29" s="53"/>
      <c r="N29" s="51"/>
      <c r="O29" s="53"/>
    </row>
    <row r="30" spans="1:18" x14ac:dyDescent="0.2">
      <c r="A30" s="57"/>
      <c r="B30" s="417"/>
      <c r="C30" s="417"/>
      <c r="D30" s="417"/>
      <c r="E30" s="54"/>
      <c r="F30" s="59"/>
      <c r="G30" s="60"/>
      <c r="H30" s="51"/>
      <c r="I30" s="51"/>
      <c r="J30" s="51"/>
      <c r="K30" s="51"/>
      <c r="L30" s="59"/>
      <c r="M30" s="53"/>
      <c r="N30" s="51"/>
      <c r="O30" s="53"/>
    </row>
    <row r="31" spans="1:18" x14ac:dyDescent="0.2">
      <c r="A31" s="57"/>
      <c r="B31" s="417"/>
      <c r="C31" s="417"/>
      <c r="D31" s="417"/>
      <c r="E31" s="54"/>
      <c r="F31" s="54"/>
      <c r="G31" s="51"/>
      <c r="H31" s="51"/>
      <c r="I31" s="51"/>
      <c r="J31" s="51"/>
      <c r="K31" s="51"/>
      <c r="L31" s="51"/>
      <c r="M31" s="53"/>
      <c r="N31" s="51"/>
      <c r="O31" s="53"/>
    </row>
    <row r="32" spans="1:18" x14ac:dyDescent="0.2">
      <c r="A32" s="419" t="s">
        <v>89</v>
      </c>
      <c r="B32" s="419"/>
      <c r="C32" s="419"/>
      <c r="D32" s="419"/>
      <c r="E32" s="419"/>
      <c r="F32" s="419"/>
      <c r="G32" s="61"/>
      <c r="H32" s="62">
        <f>SUM(H12:H31)</f>
        <v>0</v>
      </c>
      <c r="I32" s="61"/>
      <c r="J32" s="62">
        <f>SUM(J12:J31)</f>
        <v>0</v>
      </c>
      <c r="K32" s="62"/>
      <c r="L32" s="61"/>
      <c r="M32" s="62">
        <f>SUM(M12:M31)</f>
        <v>0</v>
      </c>
      <c r="N32" s="61"/>
      <c r="O32" s="63">
        <f>SUM(O12:O31)</f>
        <v>0</v>
      </c>
      <c r="Q32" s="64"/>
    </row>
    <row r="33" spans="1:16" x14ac:dyDescent="0.2">
      <c r="A33" s="382" t="s">
        <v>29</v>
      </c>
      <c r="B33" s="382"/>
      <c r="C33" s="382"/>
      <c r="D33" s="382"/>
      <c r="E33" s="382"/>
      <c r="F33" s="382"/>
      <c r="G33" s="383" t="s">
        <v>30</v>
      </c>
      <c r="H33" s="383"/>
      <c r="I33" s="383"/>
      <c r="J33" s="383"/>
      <c r="K33" s="383"/>
      <c r="L33" s="383"/>
      <c r="M33" s="383"/>
      <c r="N33" s="383"/>
      <c r="O33" s="383"/>
      <c r="P33" s="64"/>
    </row>
    <row r="34" spans="1:16" x14ac:dyDescent="0.2">
      <c r="A34" s="373"/>
      <c r="B34" s="373"/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</row>
    <row r="35" spans="1:16" x14ac:dyDescent="0.2">
      <c r="A35" s="376" t="s">
        <v>31</v>
      </c>
      <c r="B35" s="376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63" t="s">
        <v>32</v>
      </c>
      <c r="N35" s="363"/>
      <c r="O35" s="363"/>
    </row>
    <row r="36" spans="1:16" x14ac:dyDescent="0.2">
      <c r="A36" s="376"/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409"/>
      <c r="N36" s="376"/>
      <c r="O36" s="376"/>
    </row>
    <row r="37" spans="1:16" x14ac:dyDescent="0.2">
      <c r="A37" s="410" t="s">
        <v>90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  <c r="O37" s="412"/>
    </row>
    <row r="38" spans="1:16" x14ac:dyDescent="0.2">
      <c r="A38" s="238" t="s">
        <v>91</v>
      </c>
      <c r="B38" s="65"/>
      <c r="C38" s="65"/>
      <c r="D38" s="65"/>
      <c r="E38" s="65"/>
      <c r="F38" s="65"/>
      <c r="G38" s="65"/>
      <c r="H38" s="65"/>
      <c r="I38" s="65"/>
      <c r="J38" s="66"/>
      <c r="K38" s="66"/>
      <c r="L38" s="66"/>
      <c r="M38" s="66"/>
      <c r="N38" s="66"/>
      <c r="O38" s="239"/>
    </row>
    <row r="39" spans="1:16" x14ac:dyDescent="0.2">
      <c r="A39" s="413" t="s">
        <v>92</v>
      </c>
      <c r="B39" s="414"/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5"/>
    </row>
    <row r="40" spans="1:16" x14ac:dyDescent="0.2">
      <c r="A40" s="413" t="s">
        <v>93</v>
      </c>
      <c r="B40" s="414"/>
      <c r="C40" s="414"/>
      <c r="D40" s="414"/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5"/>
    </row>
    <row r="41" spans="1:16" x14ac:dyDescent="0.2">
      <c r="A41" s="413" t="s">
        <v>94</v>
      </c>
      <c r="B41" s="414"/>
      <c r="C41" s="414"/>
      <c r="D41" s="414"/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5"/>
    </row>
    <row r="42" spans="1:16" x14ac:dyDescent="0.2">
      <c r="A42" s="406" t="s">
        <v>95</v>
      </c>
      <c r="B42" s="407"/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8"/>
    </row>
    <row r="43" spans="1:16" x14ac:dyDescent="0.2">
      <c r="A43" s="240" t="s">
        <v>96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239"/>
    </row>
    <row r="44" spans="1:16" x14ac:dyDescent="0.2">
      <c r="A44" s="406" t="s">
        <v>296</v>
      </c>
      <c r="B44" s="407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408"/>
    </row>
    <row r="45" spans="1:16" x14ac:dyDescent="0.2">
      <c r="A45" s="238" t="s">
        <v>97</v>
      </c>
      <c r="B45" s="65"/>
      <c r="C45" s="65"/>
      <c r="D45" s="65"/>
      <c r="E45" s="65"/>
      <c r="F45" s="65"/>
      <c r="G45" s="65"/>
      <c r="H45" s="66"/>
      <c r="I45" s="66"/>
      <c r="J45" s="66"/>
      <c r="K45" s="66"/>
      <c r="L45" s="66"/>
      <c r="M45" s="66"/>
      <c r="N45" s="66"/>
      <c r="O45" s="239"/>
    </row>
    <row r="46" spans="1:16" x14ac:dyDescent="0.2">
      <c r="A46" s="241" t="s">
        <v>212</v>
      </c>
      <c r="B46" s="236"/>
      <c r="C46" s="236"/>
      <c r="D46" s="236"/>
      <c r="E46" s="236"/>
      <c r="F46" s="236"/>
      <c r="G46" s="236"/>
      <c r="H46" s="237"/>
      <c r="I46" s="237"/>
      <c r="J46" s="237"/>
      <c r="K46" s="237"/>
      <c r="L46" s="66"/>
      <c r="M46" s="66"/>
      <c r="N46" s="66"/>
      <c r="O46" s="239"/>
    </row>
    <row r="47" spans="1:16" x14ac:dyDescent="0.2">
      <c r="A47" s="242" t="s">
        <v>213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4"/>
    </row>
  </sheetData>
  <sheetProtection selectLockedCells="1" selectUnlockedCells="1"/>
  <mergeCells count="54"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G10:H10"/>
    <mergeCell ref="B16:D16"/>
    <mergeCell ref="B17:D17"/>
    <mergeCell ref="K10:K11"/>
    <mergeCell ref="A7:B7"/>
    <mergeCell ref="C7:O7"/>
    <mergeCell ref="I10:J10"/>
    <mergeCell ref="A34:F34"/>
    <mergeCell ref="G34:O34"/>
    <mergeCell ref="A35:L35"/>
    <mergeCell ref="M35:O35"/>
    <mergeCell ref="B21:D21"/>
    <mergeCell ref="G33:O33"/>
    <mergeCell ref="B29:D29"/>
    <mergeCell ref="B30:D30"/>
    <mergeCell ref="B31:D31"/>
    <mergeCell ref="A32:F32"/>
    <mergeCell ref="A33:F33"/>
    <mergeCell ref="A1:O2"/>
    <mergeCell ref="B22:D22"/>
    <mergeCell ref="B23:D23"/>
    <mergeCell ref="B24:D24"/>
    <mergeCell ref="B28:D28"/>
    <mergeCell ref="B27:D27"/>
    <mergeCell ref="B26:D26"/>
    <mergeCell ref="B25:D25"/>
    <mergeCell ref="B12:D12"/>
    <mergeCell ref="B14:D14"/>
    <mergeCell ref="B15:D15"/>
    <mergeCell ref="B9:D11"/>
    <mergeCell ref="B13:D13"/>
    <mergeCell ref="B18:D18"/>
    <mergeCell ref="B19:D19"/>
    <mergeCell ref="B20:D20"/>
    <mergeCell ref="A44:O44"/>
    <mergeCell ref="M36:O36"/>
    <mergeCell ref="A37:O37"/>
    <mergeCell ref="A39:O39"/>
    <mergeCell ref="A36:L36"/>
    <mergeCell ref="A40:O40"/>
    <mergeCell ref="A41:O41"/>
    <mergeCell ref="A42:O42"/>
  </mergeCells>
  <phoneticPr fontId="18" type="noConversion"/>
  <pageMargins left="0.87" right="0.78749999999999998" top="1.5201388888888889" bottom="0.52986111111111112" header="0.51180555555555551" footer="0.51180555555555551"/>
  <pageSetup paperSize="9" scale="75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showGridLines="0" tabSelected="1" view="pageBreakPreview" topLeftCell="A42" zoomScale="120" zoomScaleNormal="100" zoomScaleSheetLayoutView="120" workbookViewId="0">
      <selection activeCell="N3" sqref="N3:O3"/>
    </sheetView>
  </sheetViews>
  <sheetFormatPr defaultColWidth="10.7109375" defaultRowHeight="15" customHeight="1" x14ac:dyDescent="0.2"/>
  <cols>
    <col min="1" max="1" width="7.140625" style="68" customWidth="1"/>
    <col min="2" max="2" width="6.28515625" style="68" customWidth="1"/>
    <col min="3" max="3" width="11.5703125" style="68" customWidth="1"/>
    <col min="4" max="4" width="15.85546875" style="68" customWidth="1"/>
    <col min="5" max="5" width="20.28515625" style="68" customWidth="1"/>
    <col min="6" max="6" width="4.42578125" style="68" customWidth="1"/>
    <col min="7" max="7" width="11.140625" style="68" customWidth="1"/>
    <col min="8" max="8" width="7.5703125" style="68" customWidth="1"/>
    <col min="9" max="9" width="11.28515625" style="68" customWidth="1"/>
    <col min="10" max="10" width="7.5703125" style="68" customWidth="1"/>
    <col min="11" max="11" width="10.5703125" style="68" bestFit="1" customWidth="1"/>
    <col min="12" max="12" width="10.7109375" style="68"/>
    <col min="13" max="13" width="27.42578125" style="68" hidden="1" customWidth="1"/>
    <col min="14" max="14" width="0" style="68" hidden="1" customWidth="1"/>
    <col min="15" max="15" width="17.7109375" style="278" hidden="1" customWidth="1"/>
    <col min="16" max="16" width="5.28515625" style="276" hidden="1" customWidth="1"/>
    <col min="17" max="31" width="0" style="68" hidden="1" customWidth="1"/>
    <col min="32" max="16384" width="10.7109375" style="68"/>
  </cols>
  <sheetData>
    <row r="1" spans="1:16" ht="15" customHeight="1" x14ac:dyDescent="0.2">
      <c r="A1" s="432"/>
      <c r="B1" s="432"/>
      <c r="C1" s="432"/>
      <c r="D1" s="432"/>
      <c r="E1" s="432"/>
      <c r="F1" s="432"/>
      <c r="G1" s="432"/>
      <c r="H1" s="432"/>
      <c r="I1" s="432"/>
      <c r="J1" s="432"/>
      <c r="K1" s="432"/>
    </row>
    <row r="2" spans="1:16" ht="15" customHeight="1" x14ac:dyDescent="0.2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6" ht="15" customHeight="1" thickBot="1" x14ac:dyDescent="0.25">
      <c r="A3" s="403" t="s">
        <v>98</v>
      </c>
      <c r="B3" s="403"/>
      <c r="C3" s="403"/>
      <c r="D3" s="403"/>
      <c r="E3" s="403"/>
      <c r="F3" s="403"/>
      <c r="G3" s="403"/>
      <c r="H3" s="403"/>
      <c r="I3" s="403"/>
      <c r="J3" s="361" t="s">
        <v>4</v>
      </c>
      <c r="K3" s="361"/>
    </row>
    <row r="4" spans="1:16" ht="15" customHeight="1" x14ac:dyDescent="0.2">
      <c r="A4" s="403"/>
      <c r="B4" s="403"/>
      <c r="C4" s="403"/>
      <c r="D4" s="403"/>
      <c r="E4" s="403"/>
      <c r="F4" s="403"/>
      <c r="G4" s="403"/>
      <c r="H4" s="403"/>
      <c r="I4" s="403"/>
      <c r="J4" s="424" t="s">
        <v>99</v>
      </c>
      <c r="K4" s="424"/>
    </row>
    <row r="5" spans="1:16" ht="12.6" customHeight="1" thickTop="1" x14ac:dyDescent="0.2">
      <c r="A5" s="453" t="s">
        <v>6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</row>
    <row r="6" spans="1:16" ht="12.6" customHeight="1" x14ac:dyDescent="0.2">
      <c r="A6" s="69"/>
      <c r="B6" s="67"/>
      <c r="C6" s="67"/>
      <c r="D6" s="67"/>
      <c r="E6" s="67"/>
      <c r="F6" s="67"/>
      <c r="G6" s="67"/>
      <c r="H6" s="67"/>
      <c r="I6" s="67"/>
      <c r="J6" s="316"/>
      <c r="K6" s="317"/>
    </row>
    <row r="7" spans="1:16" ht="12.6" customHeight="1" x14ac:dyDescent="0.2">
      <c r="A7" s="444" t="s">
        <v>7</v>
      </c>
      <c r="B7" s="444"/>
      <c r="C7" s="444" t="s">
        <v>8</v>
      </c>
      <c r="D7" s="444"/>
      <c r="E7" s="444"/>
      <c r="F7" s="444"/>
      <c r="G7" s="444"/>
      <c r="H7" s="444"/>
      <c r="I7" s="444"/>
      <c r="J7" s="445" t="s">
        <v>9</v>
      </c>
      <c r="K7" s="445"/>
    </row>
    <row r="8" spans="1:16" ht="12.6" customHeight="1" x14ac:dyDescent="0.2">
      <c r="A8" s="401" t="s">
        <v>196</v>
      </c>
      <c r="B8" s="401"/>
      <c r="C8" s="401" t="s">
        <v>195</v>
      </c>
      <c r="D8" s="401"/>
      <c r="E8" s="401"/>
      <c r="F8" s="401"/>
      <c r="G8" s="401"/>
      <c r="H8" s="401"/>
      <c r="I8" s="401"/>
      <c r="J8" s="440"/>
      <c r="K8" s="440"/>
    </row>
    <row r="9" spans="1:16" ht="11.65" customHeight="1" x14ac:dyDescent="0.2">
      <c r="A9" s="441" t="s">
        <v>100</v>
      </c>
      <c r="B9" s="441"/>
      <c r="C9" s="441"/>
      <c r="D9" s="441"/>
      <c r="E9" s="441"/>
      <c r="F9" s="442" t="s">
        <v>101</v>
      </c>
      <c r="G9" s="442" t="s">
        <v>47</v>
      </c>
      <c r="H9" s="443" t="s">
        <v>102</v>
      </c>
      <c r="I9" s="443"/>
      <c r="J9" s="443" t="s">
        <v>103</v>
      </c>
      <c r="K9" s="443"/>
    </row>
    <row r="10" spans="1:16" ht="11.65" customHeight="1" x14ac:dyDescent="0.2">
      <c r="A10" s="441"/>
      <c r="B10" s="441"/>
      <c r="C10" s="441"/>
      <c r="D10" s="441"/>
      <c r="E10" s="441"/>
      <c r="F10" s="442"/>
      <c r="G10" s="442"/>
      <c r="H10" s="71" t="s">
        <v>104</v>
      </c>
      <c r="I10" s="72" t="s">
        <v>87</v>
      </c>
      <c r="J10" s="73" t="s">
        <v>104</v>
      </c>
      <c r="K10" s="73" t="s">
        <v>87</v>
      </c>
      <c r="M10" s="68" t="s">
        <v>239</v>
      </c>
      <c r="O10" s="278" t="s">
        <v>243</v>
      </c>
    </row>
    <row r="11" spans="1:16" ht="15" customHeight="1" x14ac:dyDescent="0.2">
      <c r="A11" s="431" t="s">
        <v>105</v>
      </c>
      <c r="B11" s="431"/>
      <c r="C11" s="431"/>
      <c r="D11" s="431"/>
      <c r="E11" s="431"/>
      <c r="F11" s="74"/>
      <c r="G11" s="198"/>
      <c r="H11" s="75"/>
      <c r="I11" s="76"/>
      <c r="J11" s="184"/>
      <c r="K11" s="76"/>
    </row>
    <row r="12" spans="1:16" ht="15" customHeight="1" x14ac:dyDescent="0.2">
      <c r="A12" s="431" t="s">
        <v>280</v>
      </c>
      <c r="B12" s="431"/>
      <c r="C12" s="431"/>
      <c r="D12" s="431"/>
      <c r="E12" s="431"/>
      <c r="F12" s="74" t="s">
        <v>106</v>
      </c>
      <c r="G12" s="287"/>
      <c r="H12" s="93"/>
      <c r="I12" s="182"/>
      <c r="J12" s="185"/>
      <c r="K12" s="183"/>
      <c r="M12" s="245">
        <v>60</v>
      </c>
      <c r="O12" s="278">
        <f>M12+(M12*0.15)</f>
        <v>69</v>
      </c>
    </row>
    <row r="13" spans="1:16" ht="15" customHeight="1" x14ac:dyDescent="0.2">
      <c r="A13" s="431" t="s">
        <v>281</v>
      </c>
      <c r="B13" s="431"/>
      <c r="C13" s="431"/>
      <c r="D13" s="431"/>
      <c r="E13" s="431"/>
      <c r="F13" s="74" t="s">
        <v>106</v>
      </c>
      <c r="G13" s="287"/>
      <c r="H13" s="93"/>
      <c r="I13" s="77"/>
      <c r="J13" s="185"/>
      <c r="K13" s="77"/>
      <c r="M13" s="245">
        <v>48</v>
      </c>
      <c r="O13" s="278">
        <f>M13+(M13*0.15)</f>
        <v>55.2</v>
      </c>
    </row>
    <row r="14" spans="1:16" ht="15" customHeight="1" thickBot="1" x14ac:dyDescent="0.25">
      <c r="A14" s="446" t="s">
        <v>107</v>
      </c>
      <c r="B14" s="446"/>
      <c r="C14" s="446"/>
      <c r="D14" s="446"/>
      <c r="E14" s="446"/>
      <c r="F14" s="446"/>
      <c r="G14" s="446"/>
      <c r="H14" s="79"/>
      <c r="I14" s="80">
        <f>SUM(I12:I13)</f>
        <v>0</v>
      </c>
      <c r="J14" s="81"/>
      <c r="K14" s="82">
        <f>SUM(K12:K13)</f>
        <v>0</v>
      </c>
    </row>
    <row r="15" spans="1:16" ht="15" customHeight="1" x14ac:dyDescent="0.2">
      <c r="A15" s="452"/>
      <c r="B15" s="452"/>
      <c r="C15" s="452"/>
      <c r="D15" s="452"/>
      <c r="E15" s="452"/>
      <c r="F15" s="452"/>
      <c r="G15" s="452"/>
      <c r="H15" s="452"/>
      <c r="I15" s="452"/>
      <c r="J15" s="452"/>
      <c r="K15" s="452"/>
    </row>
    <row r="16" spans="1:16" s="84" customFormat="1" ht="15" customHeight="1" thickTop="1" x14ac:dyDescent="0.2">
      <c r="A16" s="471" t="s">
        <v>275</v>
      </c>
      <c r="B16" s="471"/>
      <c r="C16" s="471"/>
      <c r="D16" s="471"/>
      <c r="E16" s="471"/>
      <c r="F16" s="471"/>
      <c r="G16" s="471"/>
      <c r="H16" s="471"/>
      <c r="I16" s="471"/>
      <c r="J16" s="471"/>
      <c r="K16" s="471"/>
      <c r="O16" s="278"/>
      <c r="P16" s="277"/>
    </row>
    <row r="17" spans="1:12" ht="15" customHeight="1" x14ac:dyDescent="0.2">
      <c r="A17" s="431" t="s">
        <v>254</v>
      </c>
      <c r="B17" s="431"/>
      <c r="C17" s="431"/>
      <c r="D17" s="431"/>
      <c r="E17" s="431"/>
      <c r="F17" s="180" t="s">
        <v>272</v>
      </c>
      <c r="G17" s="232"/>
      <c r="H17" s="199"/>
      <c r="I17" s="77"/>
      <c r="J17" s="78"/>
      <c r="K17" s="77"/>
      <c r="L17" s="200"/>
    </row>
    <row r="18" spans="1:12" ht="15" customHeight="1" x14ac:dyDescent="0.2">
      <c r="A18" s="431" t="s">
        <v>255</v>
      </c>
      <c r="B18" s="431"/>
      <c r="C18" s="431"/>
      <c r="D18" s="431"/>
      <c r="E18" s="431"/>
      <c r="F18" s="180" t="s">
        <v>272</v>
      </c>
      <c r="G18" s="232"/>
      <c r="H18" s="199"/>
      <c r="I18" s="77"/>
      <c r="J18" s="78"/>
      <c r="K18" s="77"/>
    </row>
    <row r="19" spans="1:12" ht="15" customHeight="1" x14ac:dyDescent="0.2">
      <c r="A19" s="431" t="s">
        <v>256</v>
      </c>
      <c r="B19" s="431"/>
      <c r="C19" s="431"/>
      <c r="D19" s="431"/>
      <c r="E19" s="431"/>
      <c r="F19" s="180" t="s">
        <v>272</v>
      </c>
      <c r="G19" s="232"/>
      <c r="H19" s="199"/>
      <c r="I19" s="77"/>
      <c r="J19" s="78"/>
      <c r="K19" s="77"/>
    </row>
    <row r="20" spans="1:12" ht="15" customHeight="1" x14ac:dyDescent="0.2">
      <c r="A20" s="431" t="s">
        <v>257</v>
      </c>
      <c r="B20" s="431"/>
      <c r="C20" s="431"/>
      <c r="D20" s="431"/>
      <c r="E20" s="431"/>
      <c r="F20" s="180" t="s">
        <v>272</v>
      </c>
      <c r="G20" s="232"/>
      <c r="H20" s="199"/>
      <c r="I20" s="77"/>
      <c r="J20" s="78"/>
      <c r="K20" s="77"/>
    </row>
    <row r="21" spans="1:12" ht="15" customHeight="1" x14ac:dyDescent="0.2">
      <c r="A21" s="431" t="s">
        <v>258</v>
      </c>
      <c r="B21" s="431"/>
      <c r="C21" s="431"/>
      <c r="D21" s="431"/>
      <c r="E21" s="431"/>
      <c r="F21" s="180" t="s">
        <v>272</v>
      </c>
      <c r="G21" s="232"/>
      <c r="H21" s="199"/>
      <c r="I21" s="77"/>
      <c r="J21" s="78"/>
      <c r="K21" s="77"/>
    </row>
    <row r="22" spans="1:12" ht="15" customHeight="1" x14ac:dyDescent="0.2">
      <c r="A22" s="431" t="s">
        <v>259</v>
      </c>
      <c r="B22" s="431"/>
      <c r="C22" s="431"/>
      <c r="D22" s="431"/>
      <c r="E22" s="431"/>
      <c r="F22" s="180" t="s">
        <v>272</v>
      </c>
      <c r="G22" s="232"/>
      <c r="H22" s="199"/>
      <c r="I22" s="77"/>
      <c r="J22" s="78"/>
      <c r="K22" s="77"/>
    </row>
    <row r="23" spans="1:12" ht="15" customHeight="1" x14ac:dyDescent="0.2">
      <c r="A23" s="431" t="s">
        <v>260</v>
      </c>
      <c r="B23" s="431"/>
      <c r="C23" s="431"/>
      <c r="D23" s="431"/>
      <c r="E23" s="431"/>
      <c r="F23" s="180" t="s">
        <v>272</v>
      </c>
      <c r="G23" s="232"/>
      <c r="H23" s="199"/>
      <c r="I23" s="77"/>
      <c r="J23" s="78"/>
      <c r="K23" s="77"/>
    </row>
    <row r="24" spans="1:12" ht="15" customHeight="1" x14ac:dyDescent="0.2">
      <c r="A24" s="431" t="s">
        <v>261</v>
      </c>
      <c r="B24" s="431"/>
      <c r="C24" s="431"/>
      <c r="D24" s="431"/>
      <c r="E24" s="431"/>
      <c r="F24" s="180" t="s">
        <v>272</v>
      </c>
      <c r="G24" s="232"/>
      <c r="H24" s="199"/>
      <c r="I24" s="77"/>
      <c r="J24" s="78"/>
      <c r="K24" s="77"/>
    </row>
    <row r="25" spans="1:12" ht="15" customHeight="1" x14ac:dyDescent="0.2">
      <c r="A25" s="431" t="s">
        <v>262</v>
      </c>
      <c r="B25" s="431"/>
      <c r="C25" s="431"/>
      <c r="D25" s="431"/>
      <c r="E25" s="431"/>
      <c r="F25" s="180" t="s">
        <v>272</v>
      </c>
      <c r="G25" s="232"/>
      <c r="H25" s="199"/>
      <c r="I25" s="77"/>
      <c r="J25" s="78"/>
      <c r="K25" s="77"/>
    </row>
    <row r="26" spans="1:12" ht="15" customHeight="1" x14ac:dyDescent="0.2">
      <c r="A26" s="431" t="s">
        <v>263</v>
      </c>
      <c r="B26" s="431"/>
      <c r="C26" s="431"/>
      <c r="D26" s="431"/>
      <c r="E26" s="431"/>
      <c r="F26" s="180" t="s">
        <v>272</v>
      </c>
      <c r="G26" s="232"/>
      <c r="H26" s="199"/>
      <c r="I26" s="77"/>
      <c r="J26" s="78"/>
      <c r="K26" s="77"/>
    </row>
    <row r="27" spans="1:12" ht="15" customHeight="1" x14ac:dyDescent="0.2">
      <c r="A27" s="431" t="s">
        <v>264</v>
      </c>
      <c r="B27" s="431"/>
      <c r="C27" s="431"/>
      <c r="D27" s="431"/>
      <c r="E27" s="431"/>
      <c r="F27" s="180" t="s">
        <v>272</v>
      </c>
      <c r="G27" s="232"/>
      <c r="H27" s="199"/>
      <c r="I27" s="77"/>
      <c r="J27" s="78"/>
      <c r="K27" s="77"/>
    </row>
    <row r="28" spans="1:12" ht="15" customHeight="1" x14ac:dyDescent="0.2">
      <c r="A28" s="431" t="s">
        <v>265</v>
      </c>
      <c r="B28" s="431"/>
      <c r="C28" s="431"/>
      <c r="D28" s="431"/>
      <c r="E28" s="431"/>
      <c r="F28" s="180" t="s">
        <v>272</v>
      </c>
      <c r="G28" s="232"/>
      <c r="H28" s="199"/>
      <c r="I28" s="77"/>
      <c r="J28" s="78"/>
      <c r="K28" s="77"/>
    </row>
    <row r="29" spans="1:12" ht="15" customHeight="1" x14ac:dyDescent="0.2">
      <c r="A29" s="431" t="s">
        <v>266</v>
      </c>
      <c r="B29" s="431"/>
      <c r="C29" s="431"/>
      <c r="D29" s="431"/>
      <c r="E29" s="431"/>
      <c r="F29" s="180" t="s">
        <v>272</v>
      </c>
      <c r="G29" s="232"/>
      <c r="H29" s="199"/>
      <c r="I29" s="77"/>
      <c r="J29" s="78"/>
      <c r="K29" s="77"/>
    </row>
    <row r="30" spans="1:12" ht="15" customHeight="1" x14ac:dyDescent="0.2">
      <c r="A30" s="431" t="s">
        <v>267</v>
      </c>
      <c r="B30" s="431"/>
      <c r="C30" s="431"/>
      <c r="D30" s="431"/>
      <c r="E30" s="431"/>
      <c r="F30" s="180" t="s">
        <v>272</v>
      </c>
      <c r="G30" s="232"/>
      <c r="H30" s="199"/>
      <c r="I30" s="77"/>
      <c r="J30" s="78"/>
      <c r="K30" s="77"/>
    </row>
    <row r="31" spans="1:12" ht="15" customHeight="1" x14ac:dyDescent="0.2">
      <c r="A31" s="431" t="s">
        <v>268</v>
      </c>
      <c r="B31" s="431"/>
      <c r="C31" s="431"/>
      <c r="D31" s="431"/>
      <c r="E31" s="431"/>
      <c r="F31" s="180" t="s">
        <v>272</v>
      </c>
      <c r="G31" s="232"/>
      <c r="H31" s="199"/>
      <c r="I31" s="77"/>
      <c r="J31" s="78"/>
      <c r="K31" s="77"/>
    </row>
    <row r="32" spans="1:12" ht="15" customHeight="1" x14ac:dyDescent="0.2">
      <c r="A32" s="431" t="s">
        <v>269</v>
      </c>
      <c r="B32" s="431"/>
      <c r="C32" s="431"/>
      <c r="D32" s="431"/>
      <c r="E32" s="431"/>
      <c r="F32" s="180" t="s">
        <v>272</v>
      </c>
      <c r="G32" s="232"/>
      <c r="H32" s="199"/>
      <c r="I32" s="77"/>
      <c r="J32" s="78"/>
      <c r="K32" s="77"/>
    </row>
    <row r="33" spans="1:16" ht="15" customHeight="1" x14ac:dyDescent="0.2">
      <c r="A33" s="431" t="s">
        <v>270</v>
      </c>
      <c r="B33" s="431"/>
      <c r="C33" s="431"/>
      <c r="D33" s="431"/>
      <c r="E33" s="431"/>
      <c r="F33" s="180" t="s">
        <v>272</v>
      </c>
      <c r="G33" s="232"/>
      <c r="H33" s="199"/>
      <c r="I33" s="77"/>
      <c r="J33" s="78"/>
      <c r="K33" s="77"/>
    </row>
    <row r="34" spans="1:16" ht="15" customHeight="1" x14ac:dyDescent="0.2">
      <c r="A34" s="431" t="s">
        <v>271</v>
      </c>
      <c r="B34" s="431"/>
      <c r="C34" s="431"/>
      <c r="D34" s="431"/>
      <c r="E34" s="431"/>
      <c r="F34" s="180" t="s">
        <v>272</v>
      </c>
      <c r="G34" s="232"/>
      <c r="H34" s="199"/>
      <c r="I34" s="77"/>
      <c r="J34" s="78"/>
      <c r="K34" s="77"/>
    </row>
    <row r="35" spans="1:16" ht="15" customHeight="1" x14ac:dyDescent="0.2">
      <c r="A35" s="88"/>
      <c r="B35" s="89"/>
      <c r="C35" s="89"/>
      <c r="D35" s="89"/>
      <c r="E35" s="90"/>
      <c r="F35" s="180"/>
      <c r="G35" s="232"/>
      <c r="H35" s="199"/>
      <c r="I35" s="77"/>
      <c r="J35" s="78"/>
      <c r="K35" s="77"/>
    </row>
    <row r="36" spans="1:16" ht="15" customHeight="1" x14ac:dyDescent="0.2">
      <c r="A36" s="85"/>
      <c r="B36" s="86"/>
      <c r="C36" s="86"/>
      <c r="D36" s="86"/>
      <c r="E36" s="87"/>
      <c r="F36" s="83"/>
      <c r="G36" s="92"/>
      <c r="H36" s="77"/>
      <c r="I36" s="77"/>
      <c r="J36" s="78"/>
      <c r="K36" s="77"/>
    </row>
    <row r="37" spans="1:16" ht="15" customHeight="1" x14ac:dyDescent="0.2">
      <c r="A37" s="446" t="s">
        <v>297</v>
      </c>
      <c r="B37" s="446"/>
      <c r="C37" s="446"/>
      <c r="D37" s="446"/>
      <c r="E37" s="446"/>
      <c r="F37" s="446"/>
      <c r="G37" s="446"/>
      <c r="H37" s="79"/>
      <c r="I37" s="80">
        <f>SUM(I17:I36)</f>
        <v>0</v>
      </c>
      <c r="J37" s="79"/>
      <c r="K37" s="82">
        <f>SUM(K17:K36)</f>
        <v>0</v>
      </c>
    </row>
    <row r="38" spans="1:16" ht="15" customHeight="1" thickTop="1" x14ac:dyDescent="0.2">
      <c r="A38" s="447" t="s">
        <v>197</v>
      </c>
      <c r="B38" s="447"/>
      <c r="C38" s="447"/>
      <c r="D38" s="447"/>
      <c r="E38" s="447"/>
      <c r="F38" s="447"/>
      <c r="G38" s="447"/>
      <c r="H38" s="447"/>
      <c r="I38" s="447"/>
      <c r="J38" s="447"/>
      <c r="K38" s="447"/>
      <c r="O38" s="278" t="s">
        <v>244</v>
      </c>
      <c r="P38" s="276" t="s">
        <v>245</v>
      </c>
    </row>
    <row r="39" spans="1:16" ht="15" customHeight="1" x14ac:dyDescent="0.2">
      <c r="A39" s="85" t="s">
        <v>276</v>
      </c>
      <c r="B39" s="86"/>
      <c r="C39" s="86"/>
      <c r="D39" s="86"/>
      <c r="E39" s="87"/>
      <c r="F39" s="83" t="s">
        <v>106</v>
      </c>
      <c r="G39" s="288"/>
      <c r="H39" s="93"/>
      <c r="I39" s="77"/>
      <c r="J39" s="78"/>
      <c r="K39" s="77"/>
      <c r="M39" s="274">
        <v>24</v>
      </c>
      <c r="N39" s="68" t="s">
        <v>238</v>
      </c>
      <c r="O39" s="278">
        <f>M39+(M39*0.15)</f>
        <v>27.6</v>
      </c>
      <c r="P39" s="276">
        <f>O39*36</f>
        <v>993.6</v>
      </c>
    </row>
    <row r="40" spans="1:16" ht="15" customHeight="1" x14ac:dyDescent="0.2">
      <c r="A40" s="85" t="s">
        <v>277</v>
      </c>
      <c r="B40" s="86"/>
      <c r="C40" s="86"/>
      <c r="D40" s="86"/>
      <c r="E40" s="87"/>
      <c r="F40" s="83" t="s">
        <v>106</v>
      </c>
      <c r="G40" s="288"/>
      <c r="H40" s="93"/>
      <c r="I40" s="77"/>
      <c r="J40" s="78"/>
      <c r="K40" s="77"/>
      <c r="M40" s="274">
        <v>2</v>
      </c>
      <c r="N40" s="68" t="s">
        <v>238</v>
      </c>
      <c r="O40" s="278">
        <f>M40+(M40*0.15)</f>
        <v>2.2999999999999998</v>
      </c>
      <c r="P40" s="276">
        <f>O40*36</f>
        <v>82.8</v>
      </c>
    </row>
    <row r="41" spans="1:16" ht="15" customHeight="1" x14ac:dyDescent="0.2">
      <c r="A41" s="85" t="s">
        <v>278</v>
      </c>
      <c r="B41" s="86"/>
      <c r="C41" s="86"/>
      <c r="D41" s="86"/>
      <c r="E41" s="87"/>
      <c r="F41" s="83" t="s">
        <v>106</v>
      </c>
      <c r="G41" s="288"/>
      <c r="H41" s="93"/>
      <c r="I41" s="77"/>
      <c r="J41" s="78"/>
      <c r="K41" s="77"/>
      <c r="M41" s="274">
        <v>10</v>
      </c>
      <c r="N41" s="68" t="s">
        <v>238</v>
      </c>
      <c r="O41" s="278">
        <f>M41+(M41*0.15)</f>
        <v>11.5</v>
      </c>
      <c r="P41" s="276">
        <f>O41*36</f>
        <v>414</v>
      </c>
    </row>
    <row r="42" spans="1:16" ht="15" customHeight="1" x14ac:dyDescent="0.2">
      <c r="A42" s="85" t="s">
        <v>279</v>
      </c>
      <c r="B42" s="86"/>
      <c r="C42" s="86"/>
      <c r="D42" s="86"/>
      <c r="E42" s="87"/>
      <c r="F42" s="181" t="s">
        <v>106</v>
      </c>
      <c r="G42" s="288"/>
      <c r="H42" s="93"/>
      <c r="I42" s="77"/>
      <c r="J42" s="78"/>
      <c r="K42" s="77"/>
      <c r="M42" s="274">
        <v>10</v>
      </c>
      <c r="N42" s="68" t="s">
        <v>238</v>
      </c>
      <c r="O42" s="278">
        <f>M42+(M42*0.15)</f>
        <v>11.5</v>
      </c>
      <c r="P42" s="276">
        <f>O42*36</f>
        <v>414</v>
      </c>
    </row>
    <row r="43" spans="1:16" ht="15" customHeight="1" x14ac:dyDescent="0.2">
      <c r="A43" s="322" t="s">
        <v>251</v>
      </c>
      <c r="B43" s="323"/>
      <c r="C43" s="323"/>
      <c r="D43" s="323"/>
      <c r="E43" s="324"/>
      <c r="F43" s="181" t="s">
        <v>106</v>
      </c>
      <c r="G43" s="288"/>
      <c r="H43" s="325"/>
      <c r="I43" s="325"/>
      <c r="J43" s="326"/>
      <c r="K43" s="325"/>
      <c r="L43" s="200"/>
      <c r="M43" s="274">
        <v>4</v>
      </c>
      <c r="N43" s="68" t="s">
        <v>238</v>
      </c>
      <c r="O43" s="278">
        <f>M43+(M43*0.15)</f>
        <v>4.5999999999999996</v>
      </c>
      <c r="P43" s="276">
        <f>O43*36</f>
        <v>165.6</v>
      </c>
    </row>
    <row r="44" spans="1:16" ht="15" customHeight="1" x14ac:dyDescent="0.2">
      <c r="A44" s="85"/>
      <c r="B44" s="86"/>
      <c r="C44" s="86"/>
      <c r="D44" s="86"/>
      <c r="E44" s="87"/>
      <c r="F44" s="83"/>
      <c r="G44" s="92"/>
      <c r="H44" s="77"/>
      <c r="I44" s="77"/>
      <c r="J44" s="78"/>
      <c r="K44" s="77"/>
    </row>
    <row r="45" spans="1:16" ht="15" customHeight="1" x14ac:dyDescent="0.2">
      <c r="A45" s="446" t="s">
        <v>198</v>
      </c>
      <c r="B45" s="446"/>
      <c r="C45" s="446"/>
      <c r="D45" s="446"/>
      <c r="E45" s="446"/>
      <c r="F45" s="446"/>
      <c r="G45" s="446"/>
      <c r="H45" s="79"/>
      <c r="I45" s="80">
        <f>SUM(I39:I44)</f>
        <v>0</v>
      </c>
      <c r="J45" s="79"/>
      <c r="K45" s="82">
        <f>SUM(K39:K44)</f>
        <v>0</v>
      </c>
    </row>
    <row r="46" spans="1:16" s="84" customFormat="1" ht="15" customHeight="1" x14ac:dyDescent="0.2">
      <c r="A46" s="447" t="s">
        <v>202</v>
      </c>
      <c r="B46" s="447"/>
      <c r="C46" s="447"/>
      <c r="D46" s="447"/>
      <c r="E46" s="447"/>
      <c r="F46" s="447"/>
      <c r="G46" s="447"/>
      <c r="H46" s="447"/>
      <c r="I46" s="447"/>
      <c r="J46" s="447"/>
      <c r="K46" s="447"/>
      <c r="O46" s="278"/>
      <c r="P46" s="277"/>
    </row>
    <row r="47" spans="1:16" ht="15" customHeight="1" x14ac:dyDescent="0.2">
      <c r="A47" s="85" t="s">
        <v>252</v>
      </c>
      <c r="B47" s="86"/>
      <c r="C47" s="86"/>
      <c r="D47" s="86"/>
      <c r="E47" s="87"/>
      <c r="F47" s="181" t="s">
        <v>120</v>
      </c>
      <c r="G47" s="233"/>
      <c r="H47" s="77"/>
      <c r="I47" s="77"/>
      <c r="J47" s="78"/>
      <c r="K47" s="77"/>
    </row>
    <row r="48" spans="1:16" ht="15" customHeight="1" x14ac:dyDescent="0.2">
      <c r="A48" s="85" t="s">
        <v>253</v>
      </c>
      <c r="B48" s="86"/>
      <c r="C48" s="86"/>
      <c r="D48" s="86"/>
      <c r="E48" s="87"/>
      <c r="F48" s="181" t="s">
        <v>120</v>
      </c>
      <c r="G48" s="233"/>
      <c r="H48" s="77"/>
      <c r="I48" s="77"/>
      <c r="J48" s="78"/>
      <c r="K48" s="77"/>
      <c r="M48" s="233">
        <v>550</v>
      </c>
      <c r="O48" s="276">
        <f>M48+(M48*0.15)</f>
        <v>632.5</v>
      </c>
    </row>
    <row r="49" spans="1:16" ht="20.25" customHeight="1" x14ac:dyDescent="0.2">
      <c r="A49" s="449"/>
      <c r="B49" s="450"/>
      <c r="C49" s="450"/>
      <c r="D49" s="450"/>
      <c r="E49" s="451"/>
      <c r="F49" s="181"/>
      <c r="G49" s="288"/>
      <c r="H49" s="77"/>
      <c r="I49" s="77"/>
      <c r="J49" s="78"/>
      <c r="K49" s="77"/>
      <c r="L49" s="200"/>
      <c r="M49" s="233">
        <v>15000</v>
      </c>
      <c r="O49" s="276">
        <f>M49+(M49*0.15)</f>
        <v>17250</v>
      </c>
    </row>
    <row r="50" spans="1:16" ht="15" customHeight="1" x14ac:dyDescent="0.2">
      <c r="A50" s="434"/>
      <c r="B50" s="435"/>
      <c r="C50" s="435"/>
      <c r="D50" s="435"/>
      <c r="E50" s="436"/>
      <c r="F50" s="202"/>
      <c r="G50" s="234"/>
      <c r="H50" s="91"/>
      <c r="I50" s="91"/>
      <c r="J50" s="78"/>
      <c r="K50" s="91"/>
      <c r="L50" s="200"/>
      <c r="M50" s="234">
        <v>75</v>
      </c>
      <c r="O50" s="276">
        <f>M50+(M50*0.15)</f>
        <v>86.25</v>
      </c>
    </row>
    <row r="51" spans="1:16" ht="21.75" customHeight="1" x14ac:dyDescent="0.2">
      <c r="A51" s="437"/>
      <c r="B51" s="438"/>
      <c r="C51" s="438"/>
      <c r="D51" s="438"/>
      <c r="E51" s="439"/>
      <c r="F51" s="203"/>
      <c r="G51" s="235"/>
      <c r="H51" s="204"/>
      <c r="I51" s="204"/>
      <c r="J51" s="78"/>
      <c r="K51" s="205"/>
      <c r="M51" s="235">
        <v>3600</v>
      </c>
      <c r="O51" s="276">
        <f>M51+(M51*0.15)</f>
        <v>4140</v>
      </c>
    </row>
    <row r="52" spans="1:16" ht="15" customHeight="1" thickBot="1" x14ac:dyDescent="0.25">
      <c r="A52" s="448" t="s">
        <v>108</v>
      </c>
      <c r="B52" s="446"/>
      <c r="C52" s="446"/>
      <c r="D52" s="446"/>
      <c r="E52" s="446"/>
      <c r="F52" s="446"/>
      <c r="G52" s="446"/>
      <c r="H52" s="79"/>
      <c r="I52" s="80">
        <f>SUM(I47:I51)</f>
        <v>0</v>
      </c>
      <c r="J52" s="79"/>
      <c r="K52" s="206">
        <f>SUM(K47:K51)</f>
        <v>0</v>
      </c>
      <c r="M52" s="94"/>
    </row>
    <row r="53" spans="1:16" s="84" customFormat="1" ht="15" customHeight="1" thickTop="1" thickBot="1" x14ac:dyDescent="0.25">
      <c r="A53" s="457"/>
      <c r="B53" s="458"/>
      <c r="C53" s="458"/>
      <c r="D53" s="458"/>
      <c r="E53" s="458"/>
      <c r="F53" s="458"/>
      <c r="G53" s="458"/>
      <c r="H53" s="458"/>
      <c r="I53" s="458"/>
      <c r="J53" s="458"/>
      <c r="K53" s="459"/>
      <c r="L53" s="201"/>
      <c r="O53" s="279"/>
      <c r="P53" s="277"/>
    </row>
    <row r="54" spans="1:16" ht="12.6" customHeight="1" thickTop="1" x14ac:dyDescent="0.2">
      <c r="A54" s="207" t="s">
        <v>29</v>
      </c>
      <c r="B54" s="96"/>
      <c r="C54" s="96"/>
      <c r="D54" s="96"/>
      <c r="E54" s="96"/>
      <c r="F54" s="97"/>
      <c r="G54" s="95" t="s">
        <v>30</v>
      </c>
      <c r="H54" s="96"/>
      <c r="I54" s="96"/>
      <c r="J54" s="96"/>
      <c r="K54" s="208"/>
    </row>
    <row r="55" spans="1:16" ht="12.6" customHeight="1" x14ac:dyDescent="0.2">
      <c r="A55" s="464"/>
      <c r="B55" s="433"/>
      <c r="C55" s="433"/>
      <c r="D55" s="433"/>
      <c r="E55" s="433"/>
      <c r="F55" s="465"/>
      <c r="G55" s="466"/>
      <c r="H55" s="433"/>
      <c r="I55" s="433"/>
      <c r="J55" s="433"/>
      <c r="K55" s="467"/>
    </row>
    <row r="56" spans="1:16" ht="12.6" customHeight="1" x14ac:dyDescent="0.2">
      <c r="A56" s="460" t="s">
        <v>31</v>
      </c>
      <c r="B56" s="444"/>
      <c r="C56" s="444"/>
      <c r="D56" s="444"/>
      <c r="E56" s="444"/>
      <c r="F56" s="444"/>
      <c r="G56" s="444"/>
      <c r="H56" s="99" t="s">
        <v>32</v>
      </c>
      <c r="I56" s="100"/>
      <c r="J56" s="100"/>
      <c r="K56" s="209"/>
    </row>
    <row r="57" spans="1:16" ht="12.6" customHeight="1" x14ac:dyDescent="0.2">
      <c r="A57" s="210"/>
      <c r="B57" s="101"/>
      <c r="C57" s="101"/>
      <c r="D57" s="101"/>
      <c r="E57" s="101"/>
      <c r="F57" s="101"/>
      <c r="G57" s="98"/>
      <c r="H57" s="468"/>
      <c r="I57" s="469"/>
      <c r="J57" s="469"/>
      <c r="K57" s="470"/>
    </row>
    <row r="58" spans="1:16" ht="11.1" customHeight="1" x14ac:dyDescent="0.2">
      <c r="A58" s="461" t="s">
        <v>33</v>
      </c>
      <c r="B58" s="462"/>
      <c r="C58" s="462"/>
      <c r="D58" s="462"/>
      <c r="E58" s="462"/>
      <c r="F58" s="462"/>
      <c r="G58" s="462"/>
      <c r="H58" s="462"/>
      <c r="I58" s="462"/>
      <c r="J58" s="462"/>
      <c r="K58" s="463"/>
    </row>
    <row r="59" spans="1:16" ht="11.1" customHeight="1" x14ac:dyDescent="0.2">
      <c r="A59" s="454" t="s">
        <v>215</v>
      </c>
      <c r="B59" s="455"/>
      <c r="C59" s="455"/>
      <c r="D59" s="455"/>
      <c r="E59" s="455"/>
      <c r="F59" s="455"/>
      <c r="G59" s="455"/>
      <c r="H59" s="455"/>
      <c r="I59" s="455"/>
      <c r="J59" s="455"/>
      <c r="K59" s="456"/>
    </row>
    <row r="60" spans="1:16" ht="11.1" customHeight="1" x14ac:dyDescent="0.2">
      <c r="A60" s="454" t="s">
        <v>109</v>
      </c>
      <c r="B60" s="455"/>
      <c r="C60" s="455"/>
      <c r="D60" s="455"/>
      <c r="E60" s="455"/>
      <c r="F60" s="455"/>
      <c r="G60" s="455"/>
      <c r="H60" s="455"/>
      <c r="I60" s="455"/>
      <c r="J60" s="455"/>
      <c r="K60" s="456"/>
    </row>
    <row r="61" spans="1:16" s="84" customFormat="1" ht="11.1" customHeight="1" x14ac:dyDescent="0.2">
      <c r="A61" s="454" t="s">
        <v>292</v>
      </c>
      <c r="B61" s="455"/>
      <c r="C61" s="455"/>
      <c r="D61" s="455"/>
      <c r="E61" s="455"/>
      <c r="F61" s="455"/>
      <c r="G61" s="455"/>
      <c r="H61" s="455"/>
      <c r="I61" s="455"/>
      <c r="J61" s="455"/>
      <c r="K61" s="456"/>
      <c r="O61" s="279"/>
      <c r="P61" s="277"/>
    </row>
    <row r="62" spans="1:16" ht="11.1" customHeight="1" x14ac:dyDescent="0.2">
      <c r="A62" s="211" t="s">
        <v>110</v>
      </c>
      <c r="B62" s="212"/>
      <c r="C62" s="212"/>
      <c r="D62" s="212"/>
      <c r="E62" s="212"/>
      <c r="F62" s="212"/>
      <c r="G62" s="212"/>
      <c r="H62" s="212"/>
      <c r="I62" s="212"/>
      <c r="J62" s="212"/>
      <c r="K62" s="213"/>
    </row>
  </sheetData>
  <sheetProtection selectLockedCells="1" selectUnlockedCells="1"/>
  <mergeCells count="57">
    <mergeCell ref="A3:I4"/>
    <mergeCell ref="J3:K3"/>
    <mergeCell ref="J4:K4"/>
    <mergeCell ref="A5:K5"/>
    <mergeCell ref="A61:K61"/>
    <mergeCell ref="A53:K53"/>
    <mergeCell ref="A56:G56"/>
    <mergeCell ref="A58:K58"/>
    <mergeCell ref="A59:K59"/>
    <mergeCell ref="A55:F55"/>
    <mergeCell ref="G55:K55"/>
    <mergeCell ref="H57:K57"/>
    <mergeCell ref="A60:K60"/>
    <mergeCell ref="A16:K16"/>
    <mergeCell ref="A37:G37"/>
    <mergeCell ref="A11:E11"/>
    <mergeCell ref="A12:E12"/>
    <mergeCell ref="A13:E13"/>
    <mergeCell ref="A14:G14"/>
    <mergeCell ref="A46:K46"/>
    <mergeCell ref="A52:G52"/>
    <mergeCell ref="A49:E49"/>
    <mergeCell ref="A15:K15"/>
    <mergeCell ref="A38:K38"/>
    <mergeCell ref="A45:G45"/>
    <mergeCell ref="A32:E32"/>
    <mergeCell ref="A33:E33"/>
    <mergeCell ref="A18:E18"/>
    <mergeCell ref="A19:E19"/>
    <mergeCell ref="A20:E20"/>
    <mergeCell ref="A21:E21"/>
    <mergeCell ref="A22:E22"/>
    <mergeCell ref="A1:K2"/>
    <mergeCell ref="A50:E50"/>
    <mergeCell ref="A51:E51"/>
    <mergeCell ref="A8:B8"/>
    <mergeCell ref="C8:I8"/>
    <mergeCell ref="J8:K8"/>
    <mergeCell ref="A9:E10"/>
    <mergeCell ref="F9:F10"/>
    <mergeCell ref="G9:G10"/>
    <mergeCell ref="H9:I9"/>
    <mergeCell ref="J9:K9"/>
    <mergeCell ref="A7:B7"/>
    <mergeCell ref="C7:I7"/>
    <mergeCell ref="J7:K7"/>
    <mergeCell ref="A34:E34"/>
    <mergeCell ref="A17:E17"/>
    <mergeCell ref="A28:E28"/>
    <mergeCell ref="A29:E29"/>
    <mergeCell ref="A30:E30"/>
    <mergeCell ref="A31:E31"/>
    <mergeCell ref="A23:E23"/>
    <mergeCell ref="A24:E24"/>
    <mergeCell ref="A25:E25"/>
    <mergeCell ref="A26:E26"/>
    <mergeCell ref="A27:E27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81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tabSelected="1" view="pageBreakPreview" zoomScale="95" zoomScaleSheetLayoutView="95" workbookViewId="0">
      <pane ySplit="1" topLeftCell="A22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8.85546875" style="102" customWidth="1"/>
    <col min="2" max="2" width="19.7109375" style="102" customWidth="1"/>
    <col min="3" max="3" width="14.28515625" style="102" customWidth="1"/>
    <col min="4" max="6" width="4.7109375" style="102" customWidth="1"/>
    <col min="7" max="14" width="10" style="102" customWidth="1"/>
    <col min="15" max="15" width="10.140625" style="102" customWidth="1"/>
    <col min="16" max="16384" width="11.42578125" style="102"/>
  </cols>
  <sheetData>
    <row r="1" spans="1:18" ht="15" customHeight="1" x14ac:dyDescent="0.2">
      <c r="A1" s="475"/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8" ht="15" customHeight="1" x14ac:dyDescent="0.2">
      <c r="A2" s="476"/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</row>
    <row r="3" spans="1:18" ht="12.95" customHeight="1" x14ac:dyDescent="0.2">
      <c r="A3" s="403" t="s">
        <v>111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361" t="s">
        <v>4</v>
      </c>
      <c r="N3" s="361"/>
    </row>
    <row r="4" spans="1:18" ht="12.95" customHeight="1" x14ac:dyDescent="0.2">
      <c r="A4" s="403"/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24" t="s">
        <v>112</v>
      </c>
      <c r="N4" s="424"/>
    </row>
    <row r="5" spans="1:18" ht="12" customHeight="1" x14ac:dyDescent="0.2">
      <c r="A5" s="382" t="s">
        <v>6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</row>
    <row r="6" spans="1:18" ht="12" customHeight="1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13" t="s">
        <v>284</v>
      </c>
      <c r="N6" s="318">
        <f>'FSUP-VI Det. Desp Fiscais'!G29</f>
        <v>0.16618075801749271</v>
      </c>
    </row>
    <row r="7" spans="1:18" ht="12" customHeight="1" x14ac:dyDescent="0.2">
      <c r="A7" s="363" t="s">
        <v>7</v>
      </c>
      <c r="B7" s="363"/>
      <c r="C7" s="363" t="s">
        <v>8</v>
      </c>
      <c r="D7" s="363"/>
      <c r="E7" s="363"/>
      <c r="F7" s="363"/>
      <c r="G7" s="363"/>
      <c r="H7" s="363"/>
      <c r="I7" s="363"/>
      <c r="J7" s="363"/>
      <c r="K7" s="363"/>
      <c r="L7" s="363"/>
      <c r="M7" s="363" t="s">
        <v>9</v>
      </c>
      <c r="N7" s="363"/>
    </row>
    <row r="8" spans="1:18" ht="12" customHeight="1" x14ac:dyDescent="0.2">
      <c r="A8" s="10" t="s">
        <v>194</v>
      </c>
      <c r="B8" s="42"/>
      <c r="C8" s="10" t="s">
        <v>195</v>
      </c>
      <c r="D8" s="103"/>
      <c r="E8" s="103"/>
      <c r="F8" s="103"/>
      <c r="G8" s="103"/>
      <c r="H8" s="103"/>
      <c r="I8" s="103"/>
      <c r="J8" s="103"/>
      <c r="K8" s="103"/>
      <c r="L8" s="70"/>
      <c r="M8" s="400"/>
      <c r="N8" s="400"/>
    </row>
    <row r="9" spans="1:18" ht="9.9499999999999993" customHeight="1" x14ac:dyDescent="0.2">
      <c r="A9" s="418" t="s">
        <v>100</v>
      </c>
      <c r="B9" s="418"/>
      <c r="C9" s="418"/>
      <c r="D9" s="418" t="s">
        <v>113</v>
      </c>
      <c r="E9" s="430" t="s">
        <v>114</v>
      </c>
      <c r="F9" s="430" t="s">
        <v>115</v>
      </c>
      <c r="G9" s="428" t="s">
        <v>116</v>
      </c>
      <c r="H9" s="428"/>
      <c r="I9" s="428"/>
      <c r="J9" s="428"/>
      <c r="K9" s="426" t="s">
        <v>117</v>
      </c>
      <c r="L9" s="426"/>
      <c r="M9" s="426"/>
      <c r="N9" s="426"/>
    </row>
    <row r="10" spans="1:18" ht="9.9499999999999993" customHeight="1" x14ac:dyDescent="0.2">
      <c r="A10" s="418"/>
      <c r="B10" s="418"/>
      <c r="C10" s="418"/>
      <c r="D10" s="418"/>
      <c r="E10" s="430"/>
      <c r="F10" s="430"/>
      <c r="G10" s="423" t="s">
        <v>84</v>
      </c>
      <c r="H10" s="423"/>
      <c r="I10" s="474" t="s">
        <v>85</v>
      </c>
      <c r="J10" s="474"/>
      <c r="K10" s="423" t="s">
        <v>84</v>
      </c>
      <c r="L10" s="423"/>
      <c r="M10" s="425" t="s">
        <v>85</v>
      </c>
      <c r="N10" s="425"/>
    </row>
    <row r="11" spans="1:18" ht="9.9499999999999993" customHeight="1" x14ac:dyDescent="0.2">
      <c r="A11" s="418"/>
      <c r="B11" s="418"/>
      <c r="C11" s="418"/>
      <c r="D11" s="418"/>
      <c r="E11" s="430"/>
      <c r="F11" s="430"/>
      <c r="G11" s="45" t="s">
        <v>86</v>
      </c>
      <c r="H11" s="46" t="s">
        <v>87</v>
      </c>
      <c r="I11" s="45" t="s">
        <v>86</v>
      </c>
      <c r="J11" s="46" t="s">
        <v>87</v>
      </c>
      <c r="K11" s="45" t="s">
        <v>86</v>
      </c>
      <c r="L11" s="46" t="s">
        <v>87</v>
      </c>
      <c r="M11" s="45" t="s">
        <v>86</v>
      </c>
      <c r="N11" s="46" t="s">
        <v>87</v>
      </c>
    </row>
    <row r="12" spans="1:18" s="109" customFormat="1" ht="12" customHeight="1" x14ac:dyDescent="0.2">
      <c r="A12" s="104" t="s">
        <v>118</v>
      </c>
      <c r="B12" s="105"/>
      <c r="C12" s="106"/>
      <c r="D12" s="47"/>
      <c r="E12" s="107"/>
      <c r="F12" s="108"/>
      <c r="G12" s="53"/>
      <c r="H12" s="53"/>
      <c r="I12" s="53"/>
      <c r="J12" s="53"/>
      <c r="K12" s="53"/>
      <c r="L12" s="53"/>
      <c r="M12" s="53"/>
      <c r="N12" s="53"/>
      <c r="P12" s="110"/>
      <c r="Q12" s="110"/>
      <c r="R12" s="110"/>
    </row>
    <row r="13" spans="1:18" s="109" customFormat="1" ht="12" customHeight="1" x14ac:dyDescent="0.2">
      <c r="A13" s="104" t="s">
        <v>119</v>
      </c>
      <c r="B13" s="105"/>
      <c r="C13" s="106"/>
      <c r="D13" s="47"/>
      <c r="E13" s="54"/>
      <c r="F13" s="54"/>
      <c r="G13" s="51"/>
      <c r="H13" s="51"/>
      <c r="I13" s="51"/>
      <c r="J13" s="51"/>
      <c r="K13" s="53"/>
      <c r="L13" s="53"/>
      <c r="M13" s="51"/>
      <c r="N13" s="53"/>
    </row>
    <row r="14" spans="1:18" s="109" customFormat="1" ht="12" customHeight="1" x14ac:dyDescent="0.2">
      <c r="A14" s="104" t="s">
        <v>192</v>
      </c>
      <c r="B14" s="105"/>
      <c r="C14" s="106"/>
      <c r="D14" s="47" t="s">
        <v>190</v>
      </c>
      <c r="E14" s="54" t="s">
        <v>120</v>
      </c>
      <c r="F14" s="54">
        <v>1</v>
      </c>
      <c r="G14" s="51"/>
      <c r="H14" s="51"/>
      <c r="I14" s="51"/>
      <c r="J14" s="51"/>
      <c r="K14" s="53"/>
      <c r="L14" s="53"/>
      <c r="M14" s="51"/>
      <c r="N14" s="53"/>
    </row>
    <row r="15" spans="1:18" s="109" customFormat="1" ht="12" customHeight="1" x14ac:dyDescent="0.2">
      <c r="A15" s="104"/>
      <c r="B15" s="105"/>
      <c r="C15" s="106"/>
      <c r="D15" s="47"/>
      <c r="E15" s="54"/>
      <c r="F15" s="54"/>
      <c r="G15" s="51"/>
      <c r="H15" s="51"/>
      <c r="I15" s="51"/>
      <c r="J15" s="51"/>
      <c r="K15" s="53"/>
      <c r="L15" s="53"/>
      <c r="M15" s="51"/>
      <c r="N15" s="53"/>
    </row>
    <row r="16" spans="1:18" s="109" customFormat="1" ht="12" customHeight="1" x14ac:dyDescent="0.2">
      <c r="A16" s="104"/>
      <c r="B16" s="105"/>
      <c r="C16" s="106"/>
      <c r="D16" s="47"/>
      <c r="E16" s="54"/>
      <c r="F16" s="54"/>
      <c r="G16" s="51"/>
      <c r="H16" s="51"/>
      <c r="I16" s="51"/>
      <c r="J16" s="51"/>
      <c r="K16" s="53"/>
      <c r="L16" s="53"/>
      <c r="M16" s="51"/>
      <c r="N16" s="53"/>
    </row>
    <row r="17" spans="1:14" s="109" customFormat="1" ht="12" customHeight="1" x14ac:dyDescent="0.2">
      <c r="A17" s="104"/>
      <c r="B17" s="105"/>
      <c r="C17" s="106"/>
      <c r="D17" s="47"/>
      <c r="E17" s="54"/>
      <c r="F17" s="54"/>
      <c r="G17" s="51"/>
      <c r="H17" s="51"/>
      <c r="I17" s="51"/>
      <c r="J17" s="51"/>
      <c r="K17" s="53"/>
      <c r="L17" s="53"/>
      <c r="M17" s="51"/>
      <c r="N17" s="53"/>
    </row>
    <row r="18" spans="1:14" s="109" customFormat="1" ht="12" customHeight="1" x14ac:dyDescent="0.2">
      <c r="A18" s="104"/>
      <c r="B18" s="105"/>
      <c r="C18" s="106"/>
      <c r="D18" s="47"/>
      <c r="E18" s="54"/>
      <c r="F18" s="54"/>
      <c r="G18" s="51"/>
      <c r="H18" s="51"/>
      <c r="I18" s="51"/>
      <c r="J18" s="51"/>
      <c r="K18" s="53"/>
      <c r="L18" s="53"/>
      <c r="M18" s="51"/>
      <c r="N18" s="53"/>
    </row>
    <row r="19" spans="1:14" s="109" customFormat="1" ht="12" customHeight="1" x14ac:dyDescent="0.2">
      <c r="A19" s="104"/>
      <c r="B19" s="105"/>
      <c r="C19" s="106"/>
      <c r="D19" s="47"/>
      <c r="E19" s="54"/>
      <c r="F19" s="54"/>
      <c r="G19" s="51"/>
      <c r="H19" s="51"/>
      <c r="I19" s="51"/>
      <c r="J19" s="51"/>
      <c r="K19" s="53"/>
      <c r="L19" s="53"/>
      <c r="M19" s="51"/>
      <c r="N19" s="53"/>
    </row>
    <row r="20" spans="1:14" s="109" customFormat="1" ht="12" customHeight="1" x14ac:dyDescent="0.2">
      <c r="A20" s="104"/>
      <c r="B20" s="105"/>
      <c r="C20" s="106"/>
      <c r="D20" s="47"/>
      <c r="E20" s="54"/>
      <c r="F20" s="54"/>
      <c r="G20" s="51"/>
      <c r="H20" s="51"/>
      <c r="I20" s="51"/>
      <c r="J20" s="51"/>
      <c r="K20" s="53"/>
      <c r="L20" s="53"/>
      <c r="M20" s="51"/>
      <c r="N20" s="53"/>
    </row>
    <row r="21" spans="1:14" s="109" customFormat="1" ht="12" customHeight="1" x14ac:dyDescent="0.2">
      <c r="A21" s="104"/>
      <c r="B21" s="105"/>
      <c r="C21" s="106"/>
      <c r="D21" s="47"/>
      <c r="E21" s="54"/>
      <c r="F21" s="54"/>
      <c r="G21" s="51"/>
      <c r="H21" s="51"/>
      <c r="I21" s="51"/>
      <c r="J21" s="51"/>
      <c r="K21" s="53"/>
      <c r="L21" s="53"/>
      <c r="M21" s="51"/>
      <c r="N21" s="53"/>
    </row>
    <row r="22" spans="1:14" s="109" customFormat="1" ht="12" customHeight="1" x14ac:dyDescent="0.2">
      <c r="A22" s="104"/>
      <c r="B22" s="105"/>
      <c r="C22" s="106"/>
      <c r="D22" s="47"/>
      <c r="E22" s="54"/>
      <c r="F22" s="54"/>
      <c r="G22" s="51"/>
      <c r="H22" s="51"/>
      <c r="I22" s="51"/>
      <c r="J22" s="51"/>
      <c r="K22" s="53"/>
      <c r="L22" s="53"/>
      <c r="M22" s="51"/>
      <c r="N22" s="53"/>
    </row>
    <row r="23" spans="1:14" s="109" customFormat="1" ht="12" customHeight="1" x14ac:dyDescent="0.2">
      <c r="A23" s="104"/>
      <c r="B23" s="105"/>
      <c r="C23" s="106"/>
      <c r="D23" s="47"/>
      <c r="E23" s="54"/>
      <c r="F23" s="54"/>
      <c r="G23" s="51"/>
      <c r="H23" s="51"/>
      <c r="I23" s="51"/>
      <c r="J23" s="51"/>
      <c r="K23" s="53"/>
      <c r="L23" s="53"/>
      <c r="M23" s="51"/>
      <c r="N23" s="53"/>
    </row>
    <row r="24" spans="1:14" s="109" customFormat="1" ht="12" customHeight="1" x14ac:dyDescent="0.2">
      <c r="A24" s="104" t="s">
        <v>121</v>
      </c>
      <c r="B24" s="105"/>
      <c r="C24" s="106"/>
      <c r="D24" s="47"/>
      <c r="E24" s="54"/>
      <c r="F24" s="54"/>
      <c r="G24" s="51"/>
      <c r="H24" s="51"/>
      <c r="I24" s="51"/>
      <c r="J24" s="51"/>
      <c r="K24" s="53"/>
      <c r="L24" s="53"/>
      <c r="M24" s="51"/>
      <c r="N24" s="53"/>
    </row>
    <row r="25" spans="1:14" s="109" customFormat="1" ht="12" customHeight="1" x14ac:dyDescent="0.2">
      <c r="A25" s="104" t="s">
        <v>193</v>
      </c>
      <c r="B25" s="105"/>
      <c r="C25" s="106"/>
      <c r="D25" s="47" t="s">
        <v>190</v>
      </c>
      <c r="E25" s="54" t="s">
        <v>120</v>
      </c>
      <c r="F25" s="54">
        <v>1</v>
      </c>
      <c r="G25" s="51"/>
      <c r="H25" s="51"/>
      <c r="I25" s="51"/>
      <c r="J25" s="51"/>
      <c r="K25" s="53"/>
      <c r="L25" s="53"/>
      <c r="M25" s="51"/>
      <c r="N25" s="53"/>
    </row>
    <row r="26" spans="1:14" s="109" customFormat="1" ht="12" customHeight="1" x14ac:dyDescent="0.2">
      <c r="A26" s="104"/>
      <c r="B26" s="105"/>
      <c r="C26" s="106"/>
      <c r="D26" s="47"/>
      <c r="E26" s="54"/>
      <c r="F26" s="54"/>
      <c r="G26" s="51"/>
      <c r="H26" s="51"/>
      <c r="I26" s="51"/>
      <c r="J26" s="51"/>
      <c r="K26" s="53"/>
      <c r="L26" s="53"/>
      <c r="M26" s="51"/>
      <c r="N26" s="53"/>
    </row>
    <row r="27" spans="1:14" s="109" customFormat="1" ht="12" customHeight="1" x14ac:dyDescent="0.2">
      <c r="A27" s="104"/>
      <c r="B27" s="105"/>
      <c r="C27" s="106"/>
      <c r="D27" s="47"/>
      <c r="E27" s="54"/>
      <c r="F27" s="54"/>
      <c r="G27" s="51"/>
      <c r="H27" s="51"/>
      <c r="I27" s="51"/>
      <c r="J27" s="51"/>
      <c r="K27" s="53"/>
      <c r="L27" s="53"/>
      <c r="M27" s="51"/>
      <c r="N27" s="53"/>
    </row>
    <row r="28" spans="1:14" s="109" customFormat="1" ht="12" customHeight="1" x14ac:dyDescent="0.2">
      <c r="A28" s="186"/>
      <c r="B28" s="187"/>
      <c r="C28" s="188"/>
      <c r="D28" s="189"/>
      <c r="E28" s="191"/>
      <c r="F28" s="191"/>
      <c r="G28" s="192"/>
      <c r="H28" s="192"/>
      <c r="I28" s="192"/>
      <c r="J28" s="192"/>
      <c r="K28" s="190"/>
      <c r="L28" s="190"/>
      <c r="M28" s="192"/>
      <c r="N28" s="190"/>
    </row>
    <row r="29" spans="1:14" s="109" customFormat="1" ht="12" customHeight="1" x14ac:dyDescent="0.2">
      <c r="A29" s="186"/>
      <c r="B29" s="187"/>
      <c r="C29" s="188"/>
      <c r="D29" s="189"/>
      <c r="E29" s="191"/>
      <c r="F29" s="191"/>
      <c r="G29" s="192"/>
      <c r="H29" s="192"/>
      <c r="I29" s="192"/>
      <c r="J29" s="192"/>
      <c r="K29" s="190"/>
      <c r="L29" s="190"/>
      <c r="M29" s="192"/>
      <c r="N29" s="190"/>
    </row>
    <row r="30" spans="1:14" s="109" customFormat="1" ht="12" customHeight="1" x14ac:dyDescent="0.2">
      <c r="A30" s="186"/>
      <c r="B30" s="187"/>
      <c r="C30" s="188"/>
      <c r="D30" s="189"/>
      <c r="E30" s="191"/>
      <c r="F30" s="191"/>
      <c r="G30" s="192"/>
      <c r="H30" s="192"/>
      <c r="I30" s="192"/>
      <c r="J30" s="192"/>
      <c r="K30" s="190"/>
      <c r="L30" s="190"/>
      <c r="M30" s="192"/>
      <c r="N30" s="190"/>
    </row>
    <row r="31" spans="1:14" s="109" customFormat="1" ht="12" customHeight="1" x14ac:dyDescent="0.2">
      <c r="A31" s="186"/>
      <c r="B31" s="187"/>
      <c r="C31" s="188"/>
      <c r="D31" s="189"/>
      <c r="E31" s="191"/>
      <c r="F31" s="191"/>
      <c r="G31" s="192"/>
      <c r="H31" s="192"/>
      <c r="I31" s="192"/>
      <c r="J31" s="192"/>
      <c r="K31" s="190"/>
      <c r="L31" s="190"/>
      <c r="M31" s="192"/>
      <c r="N31" s="190"/>
    </row>
    <row r="32" spans="1:14" s="109" customFormat="1" ht="12" customHeight="1" x14ac:dyDescent="0.2">
      <c r="A32" s="104"/>
      <c r="B32" s="105"/>
      <c r="C32" s="106"/>
      <c r="D32" s="47"/>
      <c r="E32" s="54"/>
      <c r="F32" s="54"/>
      <c r="G32" s="51"/>
      <c r="H32" s="51"/>
      <c r="I32" s="51"/>
      <c r="J32" s="51"/>
      <c r="K32" s="53"/>
      <c r="L32" s="53"/>
      <c r="M32" s="51"/>
      <c r="N32" s="53"/>
    </row>
    <row r="33" spans="1:15" s="109" customFormat="1" ht="12" customHeight="1" x14ac:dyDescent="0.2">
      <c r="A33" s="104"/>
      <c r="B33" s="105"/>
      <c r="C33" s="106"/>
      <c r="D33" s="47"/>
      <c r="E33" s="54"/>
      <c r="F33" s="54"/>
      <c r="G33" s="51"/>
      <c r="H33" s="51"/>
      <c r="I33" s="51"/>
      <c r="J33" s="51"/>
      <c r="K33" s="53"/>
      <c r="L33" s="53"/>
      <c r="M33" s="51"/>
      <c r="N33" s="53"/>
    </row>
    <row r="34" spans="1:15" s="109" customFormat="1" ht="12" customHeight="1" x14ac:dyDescent="0.2">
      <c r="A34" s="104"/>
      <c r="B34" s="105"/>
      <c r="C34" s="106"/>
      <c r="D34" s="47"/>
      <c r="E34" s="54"/>
      <c r="F34" s="54"/>
      <c r="G34" s="51"/>
      <c r="H34" s="51"/>
      <c r="I34" s="51"/>
      <c r="J34" s="51"/>
      <c r="K34" s="53"/>
      <c r="L34" s="53"/>
      <c r="M34" s="51"/>
      <c r="N34" s="53"/>
    </row>
    <row r="35" spans="1:15" s="109" customFormat="1" ht="12" customHeight="1" x14ac:dyDescent="0.2">
      <c r="A35" s="104"/>
      <c r="B35" s="105"/>
      <c r="C35" s="106"/>
      <c r="D35" s="47"/>
      <c r="E35" s="54"/>
      <c r="F35" s="54"/>
      <c r="G35" s="51"/>
      <c r="H35" s="51"/>
      <c r="I35" s="51"/>
      <c r="J35" s="51"/>
      <c r="K35" s="53"/>
      <c r="L35" s="53"/>
      <c r="M35" s="51"/>
      <c r="N35" s="53"/>
    </row>
    <row r="36" spans="1:15" s="109" customFormat="1" ht="12" customHeight="1" x14ac:dyDescent="0.2">
      <c r="A36" s="104"/>
      <c r="B36" s="105"/>
      <c r="C36" s="106"/>
      <c r="D36" s="47"/>
      <c r="E36" s="54"/>
      <c r="F36" s="59"/>
      <c r="G36" s="60"/>
      <c r="H36" s="60"/>
      <c r="I36" s="51"/>
      <c r="J36" s="51"/>
      <c r="K36" s="59"/>
      <c r="L36" s="53"/>
      <c r="M36" s="51"/>
      <c r="N36" s="53"/>
    </row>
    <row r="37" spans="1:15" s="109" customFormat="1" ht="12" customHeight="1" x14ac:dyDescent="0.2">
      <c r="A37" s="104"/>
      <c r="B37" s="105"/>
      <c r="C37" s="106"/>
      <c r="D37" s="47"/>
      <c r="E37" s="54"/>
      <c r="F37" s="54"/>
      <c r="G37" s="51"/>
      <c r="H37" s="51"/>
      <c r="I37" s="51"/>
      <c r="J37" s="51"/>
      <c r="K37" s="51"/>
      <c r="L37" s="53"/>
      <c r="M37" s="51"/>
      <c r="N37" s="53"/>
    </row>
    <row r="38" spans="1:15" s="109" customFormat="1" ht="12" customHeight="1" x14ac:dyDescent="0.2">
      <c r="A38" s="477"/>
      <c r="B38" s="477"/>
      <c r="C38" s="477"/>
      <c r="D38" s="111"/>
      <c r="E38" s="107"/>
      <c r="F38" s="108"/>
      <c r="G38" s="53"/>
      <c r="H38" s="51"/>
      <c r="I38" s="51"/>
      <c r="J38" s="51"/>
      <c r="K38" s="53"/>
      <c r="L38" s="53"/>
      <c r="M38" s="51"/>
      <c r="N38" s="53"/>
    </row>
    <row r="39" spans="1:15" s="109" customFormat="1" ht="12" customHeight="1" x14ac:dyDescent="0.2">
      <c r="A39" s="112"/>
      <c r="B39" s="113"/>
      <c r="C39" s="114"/>
      <c r="D39" s="114"/>
      <c r="E39" s="54"/>
      <c r="F39" s="108"/>
      <c r="G39" s="53"/>
      <c r="H39" s="51"/>
      <c r="I39" s="51"/>
      <c r="J39" s="51"/>
      <c r="K39" s="53"/>
      <c r="L39" s="53"/>
      <c r="M39" s="51"/>
      <c r="N39" s="53"/>
    </row>
    <row r="40" spans="1:15" s="109" customFormat="1" ht="12" customHeight="1" x14ac:dyDescent="0.2">
      <c r="A40" s="112"/>
      <c r="B40" s="113"/>
      <c r="C40" s="114"/>
      <c r="D40" s="114"/>
      <c r="E40" s="54"/>
      <c r="F40" s="108"/>
      <c r="G40" s="53"/>
      <c r="H40" s="51"/>
      <c r="I40" s="51"/>
      <c r="J40" s="51"/>
      <c r="K40" s="53"/>
      <c r="L40" s="53"/>
      <c r="M40" s="51"/>
      <c r="N40" s="53"/>
    </row>
    <row r="41" spans="1:15" s="109" customFormat="1" ht="12" customHeight="1" x14ac:dyDescent="0.2">
      <c r="A41" s="419" t="s">
        <v>122</v>
      </c>
      <c r="B41" s="419"/>
      <c r="C41" s="419"/>
      <c r="D41" s="419"/>
      <c r="E41" s="419"/>
      <c r="F41" s="419"/>
      <c r="G41" s="61"/>
      <c r="H41" s="62">
        <f>SUM(H12:H40)</f>
        <v>0</v>
      </c>
      <c r="I41" s="61"/>
      <c r="J41" s="62">
        <f>SUM(J12:J40)</f>
        <v>0</v>
      </c>
      <c r="K41" s="61"/>
      <c r="L41" s="62">
        <f>SUM(L12:L40)</f>
        <v>0</v>
      </c>
      <c r="M41" s="61"/>
      <c r="N41" s="63">
        <f>SUM(N12:N40)</f>
        <v>0</v>
      </c>
      <c r="O41" s="115"/>
    </row>
    <row r="42" spans="1:15" ht="11.45" customHeight="1" x14ac:dyDescent="0.2">
      <c r="A42" s="382" t="s">
        <v>29</v>
      </c>
      <c r="B42" s="382"/>
      <c r="C42" s="382"/>
      <c r="D42" s="382"/>
      <c r="E42" s="382"/>
      <c r="F42" s="382"/>
      <c r="G42" s="383" t="s">
        <v>30</v>
      </c>
      <c r="H42" s="383"/>
      <c r="I42" s="383"/>
      <c r="J42" s="383"/>
      <c r="K42" s="383"/>
      <c r="L42" s="383"/>
      <c r="M42" s="383"/>
      <c r="N42" s="383"/>
    </row>
    <row r="43" spans="1:15" ht="11.45" customHeight="1" x14ac:dyDescent="0.2">
      <c r="A43" s="373"/>
      <c r="B43" s="373"/>
      <c r="C43" s="373"/>
      <c r="D43" s="373"/>
      <c r="E43" s="373"/>
      <c r="F43" s="373"/>
      <c r="G43" s="373"/>
      <c r="H43" s="373"/>
      <c r="I43" s="373"/>
      <c r="J43" s="373"/>
      <c r="K43" s="373"/>
      <c r="L43" s="373"/>
      <c r="M43" s="373"/>
      <c r="N43" s="373"/>
    </row>
    <row r="44" spans="1:15" ht="11.45" customHeight="1" x14ac:dyDescent="0.2">
      <c r="A44" s="376" t="s">
        <v>31</v>
      </c>
      <c r="B44" s="376"/>
      <c r="C44" s="376"/>
      <c r="D44" s="376"/>
      <c r="E44" s="376"/>
      <c r="F44" s="376"/>
      <c r="G44" s="376"/>
      <c r="H44" s="376"/>
      <c r="I44" s="376"/>
      <c r="J44" s="376"/>
      <c r="K44" s="376"/>
      <c r="L44" s="363" t="s">
        <v>32</v>
      </c>
      <c r="M44" s="363"/>
      <c r="N44" s="363"/>
    </row>
    <row r="45" spans="1:15" ht="17.25" customHeight="1" x14ac:dyDescent="0.2">
      <c r="A45" s="364"/>
      <c r="B45" s="364"/>
      <c r="C45" s="364"/>
      <c r="D45" s="364"/>
      <c r="E45" s="364"/>
      <c r="F45" s="364"/>
      <c r="G45" s="364"/>
      <c r="H45" s="364"/>
      <c r="I45" s="364"/>
      <c r="J45" s="364"/>
      <c r="K45" s="364"/>
      <c r="L45" s="473"/>
      <c r="M45" s="373"/>
      <c r="N45" s="373"/>
    </row>
    <row r="46" spans="1:15" ht="10.5" customHeight="1" x14ac:dyDescent="0.2">
      <c r="A46" s="455" t="s">
        <v>123</v>
      </c>
      <c r="B46" s="455"/>
      <c r="C46" s="455"/>
      <c r="D46" s="455"/>
      <c r="E46" s="455"/>
      <c r="F46" s="455"/>
      <c r="G46" s="455"/>
      <c r="H46" s="455"/>
      <c r="I46" s="455"/>
      <c r="J46" s="455"/>
      <c r="K46" s="455"/>
      <c r="L46" s="455"/>
      <c r="M46" s="455"/>
      <c r="N46" s="455"/>
    </row>
    <row r="47" spans="1:15" ht="11.1" customHeight="1" x14ac:dyDescent="0.2">
      <c r="A47" s="472" t="s">
        <v>293</v>
      </c>
      <c r="B47" s="472"/>
      <c r="C47" s="472"/>
      <c r="D47" s="472"/>
      <c r="E47" s="472"/>
      <c r="F47" s="472"/>
      <c r="G47" s="472"/>
      <c r="H47" s="472"/>
      <c r="I47" s="472"/>
      <c r="J47" s="472"/>
      <c r="K47" s="472"/>
      <c r="L47" s="472"/>
      <c r="M47" s="472"/>
      <c r="N47" s="472"/>
    </row>
    <row r="48" spans="1:15" ht="12" customHeight="1" x14ac:dyDescent="0.2">
      <c r="A48" s="116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09"/>
    </row>
  </sheetData>
  <sheetProtection selectLockedCells="1" selectUnlockedCells="1"/>
  <mergeCells count="31">
    <mergeCell ref="A43:F43"/>
    <mergeCell ref="A38:C38"/>
    <mergeCell ref="A41:F41"/>
    <mergeCell ref="D9:D11"/>
    <mergeCell ref="A42:F42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</mergeCells>
  <phoneticPr fontId="18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view="pageBreakPreview" topLeftCell="A7" zoomScaleSheetLayoutView="100" workbookViewId="0">
      <pane ySplit="1" topLeftCell="A4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5.42578125" style="102" customWidth="1"/>
    <col min="2" max="2" width="18.42578125" style="102" customWidth="1"/>
    <col min="3" max="3" width="23.140625" style="102" customWidth="1"/>
    <col min="4" max="4" width="6.140625" style="102" customWidth="1"/>
    <col min="5" max="5" width="8.140625" style="102" customWidth="1"/>
    <col min="6" max="6" width="13.85546875" style="102" customWidth="1"/>
    <col min="7" max="7" width="13.85546875" style="118" customWidth="1"/>
    <col min="8" max="16384" width="11.42578125" style="102"/>
  </cols>
  <sheetData>
    <row r="1" spans="1:7" ht="15" customHeight="1" x14ac:dyDescent="0.2">
      <c r="A1" s="475"/>
      <c r="B1" s="475"/>
      <c r="C1" s="475"/>
      <c r="D1" s="475"/>
      <c r="E1" s="475"/>
      <c r="F1" s="475"/>
      <c r="G1" s="475"/>
    </row>
    <row r="2" spans="1:7" ht="15" customHeight="1" x14ac:dyDescent="0.2">
      <c r="A2" s="476"/>
      <c r="B2" s="476"/>
      <c r="C2" s="476"/>
      <c r="D2" s="476"/>
      <c r="E2" s="476"/>
      <c r="F2" s="476"/>
      <c r="G2" s="476"/>
    </row>
    <row r="3" spans="1:7" ht="15" customHeight="1" x14ac:dyDescent="0.2">
      <c r="A3" s="403" t="s">
        <v>124</v>
      </c>
      <c r="B3" s="403"/>
      <c r="C3" s="403"/>
      <c r="D3" s="403"/>
      <c r="E3" s="403"/>
      <c r="F3" s="403"/>
      <c r="G3" s="5" t="s">
        <v>4</v>
      </c>
    </row>
    <row r="4" spans="1:7" ht="15" customHeight="1" x14ac:dyDescent="0.2">
      <c r="A4" s="403"/>
      <c r="B4" s="403"/>
      <c r="C4" s="403"/>
      <c r="D4" s="403"/>
      <c r="E4" s="403"/>
      <c r="F4" s="403"/>
      <c r="G4" s="39" t="s">
        <v>125</v>
      </c>
    </row>
    <row r="5" spans="1:7" ht="12.6" customHeight="1" x14ac:dyDescent="0.2">
      <c r="A5" s="382" t="s">
        <v>6</v>
      </c>
      <c r="B5" s="382"/>
      <c r="C5" s="382"/>
      <c r="D5" s="382"/>
      <c r="E5" s="382"/>
      <c r="F5" s="382"/>
      <c r="G5" s="382"/>
    </row>
    <row r="6" spans="1:7" ht="12.6" customHeight="1" x14ac:dyDescent="0.2">
      <c r="A6" s="119"/>
      <c r="B6" s="109"/>
      <c r="C6" s="109"/>
      <c r="D6" s="109"/>
      <c r="E6" s="109"/>
      <c r="F6" s="109"/>
      <c r="G6" s="120"/>
    </row>
    <row r="7" spans="1:7" ht="12.6" customHeight="1" x14ac:dyDescent="0.2">
      <c r="A7" s="121" t="s">
        <v>7</v>
      </c>
      <c r="B7" s="122"/>
      <c r="C7" s="363" t="s">
        <v>8</v>
      </c>
      <c r="D7" s="363"/>
      <c r="E7" s="363"/>
      <c r="F7" s="363"/>
      <c r="G7" s="123" t="s">
        <v>9</v>
      </c>
    </row>
    <row r="8" spans="1:7" ht="12.6" customHeight="1" x14ac:dyDescent="0.2">
      <c r="A8" s="10" t="s">
        <v>194</v>
      </c>
      <c r="B8" s="42"/>
      <c r="C8" s="10" t="s">
        <v>205</v>
      </c>
      <c r="D8" s="103"/>
      <c r="E8" s="103"/>
      <c r="F8" s="70"/>
      <c r="G8" s="12"/>
    </row>
    <row r="9" spans="1:7" ht="12.6" customHeight="1" x14ac:dyDescent="0.2">
      <c r="A9" s="478" t="s">
        <v>126</v>
      </c>
      <c r="B9" s="479" t="s">
        <v>100</v>
      </c>
      <c r="C9" s="479"/>
      <c r="D9" s="479"/>
      <c r="E9" s="479"/>
      <c r="F9" s="430" t="s">
        <v>127</v>
      </c>
      <c r="G9" s="430"/>
    </row>
    <row r="10" spans="1:7" ht="12.6" customHeight="1" x14ac:dyDescent="0.2">
      <c r="A10" s="478"/>
      <c r="B10" s="479"/>
      <c r="C10" s="479"/>
      <c r="D10" s="479"/>
      <c r="E10" s="479"/>
      <c r="F10" s="126" t="s">
        <v>128</v>
      </c>
      <c r="G10" s="127" t="s">
        <v>129</v>
      </c>
    </row>
    <row r="11" spans="1:7" s="109" customFormat="1" ht="36.75" customHeight="1" x14ac:dyDescent="0.2">
      <c r="A11" s="128">
        <v>1</v>
      </c>
      <c r="B11" s="480" t="s">
        <v>130</v>
      </c>
      <c r="C11" s="480"/>
      <c r="D11" s="480"/>
      <c r="E11" s="480"/>
      <c r="F11" s="129">
        <v>10</v>
      </c>
      <c r="G11" s="130">
        <f>ROUND(F11/$F$38*FSUP!N$33,2)</f>
        <v>0</v>
      </c>
    </row>
    <row r="12" spans="1:7" s="109" customFormat="1" ht="24" customHeight="1" x14ac:dyDescent="0.2">
      <c r="A12" s="128">
        <v>2</v>
      </c>
      <c r="B12" s="481" t="s">
        <v>131</v>
      </c>
      <c r="C12" s="481"/>
      <c r="D12" s="481"/>
      <c r="E12" s="481"/>
      <c r="F12" s="129">
        <v>3</v>
      </c>
      <c r="G12" s="130">
        <f>ROUND(F12/$F$38*FSUP!N$33,2)</f>
        <v>0</v>
      </c>
    </row>
    <row r="13" spans="1:7" s="109" customFormat="1" ht="24.75" customHeight="1" x14ac:dyDescent="0.2">
      <c r="A13" s="128">
        <v>3</v>
      </c>
      <c r="B13" s="481" t="s">
        <v>132</v>
      </c>
      <c r="C13" s="481"/>
      <c r="D13" s="481"/>
      <c r="E13" s="481"/>
      <c r="F13" s="129">
        <v>2</v>
      </c>
      <c r="G13" s="130">
        <f>ROUND(F13/$F$38*FSUP!N$33,2)</f>
        <v>0</v>
      </c>
    </row>
    <row r="14" spans="1:7" s="109" customFormat="1" ht="15" customHeight="1" x14ac:dyDescent="0.2">
      <c r="A14" s="131"/>
      <c r="B14" s="132"/>
      <c r="C14" s="132"/>
      <c r="D14" s="132"/>
      <c r="E14" s="133"/>
      <c r="F14" s="129"/>
      <c r="G14" s="130"/>
    </row>
    <row r="15" spans="1:7" s="109" customFormat="1" ht="15" customHeight="1" x14ac:dyDescent="0.2">
      <c r="A15" s="134"/>
      <c r="B15" s="135"/>
      <c r="C15" s="135"/>
      <c r="D15" s="135"/>
      <c r="E15" s="111"/>
      <c r="F15" s="136"/>
      <c r="G15" s="130"/>
    </row>
    <row r="16" spans="1:7" s="109" customFormat="1" ht="15" customHeight="1" x14ac:dyDescent="0.2">
      <c r="A16" s="137"/>
      <c r="B16" s="138"/>
      <c r="C16" s="138"/>
      <c r="D16" s="138"/>
      <c r="E16" s="139"/>
      <c r="F16" s="136"/>
      <c r="G16" s="130"/>
    </row>
    <row r="17" spans="1:7" s="109" customFormat="1" ht="15" customHeight="1" x14ac:dyDescent="0.2">
      <c r="A17" s="137"/>
      <c r="B17" s="138"/>
      <c r="C17" s="138"/>
      <c r="D17" s="138"/>
      <c r="E17" s="139"/>
      <c r="F17" s="136"/>
      <c r="G17" s="130"/>
    </row>
    <row r="18" spans="1:7" s="109" customFormat="1" ht="15" customHeight="1" x14ac:dyDescent="0.2">
      <c r="A18" s="134"/>
      <c r="B18" s="138"/>
      <c r="C18" s="138"/>
      <c r="D18" s="138"/>
      <c r="E18" s="139"/>
      <c r="F18" s="140"/>
      <c r="G18" s="130"/>
    </row>
    <row r="19" spans="1:7" s="109" customFormat="1" ht="15" customHeight="1" x14ac:dyDescent="0.2">
      <c r="A19" s="134"/>
      <c r="B19" s="138"/>
      <c r="C19" s="138"/>
      <c r="D19" s="138"/>
      <c r="E19" s="139"/>
      <c r="F19" s="140"/>
      <c r="G19" s="130"/>
    </row>
    <row r="20" spans="1:7" s="109" customFormat="1" ht="15" customHeight="1" x14ac:dyDescent="0.2">
      <c r="A20" s="137"/>
      <c r="B20" s="138"/>
      <c r="C20" s="138"/>
      <c r="D20" s="138"/>
      <c r="E20" s="139"/>
      <c r="F20" s="140"/>
      <c r="G20" s="130"/>
    </row>
    <row r="21" spans="1:7" s="109" customFormat="1" ht="15" customHeight="1" x14ac:dyDescent="0.2">
      <c r="A21" s="137"/>
      <c r="B21" s="138"/>
      <c r="C21" s="138"/>
      <c r="D21" s="138"/>
      <c r="E21" s="139"/>
      <c r="F21" s="140"/>
      <c r="G21" s="130"/>
    </row>
    <row r="22" spans="1:7" s="109" customFormat="1" ht="15" customHeight="1" x14ac:dyDescent="0.2">
      <c r="A22" s="137"/>
      <c r="B22" s="138"/>
      <c r="C22" s="138"/>
      <c r="D22" s="138"/>
      <c r="E22" s="139"/>
      <c r="F22" s="140"/>
      <c r="G22" s="130"/>
    </row>
    <row r="23" spans="1:7" s="109" customFormat="1" ht="15" customHeight="1" x14ac:dyDescent="0.2">
      <c r="A23" s="137"/>
      <c r="B23" s="138"/>
      <c r="C23" s="138"/>
      <c r="D23" s="138"/>
      <c r="E23" s="139"/>
      <c r="F23" s="140"/>
      <c r="G23" s="130"/>
    </row>
    <row r="24" spans="1:7" s="109" customFormat="1" ht="15" customHeight="1" x14ac:dyDescent="0.2">
      <c r="A24" s="134"/>
      <c r="B24" s="138"/>
      <c r="C24" s="138"/>
      <c r="D24" s="138"/>
      <c r="E24" s="139"/>
      <c r="F24" s="140"/>
      <c r="G24" s="130"/>
    </row>
    <row r="25" spans="1:7" s="109" customFormat="1" ht="15" customHeight="1" x14ac:dyDescent="0.2">
      <c r="A25" s="137"/>
      <c r="B25" s="138"/>
      <c r="C25" s="138"/>
      <c r="D25" s="138"/>
      <c r="E25" s="139"/>
      <c r="F25" s="140"/>
      <c r="G25" s="130"/>
    </row>
    <row r="26" spans="1:7" s="109" customFormat="1" ht="15" customHeight="1" x14ac:dyDescent="0.2">
      <c r="A26" s="137"/>
      <c r="B26" s="138"/>
      <c r="C26" s="138"/>
      <c r="D26" s="138"/>
      <c r="E26" s="139"/>
      <c r="F26" s="140"/>
      <c r="G26" s="130"/>
    </row>
    <row r="27" spans="1:7" s="109" customFormat="1" ht="15" customHeight="1" x14ac:dyDescent="0.2">
      <c r="A27" s="134"/>
      <c r="B27" s="138"/>
      <c r="C27" s="138"/>
      <c r="D27" s="138"/>
      <c r="E27" s="139"/>
      <c r="F27" s="140"/>
      <c r="G27" s="130"/>
    </row>
    <row r="28" spans="1:7" s="109" customFormat="1" ht="15" customHeight="1" x14ac:dyDescent="0.2">
      <c r="A28" s="134"/>
      <c r="B28" s="138"/>
      <c r="C28" s="138"/>
      <c r="D28" s="138"/>
      <c r="E28" s="139"/>
      <c r="F28" s="140"/>
      <c r="G28" s="130"/>
    </row>
    <row r="29" spans="1:7" s="109" customFormat="1" ht="15" customHeight="1" x14ac:dyDescent="0.2">
      <c r="A29" s="137"/>
      <c r="B29" s="138"/>
      <c r="C29" s="138"/>
      <c r="D29" s="138"/>
      <c r="E29" s="139"/>
      <c r="F29" s="140"/>
      <c r="G29" s="130"/>
    </row>
    <row r="30" spans="1:7" s="109" customFormat="1" ht="15" customHeight="1" x14ac:dyDescent="0.2">
      <c r="A30" s="137"/>
      <c r="B30" s="138"/>
      <c r="C30" s="138"/>
      <c r="D30" s="138"/>
      <c r="E30" s="139"/>
      <c r="F30" s="140"/>
      <c r="G30" s="130"/>
    </row>
    <row r="31" spans="1:7" s="109" customFormat="1" ht="15" customHeight="1" x14ac:dyDescent="0.2">
      <c r="A31" s="137"/>
      <c r="B31" s="138"/>
      <c r="C31" s="138"/>
      <c r="D31" s="138"/>
      <c r="E31" s="139"/>
      <c r="F31" s="140"/>
      <c r="G31" s="130"/>
    </row>
    <row r="32" spans="1:7" s="109" customFormat="1" ht="15" customHeight="1" x14ac:dyDescent="0.2">
      <c r="A32" s="137"/>
      <c r="B32" s="138"/>
      <c r="C32" s="138"/>
      <c r="D32" s="138"/>
      <c r="E32" s="139"/>
      <c r="F32" s="140"/>
      <c r="G32" s="130"/>
    </row>
    <row r="33" spans="1:7" s="109" customFormat="1" ht="15" customHeight="1" x14ac:dyDescent="0.2">
      <c r="A33" s="134"/>
      <c r="B33" s="138"/>
      <c r="C33" s="138"/>
      <c r="D33" s="138"/>
      <c r="E33" s="139"/>
      <c r="F33" s="140"/>
      <c r="G33" s="130"/>
    </row>
    <row r="34" spans="1:7" s="109" customFormat="1" ht="15" customHeight="1" x14ac:dyDescent="0.2">
      <c r="A34" s="137"/>
      <c r="B34" s="138"/>
      <c r="C34" s="138"/>
      <c r="D34" s="138"/>
      <c r="E34" s="139"/>
      <c r="F34" s="140"/>
      <c r="G34" s="130"/>
    </row>
    <row r="35" spans="1:7" s="109" customFormat="1" ht="15" customHeight="1" x14ac:dyDescent="0.2">
      <c r="A35" s="137"/>
      <c r="B35" s="138"/>
      <c r="C35" s="138"/>
      <c r="D35" s="138"/>
      <c r="E35" s="139"/>
      <c r="F35" s="140"/>
      <c r="G35" s="130"/>
    </row>
    <row r="36" spans="1:7" s="109" customFormat="1" ht="15" customHeight="1" x14ac:dyDescent="0.2">
      <c r="A36" s="134"/>
      <c r="B36" s="138"/>
      <c r="C36" s="138"/>
      <c r="D36" s="138"/>
      <c r="E36" s="139"/>
      <c r="F36" s="140"/>
      <c r="G36" s="130"/>
    </row>
    <row r="37" spans="1:7" s="109" customFormat="1" ht="15" customHeight="1" x14ac:dyDescent="0.2">
      <c r="A37" s="134"/>
      <c r="B37" s="138"/>
      <c r="C37" s="138"/>
      <c r="D37" s="138"/>
      <c r="E37" s="139"/>
      <c r="F37" s="140"/>
      <c r="G37" s="130"/>
    </row>
    <row r="38" spans="1:7" ht="20.100000000000001" customHeight="1" x14ac:dyDescent="0.2">
      <c r="A38" s="119"/>
      <c r="B38" s="482" t="s">
        <v>133</v>
      </c>
      <c r="C38" s="482"/>
      <c r="D38" s="482"/>
      <c r="E38" s="482"/>
      <c r="F38" s="141">
        <f>SUM(F11:F22)</f>
        <v>15</v>
      </c>
      <c r="G38" s="142">
        <f>SUM(G11:G37)</f>
        <v>0</v>
      </c>
    </row>
    <row r="39" spans="1:7" ht="1.5" customHeight="1" thickBot="1" x14ac:dyDescent="0.25">
      <c r="A39" s="143"/>
      <c r="B39" s="144"/>
      <c r="C39" s="144"/>
      <c r="D39" s="144"/>
      <c r="E39" s="144"/>
      <c r="F39" s="144"/>
      <c r="G39" s="145"/>
    </row>
    <row r="40" spans="1:7" ht="24.95" customHeight="1" thickTop="1" x14ac:dyDescent="0.2">
      <c r="A40" s="483" t="s">
        <v>209</v>
      </c>
      <c r="B40" s="484"/>
      <c r="C40" s="485"/>
      <c r="D40" s="483" t="s">
        <v>210</v>
      </c>
      <c r="E40" s="486"/>
      <c r="F40" s="486"/>
      <c r="G40" s="487"/>
    </row>
    <row r="41" spans="1:7" ht="24.95" customHeight="1" x14ac:dyDescent="0.2">
      <c r="A41" s="121" t="s">
        <v>31</v>
      </c>
      <c r="B41" s="149"/>
      <c r="C41" s="149"/>
      <c r="D41" s="149"/>
      <c r="E41" s="122"/>
      <c r="F41" s="488" t="s">
        <v>211</v>
      </c>
      <c r="G41" s="489"/>
    </row>
    <row r="42" spans="1:7" ht="15" customHeight="1" x14ac:dyDescent="0.2">
      <c r="A42" s="121" t="s">
        <v>134</v>
      </c>
      <c r="B42" s="149"/>
      <c r="C42" s="149"/>
      <c r="D42" s="149"/>
      <c r="E42" s="149"/>
      <c r="F42" s="149"/>
      <c r="G42" s="150"/>
    </row>
    <row r="43" spans="1:7" ht="15" customHeight="1" x14ac:dyDescent="0.2">
      <c r="A43" s="376" t="s">
        <v>135</v>
      </c>
      <c r="B43" s="376"/>
      <c r="C43" s="376"/>
      <c r="D43" s="376"/>
      <c r="E43" s="376"/>
      <c r="F43" s="376"/>
      <c r="G43" s="376"/>
    </row>
    <row r="44" spans="1:7" ht="15" customHeight="1" x14ac:dyDescent="0.2">
      <c r="A44" s="376" t="s">
        <v>136</v>
      </c>
      <c r="B44" s="376"/>
      <c r="C44" s="376"/>
      <c r="D44" s="376"/>
      <c r="E44" s="376"/>
      <c r="F44" s="376"/>
      <c r="G44" s="376"/>
    </row>
    <row r="45" spans="1:7" ht="15" customHeight="1" x14ac:dyDescent="0.2">
      <c r="A45" s="40"/>
      <c r="B45" s="41"/>
      <c r="C45" s="41"/>
      <c r="D45" s="41"/>
      <c r="E45" s="41"/>
      <c r="F45" s="41"/>
      <c r="G45" s="151"/>
    </row>
  </sheetData>
  <sheetProtection selectLockedCells="1" selectUnlockedCells="1"/>
  <mergeCells count="16"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  <mergeCell ref="A1:G2"/>
    <mergeCell ref="A3:F4"/>
    <mergeCell ref="A5:G5"/>
    <mergeCell ref="C7:F7"/>
    <mergeCell ref="A9:A10"/>
    <mergeCell ref="B9:E10"/>
    <mergeCell ref="F9:G9"/>
  </mergeCells>
  <phoneticPr fontId="18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abSelected="1" view="pageBreakPreview" zoomScale="130" zoomScaleSheetLayoutView="130" workbookViewId="0">
      <pane ySplit="1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3.85546875" style="102" customWidth="1"/>
    <col min="2" max="2" width="13.42578125" style="102" customWidth="1"/>
    <col min="3" max="3" width="11.42578125" style="102"/>
    <col min="4" max="4" width="9.85546875" style="102" customWidth="1"/>
    <col min="5" max="5" width="10.85546875" style="102" customWidth="1"/>
    <col min="6" max="6" width="12.42578125" style="102" customWidth="1"/>
    <col min="7" max="7" width="13.28515625" style="102" customWidth="1"/>
    <col min="8" max="8" width="13.140625" style="102" customWidth="1"/>
    <col min="9" max="9" width="11.42578125" style="102"/>
    <col min="10" max="10" width="13.85546875" style="102" bestFit="1" customWidth="1"/>
    <col min="11" max="16384" width="11.42578125" style="102"/>
  </cols>
  <sheetData>
    <row r="1" spans="1:8" ht="15" customHeight="1" x14ac:dyDescent="0.2">
      <c r="A1" s="475"/>
      <c r="B1" s="475"/>
      <c r="C1" s="475"/>
      <c r="D1" s="475"/>
      <c r="E1" s="475"/>
      <c r="F1" s="475"/>
      <c r="G1" s="475"/>
      <c r="H1" s="475"/>
    </row>
    <row r="2" spans="1:8" ht="15" customHeight="1" x14ac:dyDescent="0.2">
      <c r="A2" s="476"/>
      <c r="B2" s="476"/>
      <c r="C2" s="476"/>
      <c r="D2" s="476"/>
      <c r="E2" s="476"/>
      <c r="F2" s="476"/>
      <c r="G2" s="476"/>
      <c r="H2" s="476"/>
    </row>
    <row r="3" spans="1:8" ht="15" customHeight="1" x14ac:dyDescent="0.2">
      <c r="A3" s="403" t="s">
        <v>137</v>
      </c>
      <c r="B3" s="403"/>
      <c r="C3" s="403"/>
      <c r="D3" s="403"/>
      <c r="E3" s="403"/>
      <c r="F3" s="403"/>
      <c r="G3" s="403"/>
      <c r="H3" s="5" t="s">
        <v>4</v>
      </c>
    </row>
    <row r="4" spans="1:8" ht="15" customHeight="1" x14ac:dyDescent="0.2">
      <c r="A4" s="403"/>
      <c r="B4" s="403"/>
      <c r="C4" s="403"/>
      <c r="D4" s="403"/>
      <c r="E4" s="403"/>
      <c r="F4" s="403"/>
      <c r="G4" s="403"/>
      <c r="H4" s="39" t="s">
        <v>138</v>
      </c>
    </row>
    <row r="5" spans="1:8" ht="12.6" customHeight="1" x14ac:dyDescent="0.2">
      <c r="A5" s="382" t="s">
        <v>6</v>
      </c>
      <c r="B5" s="382"/>
      <c r="C5" s="382"/>
      <c r="D5" s="382"/>
      <c r="E5" s="382"/>
      <c r="F5" s="382"/>
      <c r="G5" s="382"/>
      <c r="H5" s="382"/>
    </row>
    <row r="6" spans="1:8" ht="12.6" customHeight="1" x14ac:dyDescent="0.2">
      <c r="A6" s="334"/>
      <c r="B6" s="334"/>
      <c r="C6" s="334"/>
      <c r="D6" s="334"/>
      <c r="E6" s="334"/>
      <c r="F6" s="334"/>
      <c r="G6" s="334"/>
      <c r="H6" s="334"/>
    </row>
    <row r="7" spans="1:8" ht="12.6" customHeight="1" x14ac:dyDescent="0.2">
      <c r="A7" s="121" t="s">
        <v>7</v>
      </c>
      <c r="B7" s="122"/>
      <c r="C7" s="363" t="s">
        <v>8</v>
      </c>
      <c r="D7" s="363"/>
      <c r="E7" s="363"/>
      <c r="F7" s="363"/>
      <c r="G7" s="363"/>
      <c r="H7" s="6" t="s">
        <v>9</v>
      </c>
    </row>
    <row r="8" spans="1:8" ht="12.6" customHeight="1" x14ac:dyDescent="0.2">
      <c r="A8" s="10" t="s">
        <v>194</v>
      </c>
      <c r="B8" s="42"/>
      <c r="C8" s="10" t="s">
        <v>205</v>
      </c>
      <c r="D8" s="103"/>
      <c r="E8" s="103"/>
      <c r="F8" s="103"/>
      <c r="G8" s="70"/>
      <c r="H8" s="152"/>
    </row>
    <row r="9" spans="1:8" ht="12.6" customHeight="1" x14ac:dyDescent="0.2">
      <c r="A9" s="478" t="s">
        <v>139</v>
      </c>
      <c r="B9" s="478"/>
      <c r="C9" s="478"/>
      <c r="D9" s="478"/>
      <c r="E9" s="478"/>
      <c r="F9" s="430" t="s">
        <v>127</v>
      </c>
      <c r="G9" s="430"/>
      <c r="H9" s="430"/>
    </row>
    <row r="10" spans="1:8" ht="12.6" customHeight="1" x14ac:dyDescent="0.2">
      <c r="A10" s="478"/>
      <c r="B10" s="478"/>
      <c r="C10" s="478"/>
      <c r="D10" s="478"/>
      <c r="E10" s="478"/>
      <c r="F10" s="126" t="s">
        <v>140</v>
      </c>
      <c r="G10" s="126" t="s">
        <v>141</v>
      </c>
      <c r="H10" s="126" t="s">
        <v>129</v>
      </c>
    </row>
    <row r="11" spans="1:8" s="109" customFormat="1" ht="15" customHeight="1" x14ac:dyDescent="0.2">
      <c r="A11" s="490"/>
      <c r="B11" s="490"/>
      <c r="C11" s="490"/>
      <c r="D11" s="490"/>
      <c r="E11" s="490"/>
      <c r="F11" s="53"/>
      <c r="G11" s="53"/>
      <c r="H11" s="53"/>
    </row>
    <row r="12" spans="1:8" s="109" customFormat="1" ht="15" customHeight="1" x14ac:dyDescent="0.2">
      <c r="A12" s="498" t="s">
        <v>206</v>
      </c>
      <c r="B12" s="498"/>
      <c r="C12" s="498"/>
      <c r="D12" s="498"/>
      <c r="E12" s="498"/>
      <c r="F12" s="303">
        <v>0.05</v>
      </c>
      <c r="G12" s="304">
        <f>(1/(1-$F$29))*F12</f>
        <v>5.830903790087464E-2</v>
      </c>
      <c r="H12" s="153">
        <f>ROUND(G12/G$29*FSUP!N$35,2)</f>
        <v>0</v>
      </c>
    </row>
    <row r="13" spans="1:8" s="109" customFormat="1" ht="15" customHeight="1" x14ac:dyDescent="0.2">
      <c r="A13" s="499" t="s">
        <v>142</v>
      </c>
      <c r="B13" s="499"/>
      <c r="C13" s="499"/>
      <c r="D13" s="499"/>
      <c r="E13" s="499"/>
      <c r="F13" s="305">
        <v>1.6500000000000001E-2</v>
      </c>
      <c r="G13" s="304">
        <f>(1/(1-$F$29))*F13</f>
        <v>1.9241982507288632E-2</v>
      </c>
      <c r="H13" s="153">
        <f>ROUND(G13/G$29*FSUP!N$35,2)</f>
        <v>0</v>
      </c>
    </row>
    <row r="14" spans="1:8" s="109" customFormat="1" ht="15" customHeight="1" x14ac:dyDescent="0.2">
      <c r="A14" s="499" t="s">
        <v>143</v>
      </c>
      <c r="B14" s="499"/>
      <c r="C14" s="499"/>
      <c r="D14" s="499"/>
      <c r="E14" s="499"/>
      <c r="F14" s="305">
        <v>7.5999999999999998E-2</v>
      </c>
      <c r="G14" s="304">
        <f>(1/(1-$F$29))*F14</f>
        <v>8.8629737609329448E-2</v>
      </c>
      <c r="H14" s="153">
        <f>ROUND(G14/G$29*FSUP!N$35,2)</f>
        <v>0</v>
      </c>
    </row>
    <row r="15" spans="1:8" s="109" customFormat="1" ht="15" customHeight="1" x14ac:dyDescent="0.2">
      <c r="A15" s="499"/>
      <c r="B15" s="499"/>
      <c r="C15" s="499"/>
      <c r="D15" s="499"/>
      <c r="E15" s="499"/>
      <c r="F15" s="305"/>
      <c r="G15" s="306"/>
      <c r="H15" s="53"/>
    </row>
    <row r="16" spans="1:8" s="109" customFormat="1" ht="15" customHeight="1" x14ac:dyDescent="0.2">
      <c r="A16" s="154"/>
      <c r="B16" s="155"/>
      <c r="C16" s="155"/>
      <c r="D16" s="155"/>
      <c r="E16" s="155"/>
      <c r="F16" s="305"/>
      <c r="G16" s="306"/>
      <c r="H16" s="53"/>
    </row>
    <row r="17" spans="1:11" s="109" customFormat="1" ht="15" customHeight="1" x14ac:dyDescent="0.2">
      <c r="A17" s="154"/>
      <c r="B17" s="155"/>
      <c r="C17" s="155"/>
      <c r="D17" s="155"/>
      <c r="E17" s="155"/>
      <c r="F17" s="305"/>
      <c r="G17" s="306"/>
      <c r="H17" s="53"/>
    </row>
    <row r="18" spans="1:11" s="109" customFormat="1" ht="15" customHeight="1" x14ac:dyDescent="0.2">
      <c r="A18" s="154"/>
      <c r="B18" s="155"/>
      <c r="C18" s="155"/>
      <c r="D18" s="155"/>
      <c r="E18" s="155"/>
      <c r="F18" s="305"/>
      <c r="G18" s="306"/>
      <c r="H18" s="53"/>
    </row>
    <row r="19" spans="1:11" s="109" customFormat="1" ht="15" customHeight="1" x14ac:dyDescent="0.2">
      <c r="A19" s="154"/>
      <c r="B19" s="155"/>
      <c r="C19" s="155"/>
      <c r="D19" s="155"/>
      <c r="E19" s="155"/>
      <c r="F19" s="305"/>
      <c r="G19" s="306"/>
      <c r="H19" s="53"/>
    </row>
    <row r="20" spans="1:11" s="109" customFormat="1" ht="15" customHeight="1" x14ac:dyDescent="0.2">
      <c r="A20" s="154"/>
      <c r="B20" s="155"/>
      <c r="C20" s="155"/>
      <c r="D20" s="155"/>
      <c r="E20" s="155"/>
      <c r="F20" s="305"/>
      <c r="G20" s="306"/>
      <c r="H20" s="53"/>
    </row>
    <row r="21" spans="1:11" s="109" customFormat="1" ht="15" customHeight="1" x14ac:dyDescent="0.2">
      <c r="A21" s="500"/>
      <c r="B21" s="500"/>
      <c r="C21" s="500"/>
      <c r="D21" s="500"/>
      <c r="E21" s="500"/>
      <c r="F21" s="307"/>
      <c r="G21" s="306"/>
      <c r="H21" s="53"/>
    </row>
    <row r="22" spans="1:11" s="109" customFormat="1" ht="15" customHeight="1" x14ac:dyDescent="0.2">
      <c r="A22" s="491"/>
      <c r="B22" s="491"/>
      <c r="C22" s="491"/>
      <c r="D22" s="491"/>
      <c r="E22" s="491"/>
      <c r="F22" s="307"/>
      <c r="G22" s="306"/>
      <c r="H22" s="53"/>
    </row>
    <row r="23" spans="1:11" s="109" customFormat="1" ht="15" customHeight="1" x14ac:dyDescent="0.2">
      <c r="A23" s="501"/>
      <c r="B23" s="501"/>
      <c r="C23" s="501"/>
      <c r="D23" s="501"/>
      <c r="E23" s="501"/>
      <c r="F23" s="307"/>
      <c r="G23" s="306"/>
      <c r="H23" s="53"/>
    </row>
    <row r="24" spans="1:11" s="109" customFormat="1" ht="15" customHeight="1" x14ac:dyDescent="0.2">
      <c r="A24" s="490"/>
      <c r="B24" s="490"/>
      <c r="C24" s="490"/>
      <c r="D24" s="490"/>
      <c r="E24" s="490"/>
      <c r="F24" s="306"/>
      <c r="G24" s="306"/>
      <c r="H24" s="53"/>
    </row>
    <row r="25" spans="1:11" s="109" customFormat="1" ht="15" customHeight="1" x14ac:dyDescent="0.2">
      <c r="A25" s="491"/>
      <c r="B25" s="491"/>
      <c r="C25" s="491"/>
      <c r="D25" s="491"/>
      <c r="E25" s="491"/>
      <c r="F25" s="306"/>
      <c r="G25" s="306"/>
      <c r="H25" s="53"/>
    </row>
    <row r="26" spans="1:11" s="109" customFormat="1" ht="15" customHeight="1" x14ac:dyDescent="0.2">
      <c r="A26" s="491"/>
      <c r="B26" s="491"/>
      <c r="C26" s="491"/>
      <c r="D26" s="491"/>
      <c r="E26" s="491"/>
      <c r="F26" s="306"/>
      <c r="G26" s="306"/>
      <c r="H26" s="53"/>
    </row>
    <row r="27" spans="1:11" s="109" customFormat="1" ht="15" customHeight="1" x14ac:dyDescent="0.2">
      <c r="A27" s="490"/>
      <c r="B27" s="490"/>
      <c r="C27" s="490"/>
      <c r="D27" s="490"/>
      <c r="E27" s="490"/>
      <c r="F27" s="306"/>
      <c r="G27" s="306"/>
      <c r="H27" s="53"/>
    </row>
    <row r="28" spans="1:11" s="109" customFormat="1" ht="15" customHeight="1" x14ac:dyDescent="0.2">
      <c r="A28" s="490"/>
      <c r="B28" s="490"/>
      <c r="C28" s="490"/>
      <c r="D28" s="490"/>
      <c r="E28" s="490"/>
      <c r="F28" s="306"/>
      <c r="G28" s="306"/>
      <c r="H28" s="53"/>
      <c r="K28" s="220"/>
    </row>
    <row r="29" spans="1:11" ht="22.5" customHeight="1" x14ac:dyDescent="0.2">
      <c r="A29" s="495" t="s">
        <v>144</v>
      </c>
      <c r="B29" s="495"/>
      <c r="C29" s="495"/>
      <c r="D29" s="495"/>
      <c r="E29" s="495"/>
      <c r="F29" s="302">
        <f>SUM(F12:F28)</f>
        <v>0.14250000000000002</v>
      </c>
      <c r="G29" s="302">
        <f>SUM(G12:G28)</f>
        <v>0.16618075801749271</v>
      </c>
      <c r="H29" s="156">
        <f>SUM(H12:H28)</f>
        <v>0</v>
      </c>
      <c r="I29" s="218"/>
      <c r="J29" s="217"/>
      <c r="K29" s="217"/>
    </row>
    <row r="30" spans="1:11" ht="12.6" customHeight="1" x14ac:dyDescent="0.2">
      <c r="A30" s="382" t="s">
        <v>29</v>
      </c>
      <c r="B30" s="382"/>
      <c r="C30" s="382"/>
      <c r="D30" s="382"/>
      <c r="E30" s="382"/>
      <c r="F30" s="382" t="s">
        <v>30</v>
      </c>
      <c r="G30" s="382"/>
      <c r="H30" s="382"/>
      <c r="J30" s="217"/>
    </row>
    <row r="31" spans="1:11" ht="12.6" customHeight="1" x14ac:dyDescent="0.2">
      <c r="A31" s="373"/>
      <c r="B31" s="373"/>
      <c r="C31" s="373"/>
      <c r="D31" s="373"/>
      <c r="E31" s="373"/>
      <c r="F31" s="373"/>
      <c r="G31" s="373"/>
      <c r="H31" s="373"/>
      <c r="J31" s="219"/>
    </row>
    <row r="32" spans="1:11" ht="12.6" customHeight="1" x14ac:dyDescent="0.2">
      <c r="A32" s="363" t="s">
        <v>31</v>
      </c>
      <c r="B32" s="363"/>
      <c r="C32" s="363"/>
      <c r="D32" s="363"/>
      <c r="E32" s="363"/>
      <c r="F32" s="363"/>
      <c r="G32" s="376" t="s">
        <v>32</v>
      </c>
      <c r="H32" s="376"/>
      <c r="J32" s="219"/>
    </row>
    <row r="33" spans="1:8" ht="12.6" customHeight="1" x14ac:dyDescent="0.2">
      <c r="A33" s="340"/>
      <c r="B33" s="340"/>
      <c r="C33" s="340"/>
      <c r="D33" s="340"/>
      <c r="E33" s="340"/>
      <c r="F33" s="340"/>
      <c r="G33" s="496"/>
      <c r="H33" s="497"/>
    </row>
    <row r="34" spans="1:8" ht="12" customHeight="1" x14ac:dyDescent="0.2">
      <c r="A34" s="492" t="s">
        <v>145</v>
      </c>
      <c r="B34" s="493"/>
      <c r="C34" s="493"/>
      <c r="D34" s="493"/>
      <c r="E34" s="493"/>
      <c r="F34" s="493"/>
      <c r="G34" s="493"/>
      <c r="H34" s="494"/>
    </row>
    <row r="35" spans="1:8" ht="12" customHeight="1" x14ac:dyDescent="0.2">
      <c r="A35" s="259" t="s">
        <v>146</v>
      </c>
      <c r="B35" s="247"/>
      <c r="C35" s="247"/>
      <c r="D35" s="247"/>
      <c r="E35" s="247"/>
      <c r="F35" s="247"/>
      <c r="G35" s="247"/>
      <c r="H35" s="260"/>
    </row>
    <row r="36" spans="1:8" ht="12" customHeight="1" x14ac:dyDescent="0.2">
      <c r="A36" s="259" t="s">
        <v>289</v>
      </c>
      <c r="B36" s="247"/>
      <c r="C36" s="247"/>
      <c r="D36" s="247"/>
      <c r="E36" s="247"/>
      <c r="F36" s="247"/>
      <c r="G36" s="247"/>
      <c r="H36" s="258"/>
    </row>
    <row r="37" spans="1:8" ht="12" customHeight="1" x14ac:dyDescent="0.2">
      <c r="A37" s="259" t="s">
        <v>203</v>
      </c>
      <c r="B37" s="246"/>
      <c r="C37" s="246"/>
      <c r="D37" s="246"/>
      <c r="E37" s="246"/>
      <c r="F37" s="246"/>
      <c r="G37" s="247"/>
      <c r="H37" s="258"/>
    </row>
    <row r="38" spans="1:8" ht="12" customHeight="1" x14ac:dyDescent="0.2">
      <c r="A38" s="259" t="s">
        <v>204</v>
      </c>
      <c r="B38" s="247"/>
      <c r="C38" s="247"/>
      <c r="D38" s="247"/>
      <c r="E38" s="247"/>
      <c r="F38" s="247"/>
      <c r="G38" s="247"/>
      <c r="H38" s="258"/>
    </row>
    <row r="39" spans="1:8" ht="12" customHeight="1" x14ac:dyDescent="0.2">
      <c r="A39" s="261" t="s">
        <v>147</v>
      </c>
      <c r="B39" s="147"/>
      <c r="C39" s="147"/>
      <c r="D39" s="147"/>
      <c r="E39" s="147"/>
      <c r="F39" s="147"/>
      <c r="G39" s="147"/>
      <c r="H39" s="260"/>
    </row>
    <row r="40" spans="1:8" ht="12" customHeight="1" x14ac:dyDescent="0.2">
      <c r="A40" s="259" t="s">
        <v>214</v>
      </c>
      <c r="B40" s="247"/>
      <c r="C40" s="247"/>
      <c r="D40" s="247"/>
      <c r="E40" s="247"/>
      <c r="F40" s="247"/>
      <c r="G40" s="248"/>
      <c r="H40" s="262"/>
    </row>
    <row r="41" spans="1:8" ht="12" customHeight="1" x14ac:dyDescent="0.2">
      <c r="A41" s="320" t="s">
        <v>286</v>
      </c>
      <c r="B41" s="247" t="s">
        <v>287</v>
      </c>
      <c r="C41" s="247"/>
      <c r="D41" s="247"/>
      <c r="E41" s="247"/>
      <c r="F41" s="247"/>
      <c r="G41" s="247"/>
      <c r="H41" s="258"/>
    </row>
    <row r="42" spans="1:8" ht="12" customHeight="1" x14ac:dyDescent="0.2">
      <c r="A42" s="320" t="s">
        <v>290</v>
      </c>
      <c r="B42" s="247" t="s">
        <v>291</v>
      </c>
      <c r="C42" s="247"/>
      <c r="D42" s="247"/>
      <c r="E42" s="247"/>
      <c r="F42" s="247"/>
      <c r="G42" s="247"/>
      <c r="H42" s="258"/>
    </row>
    <row r="43" spans="1:8" ht="12" customHeight="1" x14ac:dyDescent="0.2">
      <c r="A43" s="319" t="s">
        <v>285</v>
      </c>
      <c r="B43" s="147" t="s">
        <v>294</v>
      </c>
      <c r="C43" s="147"/>
      <c r="D43" s="249"/>
      <c r="E43" s="249"/>
      <c r="F43" s="249"/>
      <c r="G43" s="249"/>
      <c r="H43" s="263"/>
    </row>
    <row r="44" spans="1:8" ht="12" customHeight="1" x14ac:dyDescent="0.2">
      <c r="A44" s="264" t="s">
        <v>207</v>
      </c>
      <c r="B44" s="249"/>
      <c r="C44" s="249"/>
      <c r="D44" s="249"/>
      <c r="E44" s="249"/>
      <c r="F44" s="249"/>
      <c r="G44" s="249"/>
      <c r="H44" s="263"/>
    </row>
    <row r="45" spans="1:8" s="109" customFormat="1" ht="12" customHeight="1" x14ac:dyDescent="0.2">
      <c r="A45" s="265" t="s">
        <v>207</v>
      </c>
      <c r="B45" s="266"/>
      <c r="C45" s="266"/>
      <c r="D45" s="266"/>
      <c r="E45" s="266"/>
      <c r="F45" s="266"/>
      <c r="G45" s="266"/>
      <c r="H45" s="267"/>
    </row>
  </sheetData>
  <sheetProtection selectLockedCells="1" selectUnlockedCells="1"/>
  <mergeCells count="30"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25" zoomScale="140" zoomScaleSheetLayoutView="140" workbookViewId="0">
      <pane ySplit="1" activePane="bottomLeft"/>
      <selection activeCell="N3" sqref="N3:O3"/>
      <selection pane="bottomLeft" activeCell="N3" sqref="N3:O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79" t="s">
        <v>282</v>
      </c>
      <c r="B1" s="379"/>
      <c r="C1" s="379"/>
      <c r="D1" s="379"/>
      <c r="E1" s="379"/>
      <c r="F1" s="379"/>
      <c r="G1" s="379"/>
    </row>
    <row r="2" spans="1:7" x14ac:dyDescent="0.2">
      <c r="A2" s="380"/>
      <c r="B2" s="380"/>
      <c r="C2" s="380"/>
      <c r="D2" s="380"/>
      <c r="E2" s="380"/>
      <c r="F2" s="380"/>
      <c r="G2" s="380"/>
    </row>
    <row r="3" spans="1:7" x14ac:dyDescent="0.2">
      <c r="A3" s="403" t="s">
        <v>148</v>
      </c>
      <c r="B3" s="403"/>
      <c r="C3" s="403"/>
      <c r="D3" s="403"/>
      <c r="E3" s="403"/>
      <c r="F3" s="403"/>
      <c r="G3" s="5" t="s">
        <v>4</v>
      </c>
    </row>
    <row r="4" spans="1:7" ht="18" x14ac:dyDescent="0.2">
      <c r="A4" s="403"/>
      <c r="B4" s="403"/>
      <c r="C4" s="403"/>
      <c r="D4" s="403"/>
      <c r="E4" s="403"/>
      <c r="F4" s="403"/>
      <c r="G4" s="39" t="s">
        <v>149</v>
      </c>
    </row>
    <row r="5" spans="1:7" x14ac:dyDescent="0.2">
      <c r="A5" s="382" t="s">
        <v>6</v>
      </c>
      <c r="B5" s="382"/>
      <c r="C5" s="382"/>
      <c r="D5" s="382"/>
      <c r="E5" s="382"/>
      <c r="F5" s="382"/>
      <c r="G5" s="382"/>
    </row>
    <row r="6" spans="1:7" x14ac:dyDescent="0.2">
      <c r="A6" s="512"/>
      <c r="B6" s="512"/>
      <c r="C6" s="512"/>
      <c r="D6" s="512"/>
      <c r="E6" s="512"/>
      <c r="F6" s="512"/>
      <c r="G6" s="512"/>
    </row>
    <row r="7" spans="1:7" x14ac:dyDescent="0.2">
      <c r="A7" s="363" t="s">
        <v>7</v>
      </c>
      <c r="B7" s="363"/>
      <c r="C7" s="363" t="s">
        <v>8</v>
      </c>
      <c r="D7" s="363"/>
      <c r="E7" s="363"/>
      <c r="F7" s="363"/>
      <c r="G7" s="6" t="s">
        <v>9</v>
      </c>
    </row>
    <row r="8" spans="1:7" x14ac:dyDescent="0.2">
      <c r="A8" s="10" t="s">
        <v>194</v>
      </c>
      <c r="B8" s="42"/>
      <c r="C8" s="10" t="s">
        <v>205</v>
      </c>
      <c r="D8" s="103"/>
      <c r="E8" s="103"/>
      <c r="F8" s="70"/>
      <c r="G8" s="160"/>
    </row>
    <row r="9" spans="1:7" ht="13.5" customHeight="1" x14ac:dyDescent="0.2">
      <c r="A9" s="478" t="s">
        <v>100</v>
      </c>
      <c r="B9" s="478"/>
      <c r="C9" s="478"/>
      <c r="D9" s="478"/>
      <c r="E9" s="478"/>
      <c r="F9" s="430" t="s">
        <v>127</v>
      </c>
      <c r="G9" s="430"/>
    </row>
    <row r="10" spans="1:7" x14ac:dyDescent="0.2">
      <c r="A10" s="478"/>
      <c r="B10" s="478"/>
      <c r="C10" s="478"/>
      <c r="D10" s="478"/>
      <c r="E10" s="478"/>
      <c r="F10" s="126" t="s">
        <v>128</v>
      </c>
      <c r="G10" s="126" t="s">
        <v>129</v>
      </c>
    </row>
    <row r="11" spans="1:7" x14ac:dyDescent="0.2">
      <c r="A11" s="45" t="s">
        <v>88</v>
      </c>
      <c r="B11" s="511" t="s">
        <v>150</v>
      </c>
      <c r="C11" s="511"/>
      <c r="D11" s="511"/>
      <c r="E11" s="511"/>
      <c r="F11" s="45"/>
      <c r="G11" s="161"/>
    </row>
    <row r="12" spans="1:7" x14ac:dyDescent="0.2">
      <c r="A12" s="128" t="s">
        <v>151</v>
      </c>
      <c r="B12" s="162" t="s">
        <v>152</v>
      </c>
      <c r="C12" s="163"/>
      <c r="D12" s="163"/>
      <c r="E12" s="163"/>
      <c r="F12" s="164">
        <v>0</v>
      </c>
      <c r="G12" s="165">
        <f>ROUND(F12*'FSUP-I EQUIPE TÉCNICA'!L$42,2)</f>
        <v>0</v>
      </c>
    </row>
    <row r="13" spans="1:7" x14ac:dyDescent="0.2">
      <c r="A13" s="128" t="s">
        <v>63</v>
      </c>
      <c r="B13" s="162" t="s">
        <v>153</v>
      </c>
      <c r="C13" s="163"/>
      <c r="D13" s="163"/>
      <c r="E13" s="163"/>
      <c r="F13" s="164">
        <v>0.2</v>
      </c>
      <c r="G13" s="165">
        <f>ROUND(F13*'FSUP-I EQUIPE TÉCNICA'!L$42,2)</f>
        <v>0</v>
      </c>
    </row>
    <row r="14" spans="1:7" x14ac:dyDescent="0.2">
      <c r="A14" s="128" t="s">
        <v>64</v>
      </c>
      <c r="B14" s="162" t="s">
        <v>154</v>
      </c>
      <c r="C14" s="163"/>
      <c r="D14" s="163"/>
      <c r="E14" s="163"/>
      <c r="F14" s="164">
        <v>0.08</v>
      </c>
      <c r="G14" s="165">
        <f>ROUND(F14*'FSUP-I EQUIPE TÉCNICA'!L$42,2)</f>
        <v>0</v>
      </c>
    </row>
    <row r="15" spans="1:7" x14ac:dyDescent="0.2">
      <c r="A15" s="128" t="s">
        <v>155</v>
      </c>
      <c r="B15" s="162" t="s">
        <v>156</v>
      </c>
      <c r="C15" s="163"/>
      <c r="D15" s="163"/>
      <c r="E15" s="163"/>
      <c r="F15" s="164">
        <v>2E-3</v>
      </c>
      <c r="G15" s="165">
        <f>ROUND(F15*'FSUP-I EQUIPE TÉCNICA'!L$42,2)</f>
        <v>0</v>
      </c>
    </row>
    <row r="16" spans="1:7" x14ac:dyDescent="0.2">
      <c r="A16" s="128" t="s">
        <v>157</v>
      </c>
      <c r="B16" s="162" t="s">
        <v>158</v>
      </c>
      <c r="C16" s="163"/>
      <c r="D16" s="163"/>
      <c r="E16" s="163"/>
      <c r="F16" s="164">
        <v>2.5000000000000001E-2</v>
      </c>
      <c r="G16" s="165">
        <f>ROUND(F16*'FSUP-I EQUIPE TÉCNICA'!L$42,2)</f>
        <v>0</v>
      </c>
    </row>
    <row r="17" spans="1:7" x14ac:dyDescent="0.2">
      <c r="A17" s="128" t="s">
        <v>159</v>
      </c>
      <c r="B17" s="162" t="s">
        <v>160</v>
      </c>
      <c r="C17" s="163"/>
      <c r="D17" s="163"/>
      <c r="E17" s="163"/>
      <c r="F17" s="164">
        <v>6.0000000000000001E-3</v>
      </c>
      <c r="G17" s="165">
        <f>ROUND(F17*'FSUP-I EQUIPE TÉCNICA'!L$42,2)</f>
        <v>0</v>
      </c>
    </row>
    <row r="18" spans="1:7" x14ac:dyDescent="0.2">
      <c r="A18" s="128" t="s">
        <v>161</v>
      </c>
      <c r="B18" s="162" t="s">
        <v>162</v>
      </c>
      <c r="C18" s="163"/>
      <c r="D18" s="163"/>
      <c r="E18" s="163"/>
      <c r="F18" s="164">
        <v>0.03</v>
      </c>
      <c r="G18" s="165">
        <f>ROUND(F18*'FSUP-I EQUIPE TÉCNICA'!L$42,2)</f>
        <v>0</v>
      </c>
    </row>
    <row r="19" spans="1:7" x14ac:dyDescent="0.2">
      <c r="A19" s="128" t="s">
        <v>163</v>
      </c>
      <c r="B19" s="162" t="s">
        <v>164</v>
      </c>
      <c r="C19" s="163"/>
      <c r="D19" s="163"/>
      <c r="E19" s="163"/>
      <c r="F19" s="164">
        <v>0.01</v>
      </c>
      <c r="G19" s="165">
        <f>ROUND(F19*'FSUP-I EQUIPE TÉCNICA'!L$42,2)</f>
        <v>0</v>
      </c>
    </row>
    <row r="20" spans="1:7" x14ac:dyDescent="0.2">
      <c r="A20" s="128" t="s">
        <v>165</v>
      </c>
      <c r="B20" s="162" t="s">
        <v>166</v>
      </c>
      <c r="C20" s="163"/>
      <c r="D20" s="163"/>
      <c r="E20" s="163"/>
      <c r="F20" s="166">
        <v>1.4999999999999999E-2</v>
      </c>
      <c r="G20" s="165">
        <f>ROUND(F20*'FSUP-I EQUIPE TÉCNICA'!L$42,2)</f>
        <v>0</v>
      </c>
    </row>
    <row r="21" spans="1:7" x14ac:dyDescent="0.2">
      <c r="A21" s="506" t="s">
        <v>167</v>
      </c>
      <c r="B21" s="506"/>
      <c r="C21" s="506"/>
      <c r="D21" s="506"/>
      <c r="E21" s="506"/>
      <c r="F21" s="167">
        <f>ROUND(SUM(F12:F20),4)</f>
        <v>0.36799999999999999</v>
      </c>
      <c r="G21" s="168">
        <f>ROUND(SUM(G12:G20),2)</f>
        <v>0</v>
      </c>
    </row>
    <row r="22" spans="1:7" x14ac:dyDescent="0.2">
      <c r="A22" s="516"/>
      <c r="B22" s="516"/>
      <c r="C22" s="516"/>
      <c r="D22" s="516"/>
      <c r="E22" s="516"/>
      <c r="F22" s="516"/>
      <c r="G22" s="169"/>
    </row>
    <row r="23" spans="1:7" x14ac:dyDescent="0.2">
      <c r="A23" s="124" t="s">
        <v>168</v>
      </c>
      <c r="B23" s="517" t="s">
        <v>169</v>
      </c>
      <c r="C23" s="503"/>
      <c r="D23" s="503"/>
      <c r="E23" s="503"/>
      <c r="F23" s="269"/>
      <c r="G23" s="125"/>
    </row>
    <row r="24" spans="1:7" x14ac:dyDescent="0.2">
      <c r="A24" s="270" t="s">
        <v>55</v>
      </c>
      <c r="B24" s="271" t="s">
        <v>224</v>
      </c>
      <c r="C24" s="268"/>
      <c r="D24" s="268"/>
      <c r="E24" s="268"/>
      <c r="F24" s="273">
        <v>0</v>
      </c>
      <c r="G24" s="165">
        <f>ROUND(F24*'FSUP-I EQUIPE TÉCNICA'!L$42,2)</f>
        <v>0</v>
      </c>
    </row>
    <row r="25" spans="1:7" x14ac:dyDescent="0.2">
      <c r="A25" s="270" t="s">
        <v>56</v>
      </c>
      <c r="B25" s="518" t="s">
        <v>225</v>
      </c>
      <c r="C25" s="519"/>
      <c r="D25" s="268"/>
      <c r="E25" s="268"/>
      <c r="F25" s="273">
        <v>0</v>
      </c>
      <c r="G25" s="165">
        <f>ROUND(F25*'FSUP-I EQUIPE TÉCNICA'!L$42,2)</f>
        <v>0</v>
      </c>
    </row>
    <row r="26" spans="1:7" x14ac:dyDescent="0.2">
      <c r="A26" s="270" t="s">
        <v>216</v>
      </c>
      <c r="B26" s="520" t="s">
        <v>226</v>
      </c>
      <c r="C26" s="521"/>
      <c r="D26" s="268"/>
      <c r="E26" s="268"/>
      <c r="F26" s="273">
        <v>7.0000000000000001E-3</v>
      </c>
      <c r="G26" s="165">
        <f>ROUND(F26*'FSUP-I EQUIPE TÉCNICA'!L$42,2)</f>
        <v>0</v>
      </c>
    </row>
    <row r="27" spans="1:7" x14ac:dyDescent="0.2">
      <c r="A27" s="270" t="s">
        <v>217</v>
      </c>
      <c r="B27" s="520" t="s">
        <v>170</v>
      </c>
      <c r="C27" s="521"/>
      <c r="D27" s="268"/>
      <c r="E27" s="268"/>
      <c r="F27" s="273">
        <v>8.3299999999999999E-2</v>
      </c>
      <c r="G27" s="165">
        <f>ROUND(F27*'FSUP-I EQUIPE TÉCNICA'!L$42,2)</f>
        <v>0</v>
      </c>
    </row>
    <row r="28" spans="1:7" x14ac:dyDescent="0.2">
      <c r="A28" s="270" t="s">
        <v>218</v>
      </c>
      <c r="B28" s="520" t="s">
        <v>227</v>
      </c>
      <c r="C28" s="521"/>
      <c r="D28" s="268"/>
      <c r="E28" s="268"/>
      <c r="F28" s="273">
        <v>5.0000000000000001E-4</v>
      </c>
      <c r="G28" s="165">
        <f>ROUND(F28*'FSUP-I EQUIPE TÉCNICA'!L$42,2)</f>
        <v>0</v>
      </c>
    </row>
    <row r="29" spans="1:7" x14ac:dyDescent="0.2">
      <c r="A29" s="270" t="s">
        <v>219</v>
      </c>
      <c r="B29" s="520" t="s">
        <v>228</v>
      </c>
      <c r="C29" s="521"/>
      <c r="D29" s="268"/>
      <c r="E29" s="268"/>
      <c r="F29" s="273">
        <v>5.5999999999999999E-3</v>
      </c>
      <c r="G29" s="165">
        <f>ROUND(F29*'FSUP-I EQUIPE TÉCNICA'!L$42,2)</f>
        <v>0</v>
      </c>
    </row>
    <row r="30" spans="1:7" x14ac:dyDescent="0.2">
      <c r="A30" s="270" t="s">
        <v>220</v>
      </c>
      <c r="B30" s="520" t="s">
        <v>229</v>
      </c>
      <c r="C30" s="521"/>
      <c r="D30" s="268"/>
      <c r="E30" s="268"/>
      <c r="F30" s="273">
        <v>0</v>
      </c>
      <c r="G30" s="165">
        <f>ROUND(F30*'FSUP-I EQUIPE TÉCNICA'!L$42,2)</f>
        <v>0</v>
      </c>
    </row>
    <row r="31" spans="1:7" x14ac:dyDescent="0.2">
      <c r="A31" s="270" t="s">
        <v>221</v>
      </c>
      <c r="B31" s="520" t="s">
        <v>230</v>
      </c>
      <c r="C31" s="521"/>
      <c r="D31" s="268"/>
      <c r="E31" s="268"/>
      <c r="F31" s="273">
        <v>8.0000000000000004E-4</v>
      </c>
      <c r="G31" s="165">
        <f>ROUND(F31*'FSUP-I EQUIPE TÉCNICA'!L$42,2)</f>
        <v>0</v>
      </c>
    </row>
    <row r="32" spans="1:7" x14ac:dyDescent="0.2">
      <c r="A32" s="270" t="s">
        <v>222</v>
      </c>
      <c r="B32" s="520" t="s">
        <v>231</v>
      </c>
      <c r="C32" s="521"/>
      <c r="D32" s="268"/>
      <c r="E32" s="268"/>
      <c r="F32" s="273">
        <v>7.7899999999999997E-2</v>
      </c>
      <c r="G32" s="165">
        <f>ROUND(F32*'FSUP-I EQUIPE TÉCNICA'!L$42,2)</f>
        <v>0</v>
      </c>
    </row>
    <row r="33" spans="1:7" x14ac:dyDescent="0.2">
      <c r="A33" s="270" t="s">
        <v>223</v>
      </c>
      <c r="B33" s="520" t="s">
        <v>232</v>
      </c>
      <c r="C33" s="521"/>
      <c r="D33" s="170"/>
      <c r="E33" s="170"/>
      <c r="F33" s="273">
        <v>2.0000000000000001E-4</v>
      </c>
      <c r="G33" s="165">
        <f>ROUND(F33*'FSUP-I EQUIPE TÉCNICA'!L$42,2)</f>
        <v>0</v>
      </c>
    </row>
    <row r="34" spans="1:7" x14ac:dyDescent="0.2">
      <c r="A34" s="506" t="s">
        <v>171</v>
      </c>
      <c r="B34" s="525"/>
      <c r="C34" s="525"/>
      <c r="D34" s="506"/>
      <c r="E34" s="506"/>
      <c r="F34" s="272">
        <f>ROUND(SUM(F24:F33),4)</f>
        <v>0.17530000000000001</v>
      </c>
      <c r="G34" s="168">
        <f>ROUND(SUM(G24:G33),2)</f>
        <v>0</v>
      </c>
    </row>
    <row r="35" spans="1:7" x14ac:dyDescent="0.2">
      <c r="A35" s="172"/>
      <c r="B35" s="526"/>
      <c r="C35" s="526"/>
      <c r="D35" s="526"/>
      <c r="E35" s="526"/>
      <c r="F35" s="526"/>
      <c r="G35" s="526"/>
    </row>
    <row r="36" spans="1:7" x14ac:dyDescent="0.2">
      <c r="A36" s="124" t="s">
        <v>58</v>
      </c>
      <c r="B36" s="503" t="s">
        <v>172</v>
      </c>
      <c r="C36" s="503"/>
      <c r="D36" s="503"/>
      <c r="E36" s="503"/>
      <c r="F36" s="124"/>
      <c r="G36" s="125"/>
    </row>
    <row r="37" spans="1:7" x14ac:dyDescent="0.2">
      <c r="A37" s="128" t="s">
        <v>173</v>
      </c>
      <c r="B37" s="504" t="s">
        <v>174</v>
      </c>
      <c r="C37" s="504"/>
      <c r="D37" s="504"/>
      <c r="E37" s="504"/>
      <c r="F37" s="164">
        <v>3.85E-2</v>
      </c>
      <c r="G37" s="165">
        <f>ROUND(F37*'FSUP-I EQUIPE TÉCNICA'!L$42,2)</f>
        <v>0</v>
      </c>
    </row>
    <row r="38" spans="1:7" x14ac:dyDescent="0.2">
      <c r="A38" s="128" t="s">
        <v>175</v>
      </c>
      <c r="B38" s="504" t="s">
        <v>176</v>
      </c>
      <c r="C38" s="504"/>
      <c r="D38" s="504"/>
      <c r="E38" s="504"/>
      <c r="F38" s="164">
        <v>2.7799999999999998E-2</v>
      </c>
      <c r="G38" s="165">
        <f>ROUND(F38*'FSUP-I EQUIPE TÉCNICA'!L$42,2)</f>
        <v>0</v>
      </c>
    </row>
    <row r="39" spans="1:7" x14ac:dyDescent="0.2">
      <c r="A39" s="128" t="s">
        <v>177</v>
      </c>
      <c r="B39" s="522" t="s">
        <v>237</v>
      </c>
      <c r="C39" s="523"/>
      <c r="D39" s="523"/>
      <c r="E39" s="524"/>
      <c r="F39" s="171">
        <v>4.1999999999999997E-3</v>
      </c>
      <c r="G39" s="165">
        <f>ROUND(F39*'FSUP-I EQUIPE TÉCNICA'!L$42,2)</f>
        <v>0</v>
      </c>
    </row>
    <row r="40" spans="1:7" x14ac:dyDescent="0.2">
      <c r="A40" s="128" t="s">
        <v>233</v>
      </c>
      <c r="B40" s="504" t="s">
        <v>236</v>
      </c>
      <c r="C40" s="504"/>
      <c r="D40" s="504"/>
      <c r="E40" s="504"/>
      <c r="F40" s="171">
        <v>1.1999999999999999E-3</v>
      </c>
      <c r="G40" s="165">
        <f>ROUND(F40*'FSUP-I EQUIPE TÉCNICA'!L$42,2)</f>
        <v>0</v>
      </c>
    </row>
    <row r="41" spans="1:7" x14ac:dyDescent="0.2">
      <c r="A41" s="128" t="s">
        <v>234</v>
      </c>
      <c r="B41" s="504" t="s">
        <v>235</v>
      </c>
      <c r="C41" s="504"/>
      <c r="D41" s="504"/>
      <c r="E41" s="504"/>
      <c r="F41" s="171">
        <v>4.9500000000000002E-2</v>
      </c>
      <c r="G41" s="165">
        <f>ROUND(F41*'FSUP-I EQUIPE TÉCNICA'!L$42,2)</f>
        <v>0</v>
      </c>
    </row>
    <row r="42" spans="1:7" x14ac:dyDescent="0.2">
      <c r="A42" s="506" t="s">
        <v>178</v>
      </c>
      <c r="B42" s="506"/>
      <c r="C42" s="506"/>
      <c r="D42" s="506"/>
      <c r="E42" s="506"/>
      <c r="F42" s="167">
        <f>ROUND(SUM(F37:F41),4)</f>
        <v>0.1212</v>
      </c>
      <c r="G42" s="168">
        <f>ROUND(SUM(G37:G41),2)</f>
        <v>0</v>
      </c>
    </row>
    <row r="43" spans="1:7" x14ac:dyDescent="0.2">
      <c r="A43" s="507"/>
      <c r="B43" s="507"/>
      <c r="C43" s="507"/>
      <c r="D43" s="507"/>
      <c r="E43" s="507"/>
      <c r="F43" s="507"/>
      <c r="G43" s="507"/>
    </row>
    <row r="44" spans="1:7" x14ac:dyDescent="0.2">
      <c r="A44" s="124" t="s">
        <v>179</v>
      </c>
      <c r="B44" s="503" t="s">
        <v>180</v>
      </c>
      <c r="C44" s="503"/>
      <c r="D44" s="503"/>
      <c r="E44" s="503"/>
      <c r="F44" s="124"/>
      <c r="G44" s="125"/>
    </row>
    <row r="45" spans="1:7" x14ac:dyDescent="0.2">
      <c r="A45" s="128" t="s">
        <v>181</v>
      </c>
      <c r="B45" s="505" t="s">
        <v>182</v>
      </c>
      <c r="C45" s="505"/>
      <c r="D45" s="505"/>
      <c r="E45" s="505"/>
      <c r="F45" s="164">
        <v>6.4500000000000002E-2</v>
      </c>
      <c r="G45" s="165">
        <f>ROUND(F45*'FSUP-I EQUIPE TÉCNICA'!L$42,2)</f>
        <v>0</v>
      </c>
    </row>
    <row r="46" spans="1:7" x14ac:dyDescent="0.2">
      <c r="A46" s="128" t="s">
        <v>183</v>
      </c>
      <c r="B46" s="505" t="s">
        <v>184</v>
      </c>
      <c r="C46" s="505"/>
      <c r="D46" s="505"/>
      <c r="E46" s="505"/>
      <c r="F46" s="171">
        <v>4.4000000000000003E-3</v>
      </c>
      <c r="G46" s="165">
        <f>ROUND(F46*'FSUP-I EQUIPE TÉCNICA'!L$42,2)</f>
        <v>0</v>
      </c>
    </row>
    <row r="47" spans="1:7" x14ac:dyDescent="0.2">
      <c r="A47" s="506" t="s">
        <v>185</v>
      </c>
      <c r="B47" s="506"/>
      <c r="C47" s="506"/>
      <c r="D47" s="506"/>
      <c r="E47" s="506"/>
      <c r="F47" s="167">
        <f>SUM(F45:F46)</f>
        <v>6.8900000000000003E-2</v>
      </c>
      <c r="G47" s="168">
        <f>ROUND(SUM(G45:G46),2)</f>
        <v>0</v>
      </c>
    </row>
    <row r="48" spans="1:7" x14ac:dyDescent="0.2">
      <c r="A48" s="173"/>
      <c r="B48" s="174"/>
      <c r="C48" s="174"/>
      <c r="D48" s="174"/>
      <c r="E48" s="174"/>
      <c r="F48" s="175"/>
      <c r="G48" s="176"/>
    </row>
    <row r="49" spans="1:7" x14ac:dyDescent="0.2">
      <c r="A49" s="502" t="s">
        <v>186</v>
      </c>
      <c r="B49" s="502"/>
      <c r="C49" s="502"/>
      <c r="D49" s="502"/>
      <c r="E49" s="502"/>
      <c r="F49" s="290">
        <f>ROUND(F21+F34+F42+F47,4)</f>
        <v>0.73340000000000005</v>
      </c>
      <c r="G49" s="177">
        <f>ROUND(G21+G34+G42+G47,2)</f>
        <v>0</v>
      </c>
    </row>
    <row r="50" spans="1:7" x14ac:dyDescent="0.2">
      <c r="A50" s="146" t="s">
        <v>29</v>
      </c>
      <c r="B50" s="147"/>
      <c r="C50" s="148"/>
      <c r="D50" s="146" t="s">
        <v>30</v>
      </c>
      <c r="E50" s="147"/>
      <c r="F50" s="147"/>
      <c r="G50" s="148"/>
    </row>
    <row r="51" spans="1:7" x14ac:dyDescent="0.2">
      <c r="A51" s="513"/>
      <c r="B51" s="514"/>
      <c r="C51" s="370"/>
      <c r="D51" s="513"/>
      <c r="E51" s="514"/>
      <c r="F51" s="514"/>
      <c r="G51" s="370"/>
    </row>
    <row r="52" spans="1:7" x14ac:dyDescent="0.2">
      <c r="A52" s="121" t="s">
        <v>31</v>
      </c>
      <c r="B52" s="149"/>
      <c r="C52" s="149"/>
      <c r="D52" s="149"/>
      <c r="E52" s="122"/>
      <c r="F52" s="121" t="s">
        <v>32</v>
      </c>
      <c r="G52" s="122"/>
    </row>
    <row r="53" spans="1:7" x14ac:dyDescent="0.2">
      <c r="A53" s="40"/>
      <c r="B53" s="41"/>
      <c r="C53" s="41"/>
      <c r="D53" s="41"/>
      <c r="E53" s="32"/>
      <c r="F53" s="468"/>
      <c r="G53" s="515"/>
    </row>
    <row r="54" spans="1:7" x14ac:dyDescent="0.2">
      <c r="A54" s="119" t="s">
        <v>145</v>
      </c>
      <c r="B54" s="109"/>
      <c r="C54" s="109"/>
      <c r="D54" s="109"/>
      <c r="E54" s="109"/>
      <c r="F54" s="109"/>
      <c r="G54" s="178"/>
    </row>
    <row r="55" spans="1:7" x14ac:dyDescent="0.2">
      <c r="A55" s="146" t="s">
        <v>187</v>
      </c>
      <c r="B55" s="147"/>
      <c r="C55" s="147"/>
      <c r="D55" s="147"/>
      <c r="E55" s="147"/>
      <c r="F55" s="147"/>
      <c r="G55" s="148"/>
    </row>
    <row r="56" spans="1:7" x14ac:dyDescent="0.2">
      <c r="A56" s="508" t="s">
        <v>188</v>
      </c>
      <c r="B56" s="509"/>
      <c r="C56" s="509"/>
      <c r="D56" s="509"/>
      <c r="E56" s="509"/>
      <c r="F56" s="509"/>
      <c r="G56" s="510"/>
    </row>
    <row r="57" spans="1:7" x14ac:dyDescent="0.2">
      <c r="A57" s="508"/>
      <c r="B57" s="509"/>
      <c r="C57" s="509"/>
      <c r="D57" s="509"/>
      <c r="E57" s="509"/>
      <c r="F57" s="509"/>
      <c r="G57" s="510"/>
    </row>
    <row r="58" spans="1:7" x14ac:dyDescent="0.2">
      <c r="A58" s="119"/>
      <c r="B58" s="109"/>
      <c r="C58" s="109"/>
      <c r="D58" s="109"/>
      <c r="E58" s="109"/>
      <c r="F58" s="109"/>
      <c r="G58" s="178"/>
    </row>
    <row r="59" spans="1:7" x14ac:dyDescent="0.2">
      <c r="A59" s="157"/>
      <c r="B59" s="158"/>
      <c r="C59" s="158"/>
      <c r="D59" s="158"/>
      <c r="E59" s="158"/>
      <c r="F59" s="158"/>
      <c r="G59" s="159"/>
    </row>
  </sheetData>
  <sheetProtection selectLockedCells="1" selectUnlockedCells="1"/>
  <mergeCells count="40">
    <mergeCell ref="B30:C30"/>
    <mergeCell ref="B31:C31"/>
    <mergeCell ref="B32:C32"/>
    <mergeCell ref="B33:C33"/>
    <mergeCell ref="B39:E39"/>
    <mergeCell ref="A34:E34"/>
    <mergeCell ref="B35:G35"/>
    <mergeCell ref="B25:C25"/>
    <mergeCell ref="B26:C26"/>
    <mergeCell ref="B27:C27"/>
    <mergeCell ref="B28:C28"/>
    <mergeCell ref="B29:C29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5E78C8-A836-4024-84CE-96AC0341B6D4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a1e48662-16a4-40f2-b1e7-32676133bcd9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Raquel Pedroso Neiva</cp:lastModifiedBy>
  <cp:lastPrinted>2018-08-31T16:52:07Z</cp:lastPrinted>
  <dcterms:created xsi:type="dcterms:W3CDTF">2013-04-19T14:21:46Z</dcterms:created>
  <dcterms:modified xsi:type="dcterms:W3CDTF">2018-08-31T19:20:10Z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