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6ª GRD-UEP\2018\CD Módulos Santitários - 2018\CD MÓDULOS SANITÁRIOS - 2018\QUADROS\"/>
    </mc:Choice>
  </mc:AlternateContent>
  <xr:revisionPtr revIDLastSave="0" documentId="10_ncr:8100000_{227D89C7-21A5-480E-A40D-CC2C8C92164A}" xr6:coauthVersionLast="33" xr6:coauthVersionMax="33" xr10:uidLastSave="{00000000-0000-0000-0000-000000000000}"/>
  <bookViews>
    <workbookView xWindow="10125" yWindow="-30" windowWidth="9795" windowHeight="9210" tabRatio="637" xr2:uid="{00000000-000D-0000-FFFF-FFFF00000000}"/>
  </bookViews>
  <sheets>
    <sheet name="BDI - SERVIÇOS" sheetId="21" r:id="rId1"/>
  </sheets>
  <definedNames>
    <definedName name="_xlnm.Print_Area" localSheetId="0">'BDI - SERVIÇOS'!$A$1:$N$28</definedName>
  </definedNames>
  <calcPr calcId="162913" iterateDelta="1E-4"/>
</workbook>
</file>

<file path=xl/calcChain.xml><?xml version="1.0" encoding="utf-8"?>
<calcChain xmlns="http://schemas.openxmlformats.org/spreadsheetml/2006/main">
  <c r="D12" i="21" l="1"/>
  <c r="L24" i="21"/>
  <c r="E24" i="21"/>
  <c r="F24" i="21" s="1"/>
  <c r="L22" i="21"/>
  <c r="E22" i="21"/>
  <c r="F22" i="21" s="1"/>
  <c r="E20" i="21"/>
  <c r="F20" i="21" s="1"/>
  <c r="L18" i="21"/>
  <c r="E18" i="21"/>
  <c r="F18" i="21" s="1"/>
  <c r="L16" i="21"/>
  <c r="L15" i="21"/>
  <c r="L14" i="21"/>
  <c r="L13" i="21"/>
  <c r="L10" i="21"/>
  <c r="L25" i="21" s="1"/>
  <c r="L26" i="21" s="1"/>
  <c r="E10" i="21"/>
  <c r="D27" i="21" l="1"/>
  <c r="E29" i="21"/>
  <c r="F10" i="21"/>
  <c r="B32" i="21"/>
  <c r="B30" i="21"/>
  <c r="F27" i="21" l="1"/>
  <c r="I22" i="21"/>
  <c r="K22" i="21" s="1"/>
  <c r="I13" i="21"/>
  <c r="K13" i="21" s="1"/>
  <c r="I24" i="21"/>
  <c r="K24" i="21" s="1"/>
  <c r="I18" i="21"/>
  <c r="K18" i="21" s="1"/>
  <c r="I14" i="21"/>
  <c r="K14" i="21" s="1"/>
  <c r="I15" i="21"/>
  <c r="K15" i="21" s="1"/>
  <c r="I10" i="21"/>
  <c r="K10" i="21" s="1"/>
  <c r="K25" i="21" s="1"/>
  <c r="K27" i="21" s="1"/>
  <c r="I16" i="21"/>
  <c r="K16" i="21" s="1"/>
  <c r="E14" i="21" l="1"/>
  <c r="M14" i="21" s="1"/>
  <c r="E15" i="21"/>
  <c r="M15" i="21" s="1"/>
  <c r="E16" i="21"/>
  <c r="M16" i="21" s="1"/>
  <c r="E13" i="21"/>
  <c r="F12" i="21" l="1"/>
  <c r="F25" i="21" s="1"/>
  <c r="M13" i="21"/>
  <c r="L27" i="21" s="1"/>
  <c r="I25" i="21" l="1"/>
  <c r="I26" i="21" s="1"/>
  <c r="F28" i="21"/>
  <c r="F29" i="21" s="1"/>
</calcChain>
</file>

<file path=xl/sharedStrings.xml><?xml version="1.0" encoding="utf-8"?>
<sst xmlns="http://schemas.openxmlformats.org/spreadsheetml/2006/main" count="45" uniqueCount="31">
  <si>
    <t>2.1</t>
  </si>
  <si>
    <t>2.2</t>
  </si>
  <si>
    <t>2.3</t>
  </si>
  <si>
    <t>ITEM</t>
  </si>
  <si>
    <t>2.4</t>
  </si>
  <si>
    <t xml:space="preserve"> </t>
  </si>
  <si>
    <t>DESCRIÇÕES DOS ITENS</t>
  </si>
  <si>
    <t>%</t>
  </si>
  <si>
    <t>Valor</t>
  </si>
  <si>
    <t>BDI</t>
  </si>
  <si>
    <t>(R$)</t>
  </si>
  <si>
    <t>ADMINISTRAÇÃO CENTRAL ( AC )</t>
  </si>
  <si>
    <t>TRIBUTOS ( I )</t>
  </si>
  <si>
    <t>PIS</t>
  </si>
  <si>
    <t>Cofins</t>
  </si>
  <si>
    <t>CPRB (Contribuição Previdenciária sobre a Receita Bruta)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</si>
  <si>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</si>
  <si>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</si>
  <si>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</si>
  <si>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</si>
  <si>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</si>
  <si>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</si>
  <si>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</si>
  <si>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</si>
  <si>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</si>
  <si>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</si>
  <si>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 xml:space="preserve">    MINISTÉRIO DA INTEGRAÇÃO NACIONAL</t>
  </si>
  <si>
    <t xml:space="preserve">   COMPANHIA DE DESENVOLVIMENTO DOS VALES DO SÃO FRANCISCO E DO PARNAÍBA</t>
  </si>
  <si>
    <t xml:space="preserve">   6ª SUPERINTENDÊNCIA REGIONAL</t>
  </si>
  <si>
    <t xml:space="preserve">ISS </t>
  </si>
  <si>
    <t>DETALHAMENTO DO BDI  - SERVIÇOS -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</si>
</sst>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&quot;R$ &quot;#,##0.00"/>
    <numFmt numFmtId="167" formatCode="0.0000%"/>
    <numFmt numFmtId="168" formatCode="&quot;BDI = &quot;0.00%"/>
    <numFmt numFmtId="169" formatCode="0.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ill="0" applyBorder="0" applyAlignment="0" applyProtection="0"/>
    <xf numFmtId="0" fontId="1" fillId="0" borderId="0"/>
    <xf numFmtId="164" fontId="1" fillId="0" borderId="0" applyFill="0" applyBorder="0" applyAlignment="0" applyProtection="0"/>
    <xf numFmtId="164" fontId="1" fillId="0" borderId="0" applyFill="0" applyBorder="0" applyAlignment="0" applyProtection="0"/>
  </cellStyleXfs>
  <cellXfs count="85">
    <xf numFmtId="0" fontId="0" fillId="0" borderId="0" xfId="0"/>
    <xf numFmtId="49" fontId="4" fillId="0" borderId="0" xfId="0" applyNumberFormat="1" applyFont="1" applyBorder="1" applyAlignment="1">
      <alignment horizontal="left" vertical="top" wrapText="1" indent="1"/>
    </xf>
    <xf numFmtId="0" fontId="6" fillId="0" borderId="0" xfId="0" applyFont="1"/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left"/>
    </xf>
    <xf numFmtId="166" fontId="8" fillId="0" borderId="0" xfId="0" applyNumberFormat="1" applyFont="1" applyAlignment="1">
      <alignment horizontal="left"/>
    </xf>
    <xf numFmtId="0" fontId="6" fillId="0" borderId="0" xfId="0" applyFont="1" applyBorder="1"/>
    <xf numFmtId="0" fontId="8" fillId="2" borderId="8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0" xfId="0" applyFont="1" applyAlignment="1"/>
    <xf numFmtId="0" fontId="8" fillId="0" borderId="15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2" fontId="8" fillId="0" borderId="16" xfId="0" applyNumberFormat="1" applyFont="1" applyBorder="1" applyAlignment="1">
      <alignment horizontal="center"/>
    </xf>
    <xf numFmtId="4" fontId="6" fillId="0" borderId="4" xfId="0" applyNumberFormat="1" applyFont="1" applyBorder="1"/>
    <xf numFmtId="4" fontId="8" fillId="0" borderId="16" xfId="0" applyNumberFormat="1" applyFont="1" applyBorder="1"/>
    <xf numFmtId="0" fontId="8" fillId="0" borderId="0" xfId="0" applyFont="1" applyAlignment="1">
      <alignment horizontal="center"/>
    </xf>
    <xf numFmtId="165" fontId="8" fillId="0" borderId="0" xfId="1" applyFont="1" applyAlignment="1"/>
    <xf numFmtId="165" fontId="6" fillId="0" borderId="0" xfId="1" applyFont="1" applyAlignment="1"/>
    <xf numFmtId="0" fontId="6" fillId="0" borderId="0" xfId="0" applyFont="1" applyAlignment="1"/>
    <xf numFmtId="0" fontId="6" fillId="0" borderId="15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2" fontId="6" fillId="0" borderId="16" xfId="0" applyNumberFormat="1" applyFont="1" applyBorder="1" applyAlignment="1">
      <alignment horizontal="center"/>
    </xf>
    <xf numFmtId="0" fontId="6" fillId="0" borderId="17" xfId="0" applyFont="1" applyBorder="1"/>
    <xf numFmtId="4" fontId="8" fillId="0" borderId="17" xfId="0" applyNumberFormat="1" applyFont="1" applyBorder="1"/>
    <xf numFmtId="10" fontId="8" fillId="0" borderId="0" xfId="0" applyNumberFormat="1" applyFont="1" applyAlignment="1"/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43" fontId="6" fillId="0" borderId="0" xfId="0" applyNumberFormat="1" applyFont="1"/>
    <xf numFmtId="4" fontId="6" fillId="0" borderId="17" xfId="0" applyNumberFormat="1" applyFont="1" applyBorder="1"/>
    <xf numFmtId="2" fontId="8" fillId="0" borderId="4" xfId="0" applyNumberFormat="1" applyFont="1" applyBorder="1"/>
    <xf numFmtId="0" fontId="8" fillId="0" borderId="11" xfId="0" applyFont="1" applyBorder="1" applyAlignment="1">
      <alignment horizontal="center"/>
    </xf>
    <xf numFmtId="0" fontId="8" fillId="0" borderId="12" xfId="0" applyFont="1" applyBorder="1"/>
    <xf numFmtId="0" fontId="8" fillId="0" borderId="13" xfId="0" applyFont="1" applyBorder="1"/>
    <xf numFmtId="2" fontId="8" fillId="0" borderId="14" xfId="0" applyNumberFormat="1" applyFont="1" applyBorder="1" applyAlignment="1">
      <alignment horizontal="center"/>
    </xf>
    <xf numFmtId="4" fontId="6" fillId="0" borderId="13" xfId="0" applyNumberFormat="1" applyFont="1" applyBorder="1"/>
    <xf numFmtId="4" fontId="8" fillId="0" borderId="5" xfId="0" applyNumberFormat="1" applyFont="1" applyBorder="1"/>
    <xf numFmtId="0" fontId="6" fillId="0" borderId="0" xfId="0" applyFont="1" applyBorder="1" applyAlignment="1">
      <alignment horizontal="right"/>
    </xf>
    <xf numFmtId="10" fontId="9" fillId="0" borderId="0" xfId="4" applyNumberFormat="1" applyFont="1" applyBorder="1" applyAlignment="1">
      <alignment horizontal="center"/>
    </xf>
    <xf numFmtId="4" fontId="6" fillId="0" borderId="0" xfId="0" applyNumberFormat="1" applyFont="1" applyBorder="1"/>
    <xf numFmtId="4" fontId="8" fillId="0" borderId="0" xfId="0" applyNumberFormat="1" applyFont="1" applyBorder="1"/>
    <xf numFmtId="4" fontId="6" fillId="0" borderId="0" xfId="0" applyNumberFormat="1" applyFont="1"/>
    <xf numFmtId="165" fontId="6" fillId="0" borderId="0" xfId="0" applyNumberFormat="1" applyFont="1"/>
    <xf numFmtId="167" fontId="6" fillId="0" borderId="0" xfId="4" applyNumberFormat="1" applyFont="1"/>
    <xf numFmtId="0" fontId="6" fillId="0" borderId="19" xfId="0" applyFont="1" applyBorder="1"/>
    <xf numFmtId="166" fontId="7" fillId="0" borderId="0" xfId="1" applyNumberFormat="1" applyFont="1"/>
    <xf numFmtId="0" fontId="6" fillId="0" borderId="2" xfId="0" applyFont="1" applyBorder="1"/>
    <xf numFmtId="0" fontId="6" fillId="0" borderId="0" xfId="0" applyFont="1" applyAlignment="1">
      <alignment horizontal="right"/>
    </xf>
    <xf numFmtId="165" fontId="8" fillId="0" borderId="0" xfId="1" applyFont="1"/>
    <xf numFmtId="0" fontId="8" fillId="0" borderId="0" xfId="0" applyFont="1"/>
    <xf numFmtId="169" fontId="6" fillId="0" borderId="0" xfId="0" applyNumberFormat="1" applyFont="1"/>
    <xf numFmtId="2" fontId="8" fillId="0" borderId="0" xfId="0" applyNumberFormat="1" applyFont="1"/>
    <xf numFmtId="0" fontId="8" fillId="0" borderId="0" xfId="0" applyFont="1" applyAlignment="1">
      <alignment horizontal="right"/>
    </xf>
    <xf numFmtId="10" fontId="8" fillId="0" borderId="0" xfId="4" applyNumberFormat="1" applyFont="1" applyAlignment="1"/>
    <xf numFmtId="0" fontId="10" fillId="0" borderId="0" xfId="0" applyFont="1"/>
    <xf numFmtId="168" fontId="6" fillId="0" borderId="0" xfId="0" applyNumberFormat="1" applyFont="1"/>
    <xf numFmtId="10" fontId="8" fillId="0" borderId="0" xfId="4" applyNumberFormat="1" applyFont="1" applyAlignment="1">
      <alignment horizontal="center" vertical="center"/>
    </xf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6" fillId="0" borderId="20" xfId="0" quotePrefix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68" fontId="8" fillId="0" borderId="10" xfId="4" applyNumberFormat="1" applyFont="1" applyBorder="1" applyAlignment="1">
      <alignment horizontal="center" vertical="center"/>
    </xf>
    <xf numFmtId="168" fontId="8" fillId="0" borderId="5" xfId="4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top" wrapText="1" indent="7"/>
    </xf>
    <xf numFmtId="0" fontId="7" fillId="0" borderId="0" xfId="0" applyFont="1" applyAlignment="1">
      <alignment horizontal="center"/>
    </xf>
    <xf numFmtId="0" fontId="8" fillId="2" borderId="6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</cellXfs>
  <cellStyles count="9">
    <cellStyle name="Moeda 2" xfId="8" xr:uid="{00000000-0005-0000-0000-000000000000}"/>
    <cellStyle name="Moeda 3" xfId="3" xr:uid="{00000000-0005-0000-0000-000001000000}"/>
    <cellStyle name="Moeda 5" xfId="7" xr:uid="{00000000-0005-0000-0000-000002000000}"/>
    <cellStyle name="Normal" xfId="0" builtinId="0"/>
    <cellStyle name="Normal 2 2" xfId="6" xr:uid="{00000000-0005-0000-0000-000004000000}"/>
    <cellStyle name="Porcentagem" xfId="4" builtinId="5"/>
    <cellStyle name="Porcentagem 2" xfId="5" xr:uid="{00000000-0005-0000-0000-000006000000}"/>
    <cellStyle name="Separador de milhares 2" xfId="2" xr:uid="{00000000-0005-0000-0000-000008000000}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695325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09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"/>
  <sheetViews>
    <sheetView tabSelected="1" view="pageBreakPreview" zoomScaleSheetLayoutView="100" workbookViewId="0">
      <selection activeCell="A6" sqref="A6"/>
    </sheetView>
  </sheetViews>
  <sheetFormatPr defaultRowHeight="12.75" x14ac:dyDescent="0.2"/>
  <cols>
    <col min="1" max="1" width="11.42578125" style="2" customWidth="1"/>
    <col min="2" max="2" width="22.140625" style="2" customWidth="1"/>
    <col min="3" max="3" width="41.140625" style="2" customWidth="1"/>
    <col min="4" max="4" width="16.85546875" style="2" customWidth="1"/>
    <col min="5" max="14" width="0" style="2" hidden="1" customWidth="1"/>
    <col min="15" max="15" width="10.7109375" style="2" bestFit="1" customWidth="1"/>
    <col min="16" max="16384" width="9.140625" style="2"/>
  </cols>
  <sheetData>
    <row r="1" spans="1:13" ht="13.5" x14ac:dyDescent="0.2">
      <c r="A1" s="1"/>
      <c r="B1" s="75" t="s">
        <v>26</v>
      </c>
      <c r="C1" s="75"/>
      <c r="D1" s="75"/>
      <c r="E1" s="75"/>
      <c r="F1" s="75"/>
    </row>
    <row r="2" spans="1:13" ht="13.5" x14ac:dyDescent="0.2">
      <c r="A2" s="1"/>
      <c r="B2" s="75" t="s">
        <v>27</v>
      </c>
      <c r="C2" s="75"/>
      <c r="D2" s="75"/>
      <c r="E2" s="75"/>
      <c r="F2" s="75"/>
    </row>
    <row r="3" spans="1:13" ht="13.5" x14ac:dyDescent="0.2">
      <c r="A3" s="1"/>
      <c r="B3" s="75" t="s">
        <v>28</v>
      </c>
      <c r="C3" s="75"/>
      <c r="D3" s="75"/>
      <c r="E3" s="75"/>
      <c r="F3" s="75"/>
    </row>
    <row r="4" spans="1:13" x14ac:dyDescent="0.2">
      <c r="A4" s="1"/>
      <c r="B4" s="1"/>
      <c r="C4" s="1"/>
      <c r="D4" s="1"/>
      <c r="E4" s="1"/>
      <c r="F4" s="1"/>
    </row>
    <row r="5" spans="1:13" ht="16.5" x14ac:dyDescent="0.3">
      <c r="A5" s="76" t="s">
        <v>30</v>
      </c>
      <c r="B5" s="76"/>
      <c r="C5" s="76"/>
      <c r="D5" s="76"/>
      <c r="E5" s="3"/>
      <c r="F5" s="3"/>
    </row>
    <row r="6" spans="1:13" ht="13.5" thickBot="1" x14ac:dyDescent="0.25">
      <c r="A6" s="5"/>
      <c r="B6" s="6"/>
      <c r="C6" s="6"/>
      <c r="F6" s="7"/>
    </row>
    <row r="7" spans="1:13" x14ac:dyDescent="0.2">
      <c r="A7" s="77" t="s">
        <v>3</v>
      </c>
      <c r="B7" s="79" t="s">
        <v>6</v>
      </c>
      <c r="C7" s="80"/>
      <c r="D7" s="83" t="s">
        <v>7</v>
      </c>
      <c r="E7" s="8" t="s">
        <v>8</v>
      </c>
      <c r="F7" s="9" t="s">
        <v>9</v>
      </c>
      <c r="G7" s="4" t="s">
        <v>5</v>
      </c>
    </row>
    <row r="8" spans="1:13" ht="13.5" thickBot="1" x14ac:dyDescent="0.25">
      <c r="A8" s="78"/>
      <c r="B8" s="81"/>
      <c r="C8" s="82"/>
      <c r="D8" s="84"/>
      <c r="E8" s="10" t="s">
        <v>10</v>
      </c>
      <c r="F8" s="11" t="s">
        <v>10</v>
      </c>
      <c r="H8" s="67"/>
      <c r="I8" s="67"/>
      <c r="J8" s="67"/>
      <c r="K8" s="67"/>
    </row>
    <row r="9" spans="1:13" x14ac:dyDescent="0.2">
      <c r="A9" s="12"/>
      <c r="B9" s="13"/>
      <c r="C9" s="14"/>
      <c r="D9" s="15"/>
      <c r="E9" s="16"/>
      <c r="F9" s="17"/>
      <c r="H9" s="18"/>
      <c r="I9" s="18"/>
      <c r="J9" s="18"/>
      <c r="K9" s="18"/>
    </row>
    <row r="10" spans="1:13" x14ac:dyDescent="0.2">
      <c r="A10" s="19">
        <v>1</v>
      </c>
      <c r="B10" s="20" t="s">
        <v>11</v>
      </c>
      <c r="C10" s="21"/>
      <c r="D10" s="22">
        <v>2.5</v>
      </c>
      <c r="E10" s="23" t="e">
        <f>#REF!*D10%</f>
        <v>#REF!</v>
      </c>
      <c r="F10" s="24" t="e">
        <f>E10</f>
        <v>#REF!</v>
      </c>
      <c r="G10" s="2" t="s">
        <v>5</v>
      </c>
      <c r="H10" s="25"/>
      <c r="I10" s="18">
        <f>D10*(1+$D$27)</f>
        <v>3.1530000000000005</v>
      </c>
      <c r="J10" s="18"/>
      <c r="K10" s="26" t="e">
        <f>#REF!*I10%</f>
        <v>#REF!</v>
      </c>
      <c r="L10" s="27" t="e">
        <f>D10%*#REF!</f>
        <v>#REF!</v>
      </c>
      <c r="M10" s="28"/>
    </row>
    <row r="11" spans="1:13" x14ac:dyDescent="0.2">
      <c r="A11" s="29" t="s">
        <v>5</v>
      </c>
      <c r="B11" s="30" t="s">
        <v>5</v>
      </c>
      <c r="C11" s="31"/>
      <c r="D11" s="32" t="s">
        <v>5</v>
      </c>
      <c r="E11" s="23" t="s">
        <v>5</v>
      </c>
      <c r="F11" s="33"/>
      <c r="H11" s="67"/>
      <c r="I11" s="67"/>
      <c r="J11" s="67"/>
      <c r="K11" s="67"/>
    </row>
    <row r="12" spans="1:13" x14ac:dyDescent="0.2">
      <c r="A12" s="19">
        <v>2</v>
      </c>
      <c r="B12" s="20" t="s">
        <v>12</v>
      </c>
      <c r="C12" s="21"/>
      <c r="D12" s="22">
        <f>SUM(D13:D16)</f>
        <v>13.15</v>
      </c>
      <c r="E12" s="23" t="s">
        <v>5</v>
      </c>
      <c r="F12" s="34" t="e">
        <f>ROUND(SUM(E13:E16),2)</f>
        <v>#REF!</v>
      </c>
      <c r="H12" s="25"/>
      <c r="I12" s="35"/>
      <c r="J12" s="18"/>
      <c r="K12" s="18"/>
      <c r="L12" s="28"/>
      <c r="M12" s="28"/>
    </row>
    <row r="13" spans="1:13" x14ac:dyDescent="0.2">
      <c r="A13" s="29" t="s">
        <v>0</v>
      </c>
      <c r="B13" s="36" t="s">
        <v>29</v>
      </c>
      <c r="C13" s="37"/>
      <c r="D13" s="32">
        <v>5</v>
      </c>
      <c r="E13" s="23" t="e">
        <f>$F$27*(D13%)</f>
        <v>#REF!</v>
      </c>
      <c r="F13" s="33"/>
      <c r="H13" s="18"/>
      <c r="I13" s="18">
        <f>D13*(1+$D$27)</f>
        <v>6.3060000000000009</v>
      </c>
      <c r="J13" s="18"/>
      <c r="K13" s="26" t="e">
        <f>#REF!*I13%</f>
        <v>#REF!</v>
      </c>
      <c r="L13" s="27" t="e">
        <f>D13%*#REF!</f>
        <v>#REF!</v>
      </c>
      <c r="M13" s="38" t="e">
        <f>E13-L13</f>
        <v>#REF!</v>
      </c>
    </row>
    <row r="14" spans="1:13" x14ac:dyDescent="0.2">
      <c r="A14" s="29" t="s">
        <v>1</v>
      </c>
      <c r="B14" s="30" t="s">
        <v>13</v>
      </c>
      <c r="C14" s="31"/>
      <c r="D14" s="32">
        <v>0.65</v>
      </c>
      <c r="E14" s="23" t="e">
        <f>$F$27*D14%</f>
        <v>#REF!</v>
      </c>
      <c r="F14" s="33"/>
      <c r="H14" s="18"/>
      <c r="I14" s="18">
        <f>D14*(1+$D$27)</f>
        <v>0.81978000000000006</v>
      </c>
      <c r="J14" s="18"/>
      <c r="K14" s="26" t="e">
        <f>#REF!*I14%</f>
        <v>#REF!</v>
      </c>
      <c r="L14" s="27" t="e">
        <f>D14%*#REF!</f>
        <v>#REF!</v>
      </c>
      <c r="M14" s="38" t="e">
        <f>E14-L14</f>
        <v>#REF!</v>
      </c>
    </row>
    <row r="15" spans="1:13" x14ac:dyDescent="0.2">
      <c r="A15" s="29" t="s">
        <v>2</v>
      </c>
      <c r="B15" s="30" t="s">
        <v>14</v>
      </c>
      <c r="C15" s="31"/>
      <c r="D15" s="32">
        <v>3</v>
      </c>
      <c r="E15" s="23" t="e">
        <f>$F$27*D15%</f>
        <v>#REF!</v>
      </c>
      <c r="F15" s="39" t="s">
        <v>5</v>
      </c>
      <c r="H15" s="25"/>
      <c r="I15" s="18">
        <f>D15*(1+$D$27)</f>
        <v>3.7836000000000003</v>
      </c>
      <c r="J15" s="18"/>
      <c r="K15" s="26" t="e">
        <f>#REF!*I15%</f>
        <v>#REF!</v>
      </c>
      <c r="L15" s="27" t="e">
        <f>D15%*#REF!</f>
        <v>#REF!</v>
      </c>
      <c r="M15" s="38" t="e">
        <f>E15-L15</f>
        <v>#REF!</v>
      </c>
    </row>
    <row r="16" spans="1:13" x14ac:dyDescent="0.2">
      <c r="A16" s="29" t="s">
        <v>4</v>
      </c>
      <c r="B16" s="30" t="s">
        <v>15</v>
      </c>
      <c r="C16" s="31"/>
      <c r="D16" s="32">
        <v>4.5</v>
      </c>
      <c r="E16" s="23" t="e">
        <f>$F$27*D16%</f>
        <v>#REF!</v>
      </c>
      <c r="F16" s="34"/>
      <c r="H16" s="18"/>
      <c r="I16" s="18">
        <f>D16*(1+$D$27)</f>
        <v>5.6754000000000007</v>
      </c>
      <c r="J16" s="18"/>
      <c r="K16" s="26" t="e">
        <f>#REF!*I16%</f>
        <v>#REF!</v>
      </c>
      <c r="L16" s="27" t="e">
        <f>D16%*#REF!</f>
        <v>#REF!</v>
      </c>
      <c r="M16" s="38" t="e">
        <f>E16-L16</f>
        <v>#REF!</v>
      </c>
    </row>
    <row r="17" spans="1:15" x14ac:dyDescent="0.2">
      <c r="A17" s="29"/>
      <c r="B17" s="30"/>
      <c r="C17" s="31"/>
      <c r="D17" s="32"/>
      <c r="E17" s="23"/>
      <c r="F17" s="34"/>
      <c r="H17" s="18"/>
      <c r="I17" s="18"/>
      <c r="J17" s="18"/>
      <c r="K17" s="26"/>
    </row>
    <row r="18" spans="1:15" x14ac:dyDescent="0.2">
      <c r="A18" s="19">
        <v>3</v>
      </c>
      <c r="B18" s="20" t="s">
        <v>16</v>
      </c>
      <c r="C18" s="21"/>
      <c r="D18" s="22">
        <v>0.5</v>
      </c>
      <c r="E18" s="23" t="e">
        <f>#REF!*D18%</f>
        <v>#REF!</v>
      </c>
      <c r="F18" s="34" t="e">
        <f>ROUND(E18,2)</f>
        <v>#REF!</v>
      </c>
      <c r="G18" s="2" t="s">
        <v>5</v>
      </c>
      <c r="H18" s="25"/>
      <c r="I18" s="18">
        <f>D18*(1+$D$27)</f>
        <v>0.63060000000000005</v>
      </c>
      <c r="J18" s="18"/>
      <c r="K18" s="26" t="e">
        <f>#REF!*I18%</f>
        <v>#REF!</v>
      </c>
      <c r="L18" s="27" t="e">
        <f>D18%*#REF!</f>
        <v>#REF!</v>
      </c>
      <c r="M18" s="18"/>
    </row>
    <row r="19" spans="1:15" x14ac:dyDescent="0.2">
      <c r="A19" s="19"/>
      <c r="B19" s="20"/>
      <c r="C19" s="21"/>
      <c r="D19" s="22"/>
      <c r="E19" s="23"/>
      <c r="F19" s="34"/>
      <c r="H19" s="25"/>
      <c r="I19" s="18"/>
      <c r="J19" s="18"/>
      <c r="K19" s="26"/>
      <c r="L19" s="18"/>
      <c r="M19" s="18"/>
    </row>
    <row r="20" spans="1:15" x14ac:dyDescent="0.2">
      <c r="A20" s="19">
        <v>4</v>
      </c>
      <c r="B20" s="20" t="s">
        <v>17</v>
      </c>
      <c r="C20" s="40"/>
      <c r="D20" s="22">
        <v>0.8</v>
      </c>
      <c r="E20" s="23" t="e">
        <f>#REF!*D20%</f>
        <v>#REF!</v>
      </c>
      <c r="F20" s="34" t="e">
        <f>ROUND(E20,2)</f>
        <v>#REF!</v>
      </c>
      <c r="H20" s="25"/>
      <c r="I20" s="18"/>
      <c r="J20" s="18"/>
      <c r="K20" s="26"/>
      <c r="L20" s="18"/>
      <c r="M20" s="18"/>
    </row>
    <row r="21" spans="1:15" x14ac:dyDescent="0.2">
      <c r="A21" s="29"/>
      <c r="B21" s="30"/>
      <c r="C21" s="31"/>
      <c r="D21" s="32"/>
      <c r="E21" s="23"/>
      <c r="F21" s="34"/>
      <c r="H21" s="25"/>
      <c r="I21" s="35"/>
      <c r="J21" s="18"/>
      <c r="K21" s="18"/>
    </row>
    <row r="22" spans="1:15" x14ac:dyDescent="0.2">
      <c r="A22" s="19">
        <v>5</v>
      </c>
      <c r="B22" s="20" t="s">
        <v>18</v>
      </c>
      <c r="C22" s="21"/>
      <c r="D22" s="22">
        <v>0.5</v>
      </c>
      <c r="E22" s="23" t="e">
        <f>#REF!*D22%</f>
        <v>#REF!</v>
      </c>
      <c r="F22" s="34" t="e">
        <f>ROUND(E22,2)</f>
        <v>#REF!</v>
      </c>
      <c r="G22" s="2" t="s">
        <v>5</v>
      </c>
      <c r="H22" s="25"/>
      <c r="I22" s="18">
        <f>D22*(1+$D$27)</f>
        <v>0.63060000000000005</v>
      </c>
      <c r="J22" s="18"/>
      <c r="K22" s="26" t="e">
        <f>#REF!*I22%</f>
        <v>#REF!</v>
      </c>
      <c r="L22" s="27" t="e">
        <f>D22%*#REF!</f>
        <v>#REF!</v>
      </c>
    </row>
    <row r="23" spans="1:15" x14ac:dyDescent="0.2">
      <c r="A23" s="29"/>
      <c r="B23" s="30"/>
      <c r="C23" s="31"/>
      <c r="D23" s="32"/>
      <c r="E23" s="23"/>
      <c r="F23" s="34"/>
      <c r="H23" s="18"/>
      <c r="I23" s="18"/>
      <c r="J23" s="18"/>
      <c r="K23" s="18"/>
    </row>
    <row r="24" spans="1:15" ht="13.5" thickBot="1" x14ac:dyDescent="0.25">
      <c r="A24" s="41">
        <v>6</v>
      </c>
      <c r="B24" s="42" t="s">
        <v>19</v>
      </c>
      <c r="C24" s="43"/>
      <c r="D24" s="44">
        <v>5</v>
      </c>
      <c r="E24" s="45" t="e">
        <f>#REF!*D24%</f>
        <v>#REF!</v>
      </c>
      <c r="F24" s="46" t="e">
        <f>ROUND(E24,2)</f>
        <v>#REF!</v>
      </c>
      <c r="H24" s="25"/>
      <c r="I24" s="18">
        <f>D24*(1+$D$27)</f>
        <v>6.3060000000000009</v>
      </c>
      <c r="J24" s="18"/>
      <c r="K24" s="26" t="e">
        <f>#REF!*I24%</f>
        <v>#REF!</v>
      </c>
      <c r="L24" s="27" t="e">
        <f>D24%*#REF!</f>
        <v>#REF!</v>
      </c>
    </row>
    <row r="25" spans="1:15" x14ac:dyDescent="0.2">
      <c r="A25" s="47" t="s">
        <v>5</v>
      </c>
      <c r="B25" s="68" t="s">
        <v>5</v>
      </c>
      <c r="C25" s="68"/>
      <c r="D25" s="48"/>
      <c r="E25" s="49"/>
      <c r="F25" s="50" t="e">
        <f>F10+F12+F18+F20+F22+F24</f>
        <v>#REF!</v>
      </c>
      <c r="I25" s="51" t="e">
        <f>250000-F25</f>
        <v>#REF!</v>
      </c>
      <c r="K25" s="52" t="e">
        <f>SUM(K10:K24)</f>
        <v>#REF!</v>
      </c>
      <c r="L25" s="52" t="e">
        <f>SUM(L10:L24)</f>
        <v>#REF!</v>
      </c>
    </row>
    <row r="26" spans="1:15" ht="13.5" thickBot="1" x14ac:dyDescent="0.25">
      <c r="I26" s="53" t="e">
        <f>I25/#REF!</f>
        <v>#REF!</v>
      </c>
      <c r="L26" s="38" t="e">
        <f>300000-L25</f>
        <v>#REF!</v>
      </c>
    </row>
    <row r="27" spans="1:15" ht="16.5" x14ac:dyDescent="0.3">
      <c r="A27" s="69" t="s">
        <v>20</v>
      </c>
      <c r="B27" s="54" t="s">
        <v>21</v>
      </c>
      <c r="C27" s="71" t="s">
        <v>22</v>
      </c>
      <c r="D27" s="73">
        <f>ROUND((((1+(D10+D18+D20)/100)*(1+(D22/100))*(1+(D24/100)))/((1-(D12/100)))-1),4)</f>
        <v>0.26119999999999999</v>
      </c>
      <c r="E27" s="18" t="s">
        <v>23</v>
      </c>
      <c r="F27" s="55" t="e">
        <f>#REF!*(1+D27)</f>
        <v>#REF!</v>
      </c>
      <c r="K27" s="38" t="e">
        <f>250000-K25</f>
        <v>#REF!</v>
      </c>
      <c r="L27" s="38" t="e">
        <f>L26-M13-M14-M15-M16</f>
        <v>#REF!</v>
      </c>
    </row>
    <row r="28" spans="1:15" ht="13.5" thickBot="1" x14ac:dyDescent="0.25">
      <c r="A28" s="70"/>
      <c r="B28" s="56" t="s">
        <v>24</v>
      </c>
      <c r="C28" s="72"/>
      <c r="D28" s="74"/>
      <c r="E28" s="57"/>
      <c r="F28" s="58" t="e">
        <f>#REF!+F25</f>
        <v>#REF!</v>
      </c>
      <c r="O28" s="65"/>
    </row>
    <row r="29" spans="1:15" x14ac:dyDescent="0.2">
      <c r="E29" s="66" t="e">
        <f>ROUND((((1+(E10+E18))*(1+(E22))*(1+(E24)))/((1-(E12)))-1),4)</f>
        <v>#REF!</v>
      </c>
      <c r="F29" s="38" t="e">
        <f>F27-F28</f>
        <v>#REF!</v>
      </c>
      <c r="H29" s="18"/>
      <c r="I29" s="18"/>
      <c r="J29" s="18"/>
      <c r="K29" s="18"/>
    </row>
    <row r="30" spans="1:15" hidden="1" x14ac:dyDescent="0.2">
      <c r="A30" s="59" t="s">
        <v>20</v>
      </c>
      <c r="B30" s="53">
        <f>((((1+(D10+D18)/100)*(1+(D22/100))*(1+(D24/100)))/((1-(D12/100)))-1))</f>
        <v>0.25147668393782396</v>
      </c>
      <c r="C30" s="60"/>
      <c r="E30" s="66"/>
      <c r="H30" s="18"/>
      <c r="I30" s="18"/>
      <c r="J30" s="18"/>
      <c r="K30" s="18"/>
    </row>
    <row r="31" spans="1:15" hidden="1" x14ac:dyDescent="0.2">
      <c r="A31" s="59" t="s">
        <v>20</v>
      </c>
      <c r="B31" s="61">
        <v>30</v>
      </c>
      <c r="C31" s="61"/>
      <c r="H31" s="18"/>
      <c r="I31" s="18"/>
      <c r="J31" s="18"/>
      <c r="K31" s="18"/>
    </row>
    <row r="32" spans="1:15" hidden="1" x14ac:dyDescent="0.2">
      <c r="A32" s="62" t="s">
        <v>25</v>
      </c>
      <c r="B32" s="63">
        <f>ROUND((((1-(D12/100))*(1+(B31/100)))/(((1+((D10+D18+D20)/100)))*((1+(D22/100)))))-1,4)</f>
        <v>8.2299999999999998E-2</v>
      </c>
      <c r="C32" s="28"/>
      <c r="H32" s="67"/>
      <c r="I32" s="67"/>
      <c r="J32" s="67"/>
      <c r="K32" s="67"/>
      <c r="L32" s="67"/>
    </row>
    <row r="33" spans="2:3" x14ac:dyDescent="0.2">
      <c r="B33" s="64"/>
      <c r="C33" s="64"/>
    </row>
  </sheetData>
  <mergeCells count="15"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  <mergeCell ref="E29:E30"/>
    <mergeCell ref="H32:L32"/>
    <mergeCell ref="H8:K8"/>
    <mergeCell ref="H11:K11"/>
    <mergeCell ref="B25:C25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- SERVIÇOS</vt:lpstr>
      <vt:lpstr>'BDI - SERVIÇOS'!Area_de_impressao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Izequiel</dc:creator>
  <cp:lastModifiedBy>Jefferson Ferreira da Silva</cp:lastModifiedBy>
  <cp:lastPrinted>2018-06-20T17:15:39Z</cp:lastPrinted>
  <dcterms:created xsi:type="dcterms:W3CDTF">2009-11-19T13:22:50Z</dcterms:created>
  <dcterms:modified xsi:type="dcterms:W3CDTF">2018-06-20T17:16:12Z</dcterms:modified>
</cp:coreProperties>
</file>