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753491EA-E2BB-4C0B-8DC7-25C8F41C7F40}" xr6:coauthVersionLast="43" xr6:coauthVersionMax="43" xr10:uidLastSave="{00000000-0000-0000-0000-000000000000}"/>
  <bookViews>
    <workbookView xWindow="-120" yWindow="-120" windowWidth="29040" windowHeight="15840" tabRatio="650" xr2:uid="{00000000-000D-0000-FFFF-FFFF00000000}"/>
  </bookViews>
  <sheets>
    <sheet name="RESUMO" sheetId="5" r:id="rId1"/>
    <sheet name="Item 1 - Poço Cristalino" sheetId="1" r:id="rId2"/>
    <sheet name="Item 2 - Poço Sedimento" sheetId="3" r:id="rId3"/>
    <sheet name="CPUs Poço Cristalino" sheetId="2" r:id="rId4"/>
    <sheet name="CPUs Poço Sedimento" sheetId="4" r:id="rId5"/>
    <sheet name="BDI" sheetId="6" r:id="rId6"/>
    <sheet name="ENCARGOS SOCIAIS" sheetId="8" r:id="rId7"/>
  </sheets>
  <externalReferences>
    <externalReference r:id="rId8"/>
  </externalReferences>
  <definedNames>
    <definedName name="_xlnm.Print_Area" localSheetId="3">'CPUs Poço Cristalino'!$A$1:$J$438</definedName>
    <definedName name="_xlnm.Print_Area" localSheetId="4">'CPUs Poço Sedimento'!$A$1:$J$490</definedName>
    <definedName name="_xlnm.Print_Area" localSheetId="1">'Item 1 - Poço Cristalino'!$A$1:$H$49</definedName>
    <definedName name="_xlnm.Print_Area" localSheetId="2">'Item 2 - Poço Sedimento'!$A$1:$H$60</definedName>
    <definedName name="_xlnm.Print_Area" localSheetId="0">RESUMO!$A$1:$E$16</definedName>
    <definedName name="ASD">NA()</definedName>
    <definedName name="BDI" localSheetId="5">1+[1]Resumo!$F$10</definedName>
    <definedName name="BDI" localSheetId="6">1+[1]Resumo!$F$10</definedName>
    <definedName name="bdi">NA()</definedName>
    <definedName name="bdi_6">#REF!</definedName>
    <definedName name="COD_SINAPI">"$#REF!.$#REF!$#REF!:$#REF!$#REF!"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"$#REF!.$A$1:$L$175;$#REF!.$F$185"</definedName>
    <definedName name="Excel_BuiltIn_Print_Area_1_1_1_1_1">"$#REF!.$A$1:$K$139"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3">"$#REF!.$A$1:$L$41"</definedName>
    <definedName name="Excel_BuiltIn_Print_Area_3_1">#REF!</definedName>
    <definedName name="Excel_BuiltIn_Print_Area_3_1_1">#REF!</definedName>
    <definedName name="Excel_BuiltIn_Print_Area_4">#REF!</definedName>
    <definedName name="Excel_BuiltIn_Print_Area_5">#REF!</definedName>
    <definedName name="Excel_BuiltIn_Print_Area_5_1">NA()</definedName>
    <definedName name="Excel_BuiltIn_Print_Area_8" localSheetId="5">#REF!</definedName>
    <definedName name="Excel_BuiltIn_Print_Area_8" localSheetId="6">#REF!</definedName>
    <definedName name="Excel_BuiltIn_Print_Area_8">#REF!</definedName>
    <definedName name="Excel_BuiltIn_Print_Titles_5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QWE">NA()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9" i="3" l="1"/>
  <c r="H58" i="3"/>
  <c r="E14" i="5"/>
  <c r="H48" i="1" l="1"/>
  <c r="H49" i="1" s="1"/>
  <c r="C15" i="5" l="1"/>
  <c r="G41" i="8" l="1"/>
  <c r="F41" i="8"/>
  <c r="G36" i="8"/>
  <c r="F36" i="8"/>
  <c r="G28" i="8"/>
  <c r="F28" i="8"/>
  <c r="G15" i="8"/>
  <c r="F15" i="8"/>
  <c r="L24" i="6"/>
  <c r="E24" i="6"/>
  <c r="F24" i="6" s="1"/>
  <c r="L22" i="6"/>
  <c r="E22" i="6"/>
  <c r="F22" i="6" s="1"/>
  <c r="E20" i="6"/>
  <c r="F20" i="6" s="1"/>
  <c r="L18" i="6"/>
  <c r="E18" i="6"/>
  <c r="L16" i="6"/>
  <c r="L15" i="6"/>
  <c r="L14" i="6"/>
  <c r="D13" i="6"/>
  <c r="D25" i="6" s="1"/>
  <c r="L10" i="6"/>
  <c r="L25" i="6" s="1"/>
  <c r="L26" i="6" s="1"/>
  <c r="F10" i="6"/>
  <c r="E10" i="6"/>
  <c r="G43" i="8" l="1"/>
  <c r="E29" i="6"/>
  <c r="F43" i="8"/>
  <c r="B30" i="6"/>
  <c r="D27" i="6"/>
  <c r="B32" i="6"/>
  <c r="F18" i="6"/>
  <c r="E15" i="5" l="1"/>
  <c r="C14" i="5"/>
  <c r="I24" i="6"/>
  <c r="K24" i="6" s="1"/>
  <c r="I18" i="6"/>
  <c r="K18" i="6" s="1"/>
  <c r="I14" i="6"/>
  <c r="K14" i="6" s="1"/>
  <c r="F27" i="6"/>
  <c r="I22" i="6"/>
  <c r="K22" i="6" s="1"/>
  <c r="I16" i="6"/>
  <c r="K16" i="6" s="1"/>
  <c r="I10" i="6"/>
  <c r="K10" i="6" s="1"/>
  <c r="K25" i="6" s="1"/>
  <c r="K27" i="6" s="1"/>
  <c r="I15" i="6"/>
  <c r="K15" i="6" s="1"/>
  <c r="E16" i="5" l="1"/>
  <c r="E15" i="6"/>
  <c r="M15" i="6" s="1"/>
  <c r="E14" i="6"/>
  <c r="E16" i="6"/>
  <c r="M16" i="6" s="1"/>
  <c r="M14" i="6" l="1"/>
  <c r="L27" i="6" s="1"/>
  <c r="F13" i="6"/>
  <c r="F25" i="6" s="1"/>
  <c r="F28" i="6" l="1"/>
  <c r="F29" i="6" s="1"/>
  <c r="I25" i="6"/>
  <c r="I26" i="6" s="1"/>
</calcChain>
</file>

<file path=xl/sharedStrings.xml><?xml version="1.0" encoding="utf-8"?>
<sst xmlns="http://schemas.openxmlformats.org/spreadsheetml/2006/main" count="5034" uniqueCount="702">
  <si>
    <t>Bancos</t>
  </si>
  <si>
    <t>B.D.I.</t>
  </si>
  <si>
    <t>Encargos Sociais</t>
  </si>
  <si>
    <t>25,74%</t>
  </si>
  <si>
    <t>Planilha Orçamentária Sintética</t>
  </si>
  <si>
    <t>Item</t>
  </si>
  <si>
    <t>Código</t>
  </si>
  <si>
    <t>Banco</t>
  </si>
  <si>
    <t>Descrição</t>
  </si>
  <si>
    <t>Tipo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</si>
  <si>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</si>
  <si>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</si>
  <si>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</si>
  <si>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</si>
  <si>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</si>
  <si>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</si>
  <si>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</si>
  <si>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</si>
  <si>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</si>
  <si>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</si>
  <si>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</si>
  <si>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CANT - CANTEIRO DE OBRAS</t>
  </si>
  <si>
    <t>m²</t>
  </si>
  <si>
    <t xml:space="preserve"> 2 </t>
  </si>
  <si>
    <t>PERFURAÇÃO DE POÇOS</t>
  </si>
  <si>
    <t xml:space="preserve"> 2.1 </t>
  </si>
  <si>
    <t xml:space="preserve"> 00000002-POÇO </t>
  </si>
  <si>
    <t>Próprio</t>
  </si>
  <si>
    <t>Locação e acompanhamento dos serviços de perfuração</t>
  </si>
  <si>
    <t>SERT - SERVIÇOS TÉCNICOS</t>
  </si>
  <si>
    <t>und</t>
  </si>
  <si>
    <t xml:space="preserve"> 2.2 </t>
  </si>
  <si>
    <t xml:space="preserve"> 73859/002 </t>
  </si>
  <si>
    <t>CAPINA E LIMPEZA MANUAL DE TERRENO</t>
  </si>
  <si>
    <t>SERP - SERVIÇOS PRELIMINARES</t>
  </si>
  <si>
    <t xml:space="preserve"> 2.3 </t>
  </si>
  <si>
    <t xml:space="preserve"> 00000003 </t>
  </si>
  <si>
    <t>Transporte e Instalação de Sonda</t>
  </si>
  <si>
    <t xml:space="preserve"> 2.4 </t>
  </si>
  <si>
    <t xml:space="preserve"> 00000004-POÇO </t>
  </si>
  <si>
    <t>m</t>
  </si>
  <si>
    <t xml:space="preserve"> 2.5 </t>
  </si>
  <si>
    <t xml:space="preserve"> 00000064- POÇO </t>
  </si>
  <si>
    <t xml:space="preserve"> 2.6 </t>
  </si>
  <si>
    <t xml:space="preserve"> 00000006-POÇO </t>
  </si>
  <si>
    <t>Revestimento de poço tubular com tubo de 6" leve</t>
  </si>
  <si>
    <t>ASTU - ASSENTAMENTO DE TUBOS E PECAS</t>
  </si>
  <si>
    <t xml:space="preserve"> 2.7 </t>
  </si>
  <si>
    <t xml:space="preserve"> 00000007-POÇO </t>
  </si>
  <si>
    <t>Desenvolvimento de poço tubular com compressor</t>
  </si>
  <si>
    <t xml:space="preserve"> 2.8 </t>
  </si>
  <si>
    <t xml:space="preserve"> 00000009-POÇO </t>
  </si>
  <si>
    <t>Desinfecção do poço tubular</t>
  </si>
  <si>
    <t xml:space="preserve"> 2.9 </t>
  </si>
  <si>
    <t xml:space="preserve"> 00000030-POÇO </t>
  </si>
  <si>
    <t>Laje de proteção (1x1x0,15)</t>
  </si>
  <si>
    <t>SEDI - SERVIÇOS DIVERSOS</t>
  </si>
  <si>
    <t xml:space="preserve"> 2.10 </t>
  </si>
  <si>
    <t xml:space="preserve"> 00000029-POÇO </t>
  </si>
  <si>
    <t>Fornecimento e assentamento de tampa de poço galvanizada em 6"</t>
  </si>
  <si>
    <t xml:space="preserve"> 2.11 </t>
  </si>
  <si>
    <t xml:space="preserve"> 6310 </t>
  </si>
  <si>
    <t>ORSE</t>
  </si>
  <si>
    <t>Ensaio de Vazão com Compressor 150psi / 600cfm</t>
  </si>
  <si>
    <t>Conversão InfoWOrca</t>
  </si>
  <si>
    <t>h</t>
  </si>
  <si>
    <t xml:space="preserve"> 2.12 </t>
  </si>
  <si>
    <t xml:space="preserve"> 00000062- POÇO </t>
  </si>
  <si>
    <t>Análise bacteriológica da água</t>
  </si>
  <si>
    <t xml:space="preserve"> 2.13 </t>
  </si>
  <si>
    <t xml:space="preserve"> 00000063- POÇO </t>
  </si>
  <si>
    <t>Análise físico-química da água</t>
  </si>
  <si>
    <t>UND</t>
  </si>
  <si>
    <t xml:space="preserve"> 2.14 </t>
  </si>
  <si>
    <t xml:space="preserve"> 00000010-POÇO </t>
  </si>
  <si>
    <t>Obtenção e registro em Cartório de Registro de imóveis ou Cartório de Títulos e documentos do Termo de Cessão de Uso</t>
  </si>
  <si>
    <t xml:space="preserve"> 3 </t>
  </si>
  <si>
    <t>TRANSPORTE/INSTALAÇÃO DOS POÇOS</t>
  </si>
  <si>
    <t xml:space="preserve"> 3.1 </t>
  </si>
  <si>
    <t xml:space="preserve"> 00000011 </t>
  </si>
  <si>
    <t>Transporte de materiais e equipamentos a serem utilizados na obra distância média de 150Km</t>
  </si>
  <si>
    <t>km</t>
  </si>
  <si>
    <t xml:space="preserve"> 4 </t>
  </si>
  <si>
    <t>INSTALAÇÃO DOS POÇOS COM BOMBA SUBMERSA</t>
  </si>
  <si>
    <t xml:space="preserve"> 4.1 </t>
  </si>
  <si>
    <t xml:space="preserve"> 00000012-POÇO </t>
  </si>
  <si>
    <t>Montagem e instalação de poço tubular cristalino de conjunto de motor-bomba submersa até 80m de profundidade incluso material</t>
  </si>
  <si>
    <t xml:space="preserve"> 4.2 </t>
  </si>
  <si>
    <t xml:space="preserve"> 00000021-POÇO </t>
  </si>
  <si>
    <t xml:space="preserve"> 4.3 </t>
  </si>
  <si>
    <t xml:space="preserve"> 00000022-POÇO </t>
  </si>
  <si>
    <t>INSTALAÇÃO DE PADRÃO DE MEDIÇÃO COELBA INCLUSO MATERIAIS</t>
  </si>
  <si>
    <t xml:space="preserve"> 4.4 </t>
  </si>
  <si>
    <t xml:space="preserve"> 00000024-POÇO </t>
  </si>
  <si>
    <t>ABRIGO PARA PROTEÇÃO DO QUADRO DE COMANDO DE BOMBAS  E COELBA (0,70x0,70); h frente = 2,00m; h fundo = 1,80m</t>
  </si>
  <si>
    <t xml:space="preserve"> 5 </t>
  </si>
  <si>
    <t>INSTALAÇÃO DOS POÇOS COM CATAVENTO</t>
  </si>
  <si>
    <t xml:space="preserve"> 5.1 </t>
  </si>
  <si>
    <t xml:space="preserve"> 00000013-POÇO </t>
  </si>
  <si>
    <t>Montagem e instalação de poço tubular profundo, com catavento de base triangular, incluindo fixação da torre sobre base de concreto incluso material</t>
  </si>
  <si>
    <t xml:space="preserve"> 6 </t>
  </si>
  <si>
    <t>INSTALAÇÃO DOS POÇOS COM BOMBA INJETORA</t>
  </si>
  <si>
    <t xml:space="preserve"> 6.1 </t>
  </si>
  <si>
    <t xml:space="preserve"> 00000014-POÇO </t>
  </si>
  <si>
    <t>Montagem e instalação  de motobomba injetora a diesel, fixado sobre base de concreto com espessura mínima de 15 cm incluso material</t>
  </si>
  <si>
    <t xml:space="preserve"> 6.2 </t>
  </si>
  <si>
    <t xml:space="preserve"> 00000023-POÇO </t>
  </si>
  <si>
    <t>Execução de casa de abrigo  para bomba injetora ou gerador com motor a diesel conforme projeto (1,60x1,80m) hfrente=2,20; hfundo=2,00</t>
  </si>
  <si>
    <t xml:space="preserve"> 7 </t>
  </si>
  <si>
    <t>SUBIDA PARA O RESERVATÓRIO/ ASSENTAMENTO DE TUBOS/BEBEDOURO</t>
  </si>
  <si>
    <t xml:space="preserve"> 7.1 </t>
  </si>
  <si>
    <t xml:space="preserve"> 00000015-POÇO </t>
  </si>
  <si>
    <t>BASE DO RESERVATÓRIO D=2,30; H=1,0 a 1,20m INCLUSO PINTURA</t>
  </si>
  <si>
    <t xml:space="preserve"> 7.2 </t>
  </si>
  <si>
    <t xml:space="preserve"> 00000017-POÇO </t>
  </si>
  <si>
    <t>Fornecimento de material e instalação de reservatório em fibra de vidro Capacidade de 5.000L</t>
  </si>
  <si>
    <t xml:space="preserve"> 7.3 </t>
  </si>
  <si>
    <t xml:space="preserve"> 00000018-POÇO </t>
  </si>
  <si>
    <t>Escavação manual de vala ou cava em material de 1ª categoria, profundidade até 0,50m</t>
  </si>
  <si>
    <t>m³</t>
  </si>
  <si>
    <t xml:space="preserve"> 7.4 </t>
  </si>
  <si>
    <t xml:space="preserve"> 96995 </t>
  </si>
  <si>
    <t>REATERRO MANUAL APILOADO COM SOQUETE. AF_10/2017</t>
  </si>
  <si>
    <t>MOVT - MOVIMENTO DE TERRA</t>
  </si>
  <si>
    <t xml:space="preserve"> 7.5 </t>
  </si>
  <si>
    <t xml:space="preserve"> 00000019-POÇO </t>
  </si>
  <si>
    <t>FORNECIMENTO E ASSENTAMENTO DE TUBO PVC D=50MM</t>
  </si>
  <si>
    <t xml:space="preserve"> 7.6 </t>
  </si>
  <si>
    <t xml:space="preserve"> 00000020-POÇO </t>
  </si>
  <si>
    <t>FORNECIMENTO E ASSENTAMENTO DE TUBO PVC D=32MM</t>
  </si>
  <si>
    <t xml:space="preserve"> 7.7 </t>
  </si>
  <si>
    <t xml:space="preserve"> 00000025-POÇO </t>
  </si>
  <si>
    <t>Execução de bebedouro em alvenaria (3,00X1,20m)</t>
  </si>
  <si>
    <t xml:space="preserve"> 8 </t>
  </si>
  <si>
    <t>URBANIZAÇÃO DA ÁREA</t>
  </si>
  <si>
    <t xml:space="preserve"> 8.1 </t>
  </si>
  <si>
    <t xml:space="preserve"> 8.2 </t>
  </si>
  <si>
    <t xml:space="preserve"> 8.3 </t>
  </si>
  <si>
    <t xml:space="preserve"> 8.4 </t>
  </si>
  <si>
    <t xml:space="preserve"> 73916/002 </t>
  </si>
  <si>
    <t>PLACA ESMALTADA PARA IDENTIFICAÇÃO NR DE RUA, DIMENSÕES 45X25CM</t>
  </si>
  <si>
    <t>UN</t>
  </si>
  <si>
    <t xml:space="preserve"> 8.5 </t>
  </si>
  <si>
    <t xml:space="preserve"> 00000028-POÇO </t>
  </si>
  <si>
    <t>Pintura de Letreiro</t>
  </si>
  <si>
    <t xml:space="preserve"> 8.6 </t>
  </si>
  <si>
    <t xml:space="preserve"> 88489 </t>
  </si>
  <si>
    <t>APLICAÇÃO MANUAL DE PINTURA COM TINTA LÁTEX ACRÍLICA EM PAREDES, DUAS DEMÃOS. AF_06/2014</t>
  </si>
  <si>
    <t>PINT - PINTURAS</t>
  </si>
  <si>
    <t/>
  </si>
  <si>
    <t>Composições Analíticas com Preço Unitário</t>
  </si>
  <si>
    <t>Composições Principais</t>
  </si>
  <si>
    <t>Composição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</si>
  <si>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</si>
  <si>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</si>
  <si>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</si>
  <si>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</si>
  <si>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</si>
  <si>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</si>
  <si>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H</t>
  </si>
  <si>
    <t xml:space="preserve"> 88316 </t>
  </si>
  <si>
    <t>SERVENTE COM ENCARGOS COMPLEMENTARES</t>
  </si>
  <si>
    <t>Insumo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</si>
  <si>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</si>
  <si>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</si>
  <si>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</si>
  <si>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</si>
  <si>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</si>
  <si>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</si>
  <si>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</si>
  <si>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</si>
  <si>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</si>
  <si>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</si>
  <si>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</si>
  <si>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com BDI =&gt;</t>
  </si>
  <si>
    <t xml:space="preserve"> 90777 </t>
  </si>
  <si>
    <t>ENGENHEIRO CIVIL DE OBRA JUNIOR COM ENCARGOS COMPLEMENTARES</t>
  </si>
  <si>
    <t xml:space="preserve"> 2789 </t>
  </si>
  <si>
    <t>Veículo leve - pick up (97kw)</t>
  </si>
  <si>
    <t>Equipamento</t>
  </si>
  <si>
    <t xml:space="preserve"> 00004222 </t>
  </si>
  <si>
    <t>GASOLINA COMUM</t>
  </si>
  <si>
    <t>L</t>
  </si>
  <si>
    <t xml:space="preserve"> 90776 </t>
  </si>
  <si>
    <t>ENCARREGADO GERAL COM ENCARGOS COMPLEMENTARES</t>
  </si>
  <si>
    <t xml:space="preserve"> 88282 </t>
  </si>
  <si>
    <t>MOTORISTA DE CAMINHÃO COM ENCARGOS COMPLEMENTARES</t>
  </si>
  <si>
    <t xml:space="preserve"> 00004221 </t>
  </si>
  <si>
    <t>OLEO DIESEL COMBUSTIVEL COMUM</t>
  </si>
  <si>
    <t xml:space="preserve"> 00004227 </t>
  </si>
  <si>
    <t>OLEO LUBRIFICANTE PARA MOTORES DE EQUIPAMENTOS PESADOS (CAMINHOES, TRATORES, RETROS E ETC)</t>
  </si>
  <si>
    <t xml:space="preserve"> 10434 </t>
  </si>
  <si>
    <t>Caminhão Carroceria de madeira 9 t - fonte:DNIT</t>
  </si>
  <si>
    <t xml:space="preserve"> 88297 </t>
  </si>
  <si>
    <t>OPERADOR DE MÁQUINAS E EQUIPAMENTOS COM ENCARGOS COMPLEMENTARES</t>
  </si>
  <si>
    <t xml:space="preserve"> 00004778 </t>
  </si>
  <si>
    <t>LOCACAO DE PERFURATRIZ PNEUMATICA DE PESO MEDIO, * 18 * KG, PARA ROCHA</t>
  </si>
  <si>
    <t xml:space="preserve"> 2464 </t>
  </si>
  <si>
    <t>Compressor 762 pcm (atlas copco - xa-360sd - 180,0 hp ou equivalente)</t>
  </si>
  <si>
    <t xml:space="preserve"> 00004229 </t>
  </si>
  <si>
    <t>GRAXA LUBRIFICANTE</t>
  </si>
  <si>
    <t xml:space="preserve"> 00009854 </t>
  </si>
  <si>
    <t>TUBO PVC DE REVESTIMENTO GEOMECANICO NERVURADO STANDARD, DN = 154 MM, COMPRIMENTO = 2 M</t>
  </si>
  <si>
    <t xml:space="preserve"> 88292 </t>
  </si>
  <si>
    <t>OPERADOR DE COMPRESSOR OU COMPRESSORISTA COM ENCARGOS COMPLEMENTARES</t>
  </si>
  <si>
    <t xml:space="preserve"> 2463 </t>
  </si>
  <si>
    <t>Compressor 250 pcm (atlas copco - xa-120dd - 94,0 hp ou equivalente) Compressor 250 pcm (atlas copco - xa-120dd - 94,0 hp)</t>
  </si>
  <si>
    <t xml:space="preserve"> 00000001-POÇO </t>
  </si>
  <si>
    <t>Hipoclorito de sódio</t>
  </si>
  <si>
    <t xml:space="preserve"> 94963 </t>
  </si>
  <si>
    <t>CONCRETO FCK = 15MPA, TRAÇO 1:3,4:3,5 (CIMENTO/ AREIA MÉDIA/ BRITA 1)  - PREPARO MECÂNICO COM BETONEIRA 400 L. AF_07/2016</t>
  </si>
  <si>
    <t xml:space="preserve"> 92522 </t>
  </si>
  <si>
    <t>MONTAGEM E DESMONTAGEM DE FÔRMA DE LAJE MACIÇA COM ÁREA MÉDIA MAIOR QUE 20 M², PÉ-DIREITO SIMPLES, EM CHAPA DE MADEIRA COMPENSADA RESINADA, 8 UTILIZAÇÕES. AF_12/2015</t>
  </si>
  <si>
    <t xml:space="preserve"> 88309 </t>
  </si>
  <si>
    <t>PEDREIRO COM ENCARGOS COMPLEMENTARES</t>
  </si>
  <si>
    <t xml:space="preserve"> 88267 </t>
  </si>
  <si>
    <t>ENCANADOR OU BOMBEIRO HIDRÁULICO COM ENCARGOS COMPLEMENTARES</t>
  </si>
  <si>
    <t xml:space="preserve"> 5129 </t>
  </si>
  <si>
    <t>Tampa de poço galvanizada em 8"</t>
  </si>
  <si>
    <t>Serviços</t>
  </si>
  <si>
    <t>un</t>
  </si>
  <si>
    <t xml:space="preserve"> 5034 </t>
  </si>
  <si>
    <t>Ensaio de vazão com compressor 150psi - 600cfm</t>
  </si>
  <si>
    <t>Análise bacteriológica de água</t>
  </si>
  <si>
    <t xml:space="preserve"> 00004083 </t>
  </si>
  <si>
    <t>ENCARREGADO GERAL DE OBRAS</t>
  </si>
  <si>
    <t>Mão de Obra</t>
  </si>
  <si>
    <t xml:space="preserve"> 00000003-POÇO </t>
  </si>
  <si>
    <t>Análise físico-química de água</t>
  </si>
  <si>
    <t xml:space="preserve"> 88255 </t>
  </si>
  <si>
    <t>AUXILIAR TÉCNICO DE ENGENHARIA COM ENCARGOS COMPLEMENTARES</t>
  </si>
  <si>
    <t>Registro em cartório</t>
  </si>
  <si>
    <t xml:space="preserve"> 00000005-POÇO </t>
  </si>
  <si>
    <t>Reconhecimento de firma em cartório</t>
  </si>
  <si>
    <t xml:space="preserve"> 88248 </t>
  </si>
  <si>
    <t>AUXILIAR DE ENCANADOR OU BOMBEIRO HIDRÁULICO COM ENCARGOS COMPLEMENTARES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</si>
  <si>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</si>
  <si>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</si>
  <si>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</si>
  <si>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</si>
  <si>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 xml:space="preserve"> 00003146 </t>
  </si>
  <si>
    <t>FITA VEDA ROSCA EM ROLOS DE 18 MM X 10 M (L X C)</t>
  </si>
  <si>
    <t xml:space="preserve"> 00010811 </t>
  </si>
  <si>
    <t>LOCACAO DE TALHA MANUAL DE CORRENTE, CAPACIDADE DE 2 T COM ELEVACAO DE 3 M</t>
  </si>
  <si>
    <t xml:space="preserve"> 00003936 </t>
  </si>
  <si>
    <t>LUVA DE REDUCAO DE FERRO GALVANIZADO, COM ROSCA BSP, DE 1 1/2" X 1 1/4"</t>
  </si>
  <si>
    <t>Eletrodo nível aço inox pêndulo (3 unidades)</t>
  </si>
  <si>
    <t>CJ</t>
  </si>
  <si>
    <t xml:space="preserve"> 9521 </t>
  </si>
  <si>
    <t>Adaptador pvc longo BSxPR d= 50mm x 1 1/2", linha Irriga-LF, Tigre ou similar</t>
  </si>
  <si>
    <t xml:space="preserve"> 00000399 </t>
  </si>
  <si>
    <t>ABRACADEIRA EM ACO PARA AMARRACAO DE ELETRODUTOS, TIPO D, COM 4" E PARAFUSO DE FIXACAO</t>
  </si>
  <si>
    <t xml:space="preserve"> 00001796 </t>
  </si>
  <si>
    <t>CURVA 90 GRAUS DE FERRO GALVANIZADO, COM ROSCA BSP MACHO, DE 1 1/4"</t>
  </si>
  <si>
    <t xml:space="preserve"> 00009888 </t>
  </si>
  <si>
    <t>UNIAO DE FERRO GALVANIZADO, COM ROSCA BSP, COM ASSENTO PLANO, DE 1 1/4"</t>
  </si>
  <si>
    <t xml:space="preserve"> 00004180 </t>
  </si>
  <si>
    <t>NIPLE DE FERRO GALVANIZADO, COM ROSCA BSP, DE 1 1/4"</t>
  </si>
  <si>
    <t xml:space="preserve"> 00006017 </t>
  </si>
  <si>
    <t>REGISTRO GAVETA BRUTO EM LATAO FORJADO, BITOLA 1 1/4 " (REF 1509)</t>
  </si>
  <si>
    <t xml:space="preserve"> 00021116 </t>
  </si>
  <si>
    <t>TE DE REDUCAO DE FERRO GALVANIZADO, COM ROSCA BSP, DE 1 1/4" X 3/4"</t>
  </si>
  <si>
    <t xml:space="preserve"> 00000779 </t>
  </si>
  <si>
    <t>BUCHA DE REDUCAO DE FERRO GALVANIZADO, COM ROSCA BSP, DE 3/4" X 1/2"</t>
  </si>
  <si>
    <t xml:space="preserve"> 00000770 </t>
  </si>
  <si>
    <t>BUCHA DE REDUCAO DE FERRO GALVANIZADO, COM ROSCA BSP, DE 1/2" X 1/4"</t>
  </si>
  <si>
    <t xml:space="preserve"> 00012899 </t>
  </si>
  <si>
    <t>MANOMETRO COM CAIXA EM ACO PINTADO, ESCALA *10* KGF/CM2 (*10* BAR), DIAMETRO NOMINAL DE *63* MM, CONEXAO DE 1/4"</t>
  </si>
  <si>
    <t xml:space="preserve"> 00000790 </t>
  </si>
  <si>
    <t>BUCHA DE REDUCAO DE FERRO GALVANIZADO, COM ROSCA BSP, DE 1 1/2" X 1 1/4"</t>
  </si>
  <si>
    <t xml:space="preserve"> 00009884 </t>
  </si>
  <si>
    <t>UNIAO DE FERRO GALVANIZADO, COM ROSCA BSP, COM ASSENTO PLANO, DE 1 1/2"</t>
  </si>
  <si>
    <t>Adaptador pvc irriga lf bs x rm longo, 50 x 1.1/2"</t>
  </si>
  <si>
    <t xml:space="preserve"> 00000008-POÇO </t>
  </si>
  <si>
    <t>Toco de tubo pvc irriga lf pn 40 50 mm  x 0,5 m</t>
  </si>
  <si>
    <t xml:space="preserve"> 9514 </t>
  </si>
  <si>
    <t>Curva 45º pvc PTA/BSA soldavel d= 50mm, linha Irriga-LF, Tigre ou similar</t>
  </si>
  <si>
    <t>Toco de tubo pvc irriga lf pn 40 50 mm  x 1,5 m</t>
  </si>
  <si>
    <t>Bomba Submersa, 3500 RPM com Vazão de 1,5 m3/h, 1,5 CV, monofásica, 220 V, AMT = 85 mca, ø Descarga = 1.1/2", ø Rotor = 75,4 mm.</t>
  </si>
  <si>
    <t xml:space="preserve"> 00000019-POÇO COTAÇÃO </t>
  </si>
  <si>
    <t>Quadro de comando potência 1,5 CV, 11,5A, com relê térmico, relê de nível, chave liga desliga, compacto com caixa termoplástica.</t>
  </si>
  <si>
    <t>Tubo PVC Edutor 40 mm (1.1/2")</t>
  </si>
  <si>
    <t>PÇ</t>
  </si>
  <si>
    <t>Luva Edutora PVC 1.1/2"</t>
  </si>
  <si>
    <t xml:space="preserve"> 00034602 </t>
  </si>
  <si>
    <t>CABO FLEXIVEL PVC 750 V, 2 CONDUTORES DE 1,5 MM2</t>
  </si>
  <si>
    <t xml:space="preserve"> 90781 </t>
  </si>
  <si>
    <t>TOPOGRAFO COM ENCARGOS COMPLEMENTARES</t>
  </si>
  <si>
    <t xml:space="preserve"> 88253 </t>
  </si>
  <si>
    <t>AUXILIAR DE TOPÓGRAFO COM ENCARGOS COMPLEMENTARES</t>
  </si>
  <si>
    <t xml:space="preserve"> 00000342 </t>
  </si>
  <si>
    <t>ARAME GALVANIZADO 12 BWG, 2,76 MM (0,048 KG/M)</t>
  </si>
  <si>
    <t xml:space="preserve"> 391 </t>
  </si>
  <si>
    <t>Cabo de aço 6,4 mm media resistencia</t>
  </si>
  <si>
    <t>kg</t>
  </si>
  <si>
    <t xml:space="preserve"> 00020111 </t>
  </si>
  <si>
    <t>FITA ISOLANTE ADESIVA ANTICHAMA, USO ATE 750 V, EM ROLO DE 19 MM X 20 M</t>
  </si>
  <si>
    <t xml:space="preserve"> 00000862 </t>
  </si>
  <si>
    <t>CABO DE COBRE NU 10 MM2 MEIO-DURO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</si>
  <si>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</si>
  <si>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</si>
  <si>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1092 </t>
  </si>
  <si>
    <t>Haste âncora 16 x 2400mm</t>
  </si>
  <si>
    <t xml:space="preserve"> 8498 </t>
  </si>
  <si>
    <t>Poste circular de concreto  7/200  para iluminação pública</t>
  </si>
  <si>
    <t xml:space="preserve"> 00003384 </t>
  </si>
  <si>
    <t>SUPORTE GUIA SIMPLES COM ROLDANA EM POLIPROPILENO PARA CHUMBAR, H = 20 CM</t>
  </si>
  <si>
    <t xml:space="preserve"> 2472 </t>
  </si>
  <si>
    <t>Guindaste koehring bantan es-488 telekruiser 16 ton ou equivalente</t>
  </si>
  <si>
    <t xml:space="preserve"> 00001095 </t>
  </si>
  <si>
    <t>ARMACAO VERTICAL COM HASTE E CONTRA-PINO, EM CHAPA DE ACO GALVANIZADO 3/16", COM 2 ESTRIBOS, E 2 ISOLADORES</t>
  </si>
  <si>
    <t xml:space="preserve"> 00001094 </t>
  </si>
  <si>
    <t>ARMACAO VERTICAL COM HASTE E CONTRA-PINO, EM CHAPA DE ACO GALVANIZADO 3/16", COM 1 ESTRIBO, SEM ISOLADOR</t>
  </si>
  <si>
    <t xml:space="preserve"> 00003398 </t>
  </si>
  <si>
    <t>ISOLADOR DE PORCELANA, TIPO ROLDANA, DIMENSOES DE *72* X *72* MM, PARA USO EM BAIXA TENSAO</t>
  </si>
  <si>
    <t xml:space="preserve"> 00002685 </t>
  </si>
  <si>
    <t>ELETRODUTO DE PVC RIGIDO ROSCAVEL DE 1 ", SEM LUVA</t>
  </si>
  <si>
    <t xml:space="preserve"> 00002673 </t>
  </si>
  <si>
    <t>ELETRODUTO DE PVC RIGIDO ROSCAVEL DE 1/2 ", SEM LUVA</t>
  </si>
  <si>
    <t xml:space="preserve"> 00001880 </t>
  </si>
  <si>
    <t>CURVA 135 GRAUS, DE PVC RIGIDO ROSCAVEL, DE 1", PARA ELETRODUTO</t>
  </si>
  <si>
    <t xml:space="preserve"> 00001892 </t>
  </si>
  <si>
    <t>LUVA EM PVC RIGIDO ROSCAVEL, DE 1", PARA ELETRODUTO</t>
  </si>
  <si>
    <t xml:space="preserve"> 00039174 </t>
  </si>
  <si>
    <t>BUCHA EM ALUMINIO, COM ROSCA, DE 1/2", PARA ELETRODUTO</t>
  </si>
  <si>
    <t xml:space="preserve"> 00020254 </t>
  </si>
  <si>
    <t>CAIXA DE PASSAGEM METALICA DE SOBREPOR COM TAMPA PARAFUSADA, DIMENSOES 15 X 15 X 10 CM</t>
  </si>
  <si>
    <t xml:space="preserve"> 00003380 </t>
  </si>
  <si>
    <t>!EM PROCESSO DE DESATIVACAO! HASTE DE ATERRAMENTO EM ACO COM 3,00 M DE COMPRIMENTO E DN = 5/8", REVESTIDA COM BAIXA CAMADA DE COBRE, COM CONECTOR TIPO GRAMPO</t>
  </si>
  <si>
    <t xml:space="preserve"> 965 </t>
  </si>
  <si>
    <t>Fio de cobre nu tipo cordoalha para aterramento - 10mm2</t>
  </si>
  <si>
    <t xml:space="preserve"> 3612 </t>
  </si>
  <si>
    <t>Disjuntor monopolar 60 A, padrão NEMA ( linha preta ), corrente de interrupção 5KA, ref.: Eletromar ou similar</t>
  </si>
  <si>
    <t xml:space="preserve"> 95467 </t>
  </si>
  <si>
    <t>EMBASAMENTO C/PEDRA ARGAMASSADA UTILIZANDO ARG.CIM/AREIA 1:4</t>
  </si>
  <si>
    <t xml:space="preserve"> 94439 </t>
  </si>
  <si>
    <t>(COMPOSIÇÃO REPRESENTATIVA) DO SERVIÇO DE CONTRAPISO EM ARGAMASSA TRAÇO 1:4 (CIM E AREIA), EM BETONEIRA 400 L, ESPESSURA 4 CM ÁREAS SECAS E AREAS MOLHADAS SOBRE LAJE E 3 CM ÁREAS MOLHADAS SOBRE IMPERMEABILIZAÇÃO, PARA EDIFICAÇÃO HABITACIONAL UNIFAMILIAR(CASA) E EDIFICAÇÃO PÚBLICA PADRÃO. AF_11/2014</t>
  </si>
  <si>
    <t>PISO - PISOS</t>
  </si>
  <si>
    <t xml:space="preserve"> 87471 </t>
  </si>
  <si>
    <t>ALVENARIA DE VEDAÇÃO DE BLOCOS CERÂMICOS FURADOS NA VERTICAL DE 9X19X39CM (ESPESSURA 9CM) DE PAREDES COM ÁREA LÍQUIDA MENOR QUE 6M² SEM VÃOS E ARGAMASSA DE ASSENTAMENTO COM PREPARO EM BETONEIRA. AF_06/2014</t>
  </si>
  <si>
    <t>PARE - PAREDES/PAINEIS</t>
  </si>
  <si>
    <t xml:space="preserve"> 74141/001 </t>
  </si>
  <si>
    <t>LAJE PRE-MOLD BETA 11 P/1KN/M2 VAOS 4,40M/INCL VIGOTAS TIJOLOS ARMADURA NEGATIVA CAPEAMENTO 3CM CONCRETO 20MPA ESCORAMENTO MATERIAL E MAO  DE OBRA.</t>
  </si>
  <si>
    <t xml:space="preserve"> 87878 </t>
  </si>
  <si>
    <t>CHAPISCO APLICADO EM ALVENARIAS E ESTRUTURAS DE CONCRETO INTERNAS, COM COLHER DE PEDREIRO.  ARGAMASSA TRAÇO 1:3 COM PREPARO MANUAL. AF_06/2014</t>
  </si>
  <si>
    <t>REVE - REVESTIMENTO E TRATAMENTO DE SUPERFÍCIES</t>
  </si>
  <si>
    <t xml:space="preserve"> 87547 </t>
  </si>
  <si>
    <t>MASSA ÚNICA, PARA RECEBIMENTO DE PINTURA, EM ARGAMASSA TRAÇO 1:2:8, PREPARO MECÂNICO COM BETONEIRA 400L, APLICADA MANUALMENTE EM FACES INTERNAS DE PAREDES, ESPESSURA DE 10MM, COM EXECUÇÃO DE TALISCAS. AF_06/2014</t>
  </si>
  <si>
    <t xml:space="preserve"> 73445 </t>
  </si>
  <si>
    <t>CAIACAO INT OU EXT SOBRE REVESTIMENTO LISO C/ADOCAO DE FIXADOR COM    COM DUAS DEMAOS</t>
  </si>
  <si>
    <t xml:space="preserve"> 94993 </t>
  </si>
  <si>
    <t>EXECUÇÃO DE PASSEIO (CALÇADA) OU PISO DE CONCRETO COM CONCRETO MOLDADO IN LOCO, USINADO, ACABAMENTO CONVENCIONAL, ESPESSURA 6 CM, ARMADO. AF_07/2016</t>
  </si>
  <si>
    <t xml:space="preserve"> 68054 </t>
  </si>
  <si>
    <t>PORTAO DE FERRO EM CHAPA GALVANIZADA PLANA 14 GSG</t>
  </si>
  <si>
    <t>ESQV - ESQUADRIAS/FERRAGENS/VIDROS</t>
  </si>
  <si>
    <t xml:space="preserve"> 79463 </t>
  </si>
  <si>
    <t>PINTURA A OLEO, 1 DEMAO</t>
  </si>
  <si>
    <t xml:space="preserve"> 88277 </t>
  </si>
  <si>
    <t>MONTADOR (TUBO AÇO/EQUIPAMENTOS) COM ENCARGOS COMPLEMENTARES</t>
  </si>
  <si>
    <t>Catavento com torre piramidal triangula de 10mts com bomba de 3" com 50cm de altura, válvulas de esferas emburrachadas, junço de poliuretano injetado e freio manual</t>
  </si>
  <si>
    <t xml:space="preserve"> 00021011 </t>
  </si>
  <si>
    <t>TUBO ACO GALVANIZADO COM COSTURA, CLASSE LEVE, DN 32 MM ( 1 1/4"),  E = 2,65 MM,  *2,71* KG/M (NBR 5580)</t>
  </si>
  <si>
    <t xml:space="preserve"> 00004179 </t>
  </si>
  <si>
    <t>NIPLE DE FERRO GALVANIZADO, COM ROSCA BSP, DE 1"</t>
  </si>
  <si>
    <t xml:space="preserve"> 00009886 </t>
  </si>
  <si>
    <t>UNIAO DE FERRO GALVANIZADO, COM ROSCA BSP, COM ASSENTO PLANO, DE 1"</t>
  </si>
  <si>
    <t xml:space="preserve"> 00010233 </t>
  </si>
  <si>
    <t>VALVULA DE RETENCAO DE BRONZE, PE COM CRIVOS, EXTREMIDADE COM ROSCA, DE 1 1/4", PARA FUNDO DE POCO</t>
  </si>
  <si>
    <t xml:space="preserve"> 00000097 </t>
  </si>
  <si>
    <t>ADAPTADOR PVC SOLDAVEL, COM FLANGE E ANEL DE VEDACAO, 32 MM X 1", PARA CAIXA D'AGUA</t>
  </si>
  <si>
    <t xml:space="preserve"> 00009869 </t>
  </si>
  <si>
    <t>TUBO PVC, SOLDAVEL, DN 32 MM, AGUA FRIA (NBR-5648)</t>
  </si>
  <si>
    <t xml:space="preserve"> 00003536 </t>
  </si>
  <si>
    <t>JOELHO PVC, SOLDAVEL, 90 GRAUS, 32 MM, PARA AGUA FRIA PREDIAL</t>
  </si>
  <si>
    <t xml:space="preserve"> 00009866 </t>
  </si>
  <si>
    <t>TUBO PVC, ROSCAVEL, 1", AGUA FRIA PREDIAL</t>
  </si>
  <si>
    <t xml:space="preserve"> 00006019 </t>
  </si>
  <si>
    <t>REGISTRO GAVETA BRUTO EM LATAO FORJADO, BITOLA 1 " (REF 1509)</t>
  </si>
  <si>
    <t xml:space="preserve"> 00003911 </t>
  </si>
  <si>
    <t>LUVA DE FERRO GALVANIZADO, COM ROSCA BSP, DE 1 1/4"</t>
  </si>
  <si>
    <t>Óleo 140</t>
  </si>
  <si>
    <t xml:space="preserve"> 8811 </t>
  </si>
  <si>
    <t>Barra redonda de aço mecanico laminado 1/2" (0,99 kg/m)</t>
  </si>
  <si>
    <t xml:space="preserve"> 00000011-POÇO </t>
  </si>
  <si>
    <t>Emenda de barra mecânica 1/2" (anilha)</t>
  </si>
  <si>
    <t xml:space="preserve"> 00009861 </t>
  </si>
  <si>
    <t>TUBO PVC, ROSCAVEL, 1 1/4", AGUA FRIA PREDIAL</t>
  </si>
  <si>
    <t xml:space="preserve"> 00009860 </t>
  </si>
  <si>
    <t>TUBO PVC, ROSCAVEL,  2", PARA AGUA FRIA PREDIAL</t>
  </si>
  <si>
    <t xml:space="preserve"> 00003877 </t>
  </si>
  <si>
    <t>LUVA PVC, ROSCAVEL, 1 1/4", AGUA FRIA PREDIAL</t>
  </si>
  <si>
    <t xml:space="preserve"> 00003879 </t>
  </si>
  <si>
    <t>LUVA PVC, ROSCAVEL, 2",  AGUA FRIA PREDIAL</t>
  </si>
  <si>
    <t xml:space="preserve"> 00001798 </t>
  </si>
  <si>
    <t>CURVA 90 GRAUS DE FERRO GALVANIZADO, COM ROSCA BSP MACHO, DE 2"</t>
  </si>
  <si>
    <t xml:space="preserve"> 00009887 </t>
  </si>
  <si>
    <t>UNIAO DE FERRO GALVANIZADO, COM ROSCA BSP, COM ASSENTO PLANO, DE 2"</t>
  </si>
  <si>
    <t xml:space="preserve"> 00004181 </t>
  </si>
  <si>
    <t>NIPLE DE FERRO GALVANIZADO, COM ROSCA BSP, DE 2"</t>
  </si>
  <si>
    <t xml:space="preserve"> 1634 </t>
  </si>
  <si>
    <t>Niple duplo de ferro galvanizado d=1 "</t>
  </si>
  <si>
    <t xml:space="preserve"> 00006320 </t>
  </si>
  <si>
    <t>TE DE REDUCAO DE FERRO GALVANIZADO, COM ROSCA BSP, DE 1" X 1/2"</t>
  </si>
  <si>
    <t xml:space="preserve"> 00006323 </t>
  </si>
  <si>
    <t>TE DE FERRO GALVANIZADO, DE 1"</t>
  </si>
  <si>
    <t xml:space="preserve"> 00004890 </t>
  </si>
  <si>
    <t>PLUG OU BUJAO DE FERRO GALVANIZADO, DE 1"</t>
  </si>
  <si>
    <t xml:space="preserve"> 00039886 </t>
  </si>
  <si>
    <t>BUCHA DE REDUCAO DE COBRE (REF 600-2) SEM ANEL DE SOLDA, PONTA X BOLSA, 22 X 15 MM</t>
  </si>
  <si>
    <t xml:space="preserve"> 00001805 </t>
  </si>
  <si>
    <t>CURVA 90 GRAUS DE FERRO GALVANIZADO, COM ROSCA BSP MACHO/FEMEA, DE 1"</t>
  </si>
  <si>
    <t xml:space="preserve"> 00021010 </t>
  </si>
  <si>
    <t>TUBO ACO GALVANIZADO COM COSTURA, CLASSE LEVE, DN 25 MM ( 1"),  E = 2,65 MM,  *2,11* KG/M (NBR 5580)</t>
  </si>
  <si>
    <t xml:space="preserve"> 00001787 </t>
  </si>
  <si>
    <t>CURVA 90 GRAUS DE FERRO GALVANIZADO, COM ROSCA BSP FEMEA, DE 1"</t>
  </si>
  <si>
    <t xml:space="preserve"> 00000791 </t>
  </si>
  <si>
    <t>BUCHA DE REDUCAO DE FERRO GALVANIZADO, COM ROSCA BSP, DE 1 1/2" X 1"</t>
  </si>
  <si>
    <t xml:space="preserve">Bomba Injetora Centrífuga Multiestágio (02 estágios), Mancal, 3500 RPM com Vazão de 1,4 m3/h para profundidade até o nível do poço de 60 m, 3500 RPM, ø Sucção = 1.1/2", ø Pressão = 1.1/4", ø Descarga = 1", Profundidade Mínima do Injetor (PMI) = 52 m, Pressão de Descarga (PK) = 40 mca, montada sobre base de ferro e acoplada a motor diesel com potência nominal de 4,2  CV, torque máximo de 1,25 DaN/m a 2500 RPM, capacidade do cárter de 0,75 L, capacidade do Reservatório de 2,5 L, com sistema de partida manual à corda, 211 cm3, através de sistema Polia / Correia com 02 Gornes (sulcos) TIPO "B", com Correias Tipo "B", sendo o ø Polia do Motor  =  100 mm e  ø Polia da Bomba =  70 mm. </t>
  </si>
  <si>
    <t xml:space="preserve"> 73937/001 </t>
  </si>
  <si>
    <t>COBOGO DE CONCRETO (ELEMENTO VAZADO), 7X50X50CM, ASSENTADO COM ARGAMASSA TRACO 1:4 (CIMENTO E AREIA)</t>
  </si>
  <si>
    <t xml:space="preserve"> 8894 </t>
  </si>
  <si>
    <t>Dispositivo de proteção contra surto de tensão DPS 40kA - 175v</t>
  </si>
  <si>
    <t>Fusíveis, Disjuntores e Chaves</t>
  </si>
  <si>
    <t xml:space="preserve"> 00000099 </t>
  </si>
  <si>
    <t>ADAPTADOR PVC SOLDAVEL, COM FLANGE E ANEL DE VEDACAO, 50 MM X 1 1/2", PARA CAIXA D'AGUA</t>
  </si>
  <si>
    <t xml:space="preserve"> 00037105 </t>
  </si>
  <si>
    <t>CAIXA D'AGUA FIBRA DE VIDRO PARA 5000 LITROS, COM TAMPA</t>
  </si>
  <si>
    <t xml:space="preserve"> 00007604 </t>
  </si>
  <si>
    <t>TORNEIRA CROMADA SEM BICO PARA TANQUE, PADRAO POPULAR, 1/2 " OU 3/4 " (REF 1126)</t>
  </si>
  <si>
    <t>Curva PVC irriga LF soldável 90° D=50mm</t>
  </si>
  <si>
    <t xml:space="preserve"> 00000016-POÇO </t>
  </si>
  <si>
    <t>Toco de tubo  PVC LF PN 40 JE Ø 50mm, linha Irriga-LF 0,5m</t>
  </si>
  <si>
    <t>Toco de tubo  PVC LF PN 40 JE Ø 50mm, linha Irriga-LF 2m</t>
  </si>
  <si>
    <t xml:space="preserve"> 00000122 </t>
  </si>
  <si>
    <t>ADESIVO PLASTICO PARA PVC, FRASCO COM 850 GR</t>
  </si>
  <si>
    <t>Tubo PVC irriga 50mm PN 40</t>
  </si>
  <si>
    <t xml:space="preserve"> 00020083 </t>
  </si>
  <si>
    <t>SOLUCAO LIMPADORA PARA PVC, FRASCO COM 1000 CM3</t>
  </si>
  <si>
    <t xml:space="preserve"> 00000048-COTAÇÃO POÇO </t>
  </si>
  <si>
    <t xml:space="preserve">Tubo pvc agropecuário 32 mm pn 60 </t>
  </si>
  <si>
    <t xml:space="preserve"> 00001926 </t>
  </si>
  <si>
    <t>CURVA DE PVC 45 GRAUS, SOLDAVEL, 20 MM, PARA AGUA FRIA PREDIAL (NBR 5648)</t>
  </si>
  <si>
    <t xml:space="preserve"> 00006034 </t>
  </si>
  <si>
    <t>REGISTRO DE ESFERA DE PASSEIO, PVC PARA POLIETILENO, 20 MM</t>
  </si>
  <si>
    <t xml:space="preserve"> 00000339 </t>
  </si>
  <si>
    <t>ARAME FARPADO GALVANIZADO 14 BWG, CLASSE 250</t>
  </si>
  <si>
    <t xml:space="preserve"> 00011950 </t>
  </si>
  <si>
    <t>BUCHA DE NYLON SEM ABA S6, COM PARAFUSO DE 4,20 X 40 MM EM ACO ZINCADO COM ROSCA SOBERBA, CABECA CHATA E FENDA PHILLIPS</t>
  </si>
  <si>
    <t xml:space="preserve"> 00013521 </t>
  </si>
  <si>
    <t>PLACA DE ACO ESMALTADA PARA  IDENTIFICACAO DE RUA, *45 CM X 20* CM</t>
  </si>
  <si>
    <t xml:space="preserve"> 88311 </t>
  </si>
  <si>
    <t>PINTOR DE LETREIROS COM ENCARGOS COMPLEMENTARES</t>
  </si>
  <si>
    <t xml:space="preserve"> 3045 </t>
  </si>
  <si>
    <t>Tinta PVA látex, misturada em máquina, cores especiais, tons fortes (laranja, vermelho, mostarda, verde limão)</t>
  </si>
  <si>
    <t>l</t>
  </si>
  <si>
    <t xml:space="preserve"> 88310 </t>
  </si>
  <si>
    <t>PINTOR COM ENCARGOS COMPLEMENTARES</t>
  </si>
  <si>
    <t xml:space="preserve"> 00007356 </t>
  </si>
  <si>
    <t>TINTA ACRILICA PREMIUM, COR BRANCO FOSCO</t>
  </si>
  <si>
    <t>CHOR - CUSTOS HORÁRIOS DE MÁQUINAS E EQUIPAMENTOS</t>
  </si>
  <si>
    <t>CHP</t>
  </si>
  <si>
    <t xml:space="preserve"> 00001379 </t>
  </si>
  <si>
    <t>CIMENTO PORTLAND COMPOSTO CP II-32</t>
  </si>
  <si>
    <t xml:space="preserve"> 00000367 </t>
  </si>
  <si>
    <t>AREIA GROSSA - POSTO JAZIDA/FORNECEDOR (RETIRADO NA JAZIDA, SEM TRANSPORTE)</t>
  </si>
  <si>
    <t xml:space="preserve"> 00000066- POÇO </t>
  </si>
  <si>
    <t>SEES - SERVIÇOS ESPECIAIS</t>
  </si>
  <si>
    <t xml:space="preserve"> 00000065- POÇO </t>
  </si>
  <si>
    <t xml:space="preserve"> 00000052- POÇO </t>
  </si>
  <si>
    <t>Fornecimento e assentamento de tubo de boca aço carbono 8"</t>
  </si>
  <si>
    <t xml:space="preserve"> 00000053- POÇO </t>
  </si>
  <si>
    <t>Pré-filtro quartzoso conformidade com NBR 12244</t>
  </si>
  <si>
    <t>M³</t>
  </si>
  <si>
    <t xml:space="preserve"> 00000050- COTAÇÃO POÇO </t>
  </si>
  <si>
    <t>Revestimento de poço tubular com tubo de 8" reforçado</t>
  </si>
  <si>
    <t xml:space="preserve"> 00000055- POÇO </t>
  </si>
  <si>
    <t>Filtro de 6" geomecânico reforçado</t>
  </si>
  <si>
    <t xml:space="preserve"> 00000068- POÇO </t>
  </si>
  <si>
    <t>Fornecimento e instalação de centralizador de 6"</t>
  </si>
  <si>
    <t xml:space="preserve"> 00000054- POÇO </t>
  </si>
  <si>
    <t>Cimentação do espaço anular do poço (0 a 10m)</t>
  </si>
  <si>
    <t xml:space="preserve"> 6309 </t>
  </si>
  <si>
    <t>Ensaio de Vazão com Compressor 250psi / 750cfm</t>
  </si>
  <si>
    <t xml:space="preserve"> 2.15 </t>
  </si>
  <si>
    <t xml:space="preserve"> 00000056- POÇO </t>
  </si>
  <si>
    <t>Tanque de circulação de água, iclusive carro pipa</t>
  </si>
  <si>
    <t xml:space="preserve"> 00000069- POÇO </t>
  </si>
  <si>
    <t>Fornecimento e assentamento de tampa de fundo de poço galvanizada em 8"</t>
  </si>
  <si>
    <t xml:space="preserve"> 2.16 </t>
  </si>
  <si>
    <t xml:space="preserve"> 2.17 </t>
  </si>
  <si>
    <t xml:space="preserve"> 2.18 </t>
  </si>
  <si>
    <t xml:space="preserve"> 00000056- POÇP </t>
  </si>
  <si>
    <t xml:space="preserve"> 00000059- POÇO </t>
  </si>
  <si>
    <t xml:space="preserve"> 5.2 </t>
  </si>
  <si>
    <t>SUBIDA PARA O RESERVATÓRIO/ ASSENTAMENTO DE TUBOS</t>
  </si>
  <si>
    <t>CASAS DE ABRIGO/ BEBEDOURO/ELÉTRICA</t>
  </si>
  <si>
    <t xml:space="preserve"> 2449 </t>
  </si>
  <si>
    <t>Aluguel de bomba de drenagem - "darka" - diametro 4" - ,potência = 5 cv</t>
  </si>
  <si>
    <t xml:space="preserve"> 00000037-COTAÇÃO POÇO </t>
  </si>
  <si>
    <t>FLUIDODE PERFURAÇÃO DE POÇO</t>
  </si>
  <si>
    <t xml:space="preserve"> 00004729 </t>
  </si>
  <si>
    <t>PEDRA BRITADA GRADUADA, CLASSIFICADA (POSTO PEDREIRA/FORNECEDOR, SEM FRETE)</t>
  </si>
  <si>
    <t xml:space="preserve"> 00009850 </t>
  </si>
  <si>
    <t>TUBO PVC DE REVESTIMENTO GEOMECANICO NERVURADO REFORCADO, DN = 150 MM, COMPRIMENTO = 2 M</t>
  </si>
  <si>
    <t xml:space="preserve"> 5091 </t>
  </si>
  <si>
    <t>Revestimento filtro pvc geomecânico reforçado dn 150mm</t>
  </si>
  <si>
    <t xml:space="preserve"> 5024 </t>
  </si>
  <si>
    <t>Centralizador em 6"</t>
  </si>
  <si>
    <t xml:space="preserve"> 5035 </t>
  </si>
  <si>
    <t>Ensaio de vazão com compressor 250psi - 750cfm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</si>
  <si>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</si>
  <si>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</si>
  <si>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5680 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</si>
  <si>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</si>
  <si>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 xml:space="preserve"> 00034621 </t>
  </si>
  <si>
    <t>CABO FLEXIVEL PVC 750 V, 3 CONDUTORES DE 4,0 MM2</t>
  </si>
  <si>
    <t xml:space="preserve"> 00034609 </t>
  </si>
  <si>
    <t>CABO FLEXIVEL PVC 750 V, 2 CONDUTORES DE 6,0 MM2</t>
  </si>
  <si>
    <t xml:space="preserve"> 00000039-COTAÇÃO POÇO </t>
  </si>
  <si>
    <t>Quadro de Comando para Bomba Submersa Monofásica, 220 V, 1,5 CV, com relê falta de fase e aterramento.</t>
  </si>
  <si>
    <t xml:space="preserve"> 00000041-COTAÇÃO POÇO </t>
  </si>
  <si>
    <t>Grupo Gerador a Diesel, Potência Contínua 4.600 W, monobloco, com base metálica, vibrastop, 4 Tempos, 1 cilindro, Injeção direta, refrigerado a ar, BIVOLT 110/220 V, 60 / 50 HZ, Partida elétrica, com Bateria de 12 V e interligações completas, que se ajuste adequadamente à bomba submersa especificada de 1,5  CV.</t>
  </si>
  <si>
    <t>Local: 6ª Superintendência Regional</t>
  </si>
  <si>
    <t>QUADRO RESUMO</t>
  </si>
  <si>
    <t>ITEM</t>
  </si>
  <si>
    <t>TIPO DE POÇO</t>
  </si>
  <si>
    <t>UNITÁRIO</t>
  </si>
  <si>
    <t>QUANTIDADE</t>
  </si>
  <si>
    <t>TOTAL</t>
  </si>
  <si>
    <t>1.0</t>
  </si>
  <si>
    <t>POÇO TUBULAR CRISTALINO</t>
  </si>
  <si>
    <t>2.0</t>
  </si>
  <si>
    <t>POÇO TUBULAR SEDIMENTO</t>
  </si>
  <si>
    <t xml:space="preserve">TOTAL </t>
  </si>
  <si>
    <t>COMPANHIA DE DESENVOLVIMENTO DOS VALES DO SÃO FRANCISCO E DO PARNAÍBA</t>
  </si>
  <si>
    <t>6ª SUPERINTENDÊNCIA REGIONAL</t>
  </si>
  <si>
    <t>DETALHAMENTO DO BDI - SEM DESONERAÇÃO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</si>
  <si>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</si>
  <si>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</si>
  <si>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</si>
  <si>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</si>
  <si>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</si>
  <si>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</si>
  <si>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</si>
  <si>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</si>
  <si>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</si>
  <si>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</si>
  <si>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</si>
  <si>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</si>
  <si>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</si>
  <si>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</si>
  <si>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</si>
  <si>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</si>
  <si>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</si>
  <si>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</si>
  <si>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</si>
  <si>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</si>
  <si>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</si>
  <si>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</si>
  <si>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</si>
  <si>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</si>
  <si>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MINISTÉRIO DO DESENVOLVIMENTO REGIONAL - MDR</t>
  </si>
  <si>
    <t>DETALHAMENTO DOS ENCARGOS SOCIAIS</t>
  </si>
  <si>
    <t>DISCRIMINAÇÃO</t>
  </si>
  <si>
    <t>SEM DESONERAÇÃO</t>
  </si>
  <si>
    <t>HORISTA</t>
  </si>
  <si>
    <t>MESALISTA</t>
  </si>
  <si>
    <t>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</si>
  <si>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</si>
  <si>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</si>
  <si>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</si>
  <si>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</si>
  <si>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</si>
  <si>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</si>
  <si>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</si>
  <si>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</si>
  <si>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</si>
  <si>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</si>
  <si>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</si>
  <si>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</si>
  <si>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 xml:space="preserve">Salário Educação </t>
  </si>
  <si>
    <t>A7</t>
  </si>
  <si>
    <t>Seguro Contra Acidente de Trabalho</t>
  </si>
  <si>
    <t>A8</t>
  </si>
  <si>
    <t>FGTS</t>
  </si>
  <si>
    <t>A9</t>
  </si>
  <si>
    <t>Seconci</t>
  </si>
  <si>
    <t>0,00%</t>
  </si>
  <si>
    <t>SUBTOTAL DE "A"</t>
  </si>
  <si>
    <t>B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</si>
  <si>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</si>
  <si>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</si>
  <si>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</si>
  <si>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</si>
  <si>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</si>
  <si>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</si>
  <si>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</si>
  <si>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</si>
  <si>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</si>
  <si>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</si>
  <si>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</si>
  <si>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</si>
  <si>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</si>
  <si>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</si>
  <si>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</si>
  <si>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</si>
  <si>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</si>
  <si>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</si>
  <si>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</si>
  <si>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</si>
  <si>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</si>
  <si>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</si>
  <si>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</si>
  <si>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</si>
  <si>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</si>
  <si>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</si>
  <si>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</si>
  <si>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</si>
  <si>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</si>
  <si>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</si>
  <si>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</si>
  <si>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</si>
  <si>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</si>
  <si>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</si>
  <si>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</si>
  <si>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</si>
  <si>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</si>
  <si>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</si>
  <si>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</si>
  <si>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</si>
  <si>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</si>
  <si>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</si>
  <si>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</si>
  <si>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</si>
  <si>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Total p/Poço</t>
  </si>
  <si>
    <t>Quant</t>
  </si>
  <si>
    <t>Serviço:</t>
  </si>
  <si>
    <t>OBJETO: EXECUÇÃO DOS SERVIÇOS DE PERFURAÇÃO, MONTAGEM E INSTALAÇÃO DE 200 (DUZENTOS) POÇOS TUBULARES EM ÁREAS DE ROCHAS CRISTALINAS E 100 (CEM) POÇOS TUBULARES EM ÁREAS DE ROCHAS SEDIMENTARES, LOCALIZADOS EM MUNICÍPIOS DIVERSOS NA ÁREA DE ATUAÇÃO DA 6ª SUPERINTENDÊNCIA REGIONAL DA CODEVASF, NO ESTADO DA BAHIA.</t>
  </si>
  <si>
    <t>Total (R$)</t>
  </si>
  <si>
    <t>ITEM 1: POÇO TUBULAR CRISTALINO</t>
  </si>
  <si>
    <t>ITEM 2: POÇO TUBULAR SEDIMENTO</t>
  </si>
  <si>
    <t>Não Desonerado: 
Horista: 116,85%
Mensalista: 72,82%</t>
  </si>
  <si>
    <t>Perfuração de poço tubular de 17 1/2</t>
  </si>
  <si>
    <t>Perfuração de poço tubular de 12 1/4</t>
  </si>
  <si>
    <t xml:space="preserve"> 00000067- POÇO </t>
  </si>
  <si>
    <t>Fornecimento e assentamento de tubo de boca aço carbono 6"</t>
  </si>
  <si>
    <t xml:space="preserve"> 000000057 </t>
  </si>
  <si>
    <t>Revestimento de poço tubular com tubo de 6" reforçado</t>
  </si>
  <si>
    <t xml:space="preserve"> 000000058 </t>
  </si>
  <si>
    <t>Filtro de 8" geomecânico reforçado</t>
  </si>
  <si>
    <t xml:space="preserve"> 000000060 </t>
  </si>
  <si>
    <t>Fornecimento e assentamento de tampa de fundo de poço galvanizada em 6"</t>
  </si>
  <si>
    <t>Fornecimento e assentamento de tampa de poço galvanizada em 8"</t>
  </si>
  <si>
    <t xml:space="preserve"> 000000061 </t>
  </si>
  <si>
    <t xml:space="preserve"> 2.19 </t>
  </si>
  <si>
    <t xml:space="preserve"> 2.20 </t>
  </si>
  <si>
    <t xml:space="preserve"> 2.21 </t>
  </si>
  <si>
    <t xml:space="preserve"> 2.22 </t>
  </si>
  <si>
    <t xml:space="preserve"> 2.23 </t>
  </si>
  <si>
    <t xml:space="preserve"> 2.24 </t>
  </si>
  <si>
    <t xml:space="preserve"> 2.25 </t>
  </si>
  <si>
    <t xml:space="preserve"> 2.26 </t>
  </si>
  <si>
    <t>Fornecimento, montagem e instalação de poço tubular com conjunto de motor-bomba submersa, 220 volts, 60 Hz, com motor lubrificado e refrigerado a água, acoplado a bomba multiestágio com válvula de retenção incorporada e retores em bronze, diâmetro da tubulação 2", capaz de vencer uma altura manométrica mínima de 200 mca com vazão média de 15 m³/h, incluindo quadro de comando compativel com o modelo de bomba instalada e cabo, flexivel, trifásico, isolado, tensão de 600V/1000V em conformidade com a NBR 7288 e diâmetro compatível com a bomba.</t>
  </si>
  <si>
    <t>Fornecimento e instalação de Grupo Gerador a Diesel, Potência Contínua 4.600 W, monobloco, com base metálica, vibrastop, 4 Tempos, 1 cilindro, Injeção direta, refrigerado a ar, BIVOLT 110/220 V, 60 / 50 HZ, Partida elétrica, com Bateria de 12 V e interligações completas, que se ajuste adequadamente à bomba submersa especificada</t>
  </si>
  <si>
    <t xml:space="preserve"> 5.3 </t>
  </si>
  <si>
    <t xml:space="preserve"> 5.4 </t>
  </si>
  <si>
    <t xml:space="preserve"> 5.5 </t>
  </si>
  <si>
    <t xml:space="preserve"> 00020980 </t>
  </si>
  <si>
    <t>TUBO ACO CARBONO SEM COSTURA 8", E= *7,04 MM, SCHEDULE 30, *36,75 KG/M</t>
  </si>
  <si>
    <t xml:space="preserve"> 00007672 </t>
  </si>
  <si>
    <t>TUBO ACO CARBONO SEM COSTURA 6", E= 7,11 MM,  SCHEDULE 40, *28,26 KG/M</t>
  </si>
  <si>
    <t xml:space="preserve"> 00009853 </t>
  </si>
  <si>
    <t>TUBO PVC DE REVESTIMENTO GEOMECANICO NERVURADO REFORCADO, DN = 200 MM, COMPRIMENTO = 2 M</t>
  </si>
  <si>
    <t xml:space="preserve"> 5092 </t>
  </si>
  <si>
    <t>Revestimento filtro pvc geomecânico reforçado dn 200mm</t>
  </si>
  <si>
    <t xml:space="preserve"> 5128 </t>
  </si>
  <si>
    <t>Tampa de poço galvanizada em 6"</t>
  </si>
  <si>
    <t xml:space="preserve"> 00000750 </t>
  </si>
  <si>
    <t>BOMBA SUBMERSA PARA POCOS TUBULARES PROFUNDOS DIAMETRO DE 4 POLEGADAS, ELETRICA, TRIFASICA, POTENCIA 5,42 HP, 29 ESTAGIOS, BOCAL DE DESCARGA DE UMA POLEGADA E MEIA, HM/Q = 18 M / 8,10 M3/H A 201 M / 3,2 M3/H</t>
  </si>
  <si>
    <t>Preço Data base: SINAPI - 06/2019 - BA / ORSE - 03/2019 - SE (Não Desonerado)</t>
  </si>
  <si>
    <t>CERCA COM MOUROES DE CONCRETO, RETO, ESPACAMENTO DE 3M, CRAVADOS 0,5M, COM 4 FIOS DE ARAME FARPADO Nº 14 CLASSE 250</t>
  </si>
  <si>
    <t>Perfuração de poço tubular de 6</t>
  </si>
  <si>
    <t>Perfuração de poço tubular de 8</t>
  </si>
  <si>
    <t xml:space="preserve"> 74142/001 </t>
  </si>
  <si>
    <t xml:space="preserve">SINAPI - 06/2019 - Bahia
ORSE - 03/2019 - Sergipe
</t>
  </si>
  <si>
    <t>8.3</t>
  </si>
  <si>
    <t>8.4</t>
  </si>
  <si>
    <t>8.5</t>
  </si>
  <si>
    <t>URBA - URBANIZAÇÃO</t>
  </si>
  <si>
    <t xml:space="preserve"> 00004102 </t>
  </si>
  <si>
    <t>MOURAO DE CONCRETO RETO, 10 X 10 CM, H= 3,00 M</t>
  </si>
  <si>
    <t xml:space="preserve"> 00000026 </t>
  </si>
  <si>
    <t>ACO CA-25, 10,0 MM, VERGALHAO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</si>
  <si>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</si>
  <si>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</si>
  <si>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</si>
  <si>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</si>
  <si>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00004777 </t>
  </si>
  <si>
    <t>CANTONEIRA ACO ABAS IGUAIS (QUALQUER BITOLA), ESPESSURA ENTRE 1/8" E 1/4"</t>
  </si>
  <si>
    <t xml:space="preserve"> 00011026 </t>
  </si>
  <si>
    <t>CHAPA DE ACO GALVANIZADA BITOLA GSG 14, E = 1,95 MM (15,60 KG/M2)</t>
  </si>
  <si>
    <t xml:space="preserve">Elaboração de projeto e execuação de extensão de rede elétrica de baixa tensão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</si>
</sst>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_(* #,##0.00_);_(* \(#,##0.00\);_(* &quot;-&quot;??_);_(@_)"/>
    <numFmt numFmtId="167" formatCode="0.0000%"/>
    <numFmt numFmtId="168" formatCode="&quot;BDI = &quot;0.00%"/>
    <numFmt numFmtId="169" formatCode="0.0000"/>
    <numFmt numFmtId="170" formatCode="_(&quot;R$ &quot;* #,##0.00_);_(&quot;R$ &quot;* \(#,##0.00\);_(&quot;R$ &quot;* &quot;-&quot;??_);_(@_)"/>
    <numFmt numFmtId="171" formatCode="0.0000000%"/>
    <numFmt numFmtId="172" formatCode="_-* #,##0.0000_-;\-* #,##0.0000_-;_-* &quot;-&quot;??_-;_-@_-"/>
    <numFmt numFmtId="173" formatCode="_-* #,##0.00000_-;\-* #,##0.00000_-;_-* &quot;-&quot;??_-;_-@_-"/>
    <numFmt numFmtId="174" formatCode="_-* #,##0.0000_-;\-* #,##0.0000_-;_-* &quot;-&quot;????_-;_-@_-"/>
    <numFmt numFmtId="175" formatCode="_-&quot;R$&quot;* #,##0.00000_-;\-&quot;R$&quot;* #,##0.00000_-;_-&quot;R$&quot;* &quot;-&quot;??_-;_-@_-"/>
  </numFmts>
  <fonts count="3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b/>
      <sz val="10"/>
      <name val="Arial"/>
      <family val="2"/>
    </font>
    <font>
      <u/>
      <sz val="8.5"/>
      <color theme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</borders>
  <cellStyleXfs count="10">
    <xf numFmtId="0" fontId="0" fillId="0" borderId="0"/>
    <xf numFmtId="0" fontId="16" fillId="0" borderId="0"/>
    <xf numFmtId="166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70" fontId="16" fillId="0" borderId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6" fillId="0" borderId="0"/>
    <xf numFmtId="44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</cellStyleXfs>
  <cellXfs count="2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10" fillId="8" borderId="0" xfId="0" applyFont="1" applyFill="1" applyAlignment="1">
      <alignment horizontal="left" vertical="top" wrapText="1"/>
    </xf>
    <xf numFmtId="0" fontId="11" fillId="9" borderId="0" xfId="0" applyFont="1" applyFill="1" applyAlignment="1">
      <alignment horizontal="center" vertical="top" wrapText="1"/>
    </xf>
    <xf numFmtId="0" fontId="12" fillId="10" borderId="0" xfId="0" applyFont="1" applyFill="1" applyAlignment="1">
      <alignment horizontal="right" vertical="top" wrapText="1"/>
    </xf>
    <xf numFmtId="0" fontId="14" fillId="12" borderId="0" xfId="0" applyFont="1" applyFill="1" applyAlignment="1">
      <alignment horizontal="left" vertical="top" wrapText="1"/>
    </xf>
    <xf numFmtId="0" fontId="15" fillId="13" borderId="0" xfId="0" applyFont="1" applyFill="1" applyAlignment="1">
      <alignment horizontal="center" vertical="top" wrapText="1"/>
    </xf>
    <xf numFmtId="0" fontId="1" fillId="16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left" vertical="top" wrapText="1"/>
    </xf>
    <xf numFmtId="0" fontId="1" fillId="16" borderId="5" xfId="0" applyFont="1" applyFill="1" applyBorder="1" applyAlignment="1">
      <alignment horizontal="right" vertical="top" wrapText="1"/>
    </xf>
    <xf numFmtId="0" fontId="1" fillId="16" borderId="5" xfId="0" applyFont="1" applyFill="1" applyBorder="1" applyAlignment="1">
      <alignment horizontal="center" vertical="top" wrapText="1"/>
    </xf>
    <xf numFmtId="0" fontId="8" fillId="15" borderId="5" xfId="0" applyFont="1" applyFill="1" applyBorder="1" applyAlignment="1">
      <alignment horizontal="right" vertical="top" wrapText="1"/>
    </xf>
    <xf numFmtId="0" fontId="8" fillId="15" borderId="5" xfId="0" applyFont="1" applyFill="1" applyBorder="1" applyAlignment="1">
      <alignment horizontal="center" vertical="top" wrapText="1"/>
    </xf>
    <xf numFmtId="164" fontId="8" fillId="15" borderId="5" xfId="0" applyNumberFormat="1" applyFont="1" applyFill="1" applyBorder="1" applyAlignment="1">
      <alignment horizontal="right" vertical="top" wrapText="1"/>
    </xf>
    <xf numFmtId="4" fontId="8" fillId="15" borderId="5" xfId="0" applyNumberFormat="1" applyFont="1" applyFill="1" applyBorder="1" applyAlignment="1">
      <alignment horizontal="right" vertical="top" wrapText="1"/>
    </xf>
    <xf numFmtId="0" fontId="9" fillId="7" borderId="5" xfId="0" applyFont="1" applyFill="1" applyBorder="1" applyAlignment="1">
      <alignment horizontal="right" vertical="top" wrapText="1"/>
    </xf>
    <xf numFmtId="0" fontId="9" fillId="7" borderId="5" xfId="0" applyFont="1" applyFill="1" applyBorder="1" applyAlignment="1">
      <alignment horizontal="center" vertical="top" wrapText="1"/>
    </xf>
    <xf numFmtId="164" fontId="9" fillId="7" borderId="5" xfId="0" applyNumberFormat="1" applyFont="1" applyFill="1" applyBorder="1" applyAlignment="1">
      <alignment horizontal="right" vertical="top" wrapText="1"/>
    </xf>
    <xf numFmtId="4" fontId="9" fillId="7" borderId="5" xfId="0" applyNumberFormat="1" applyFont="1" applyFill="1" applyBorder="1" applyAlignment="1">
      <alignment horizontal="right" vertical="top" wrapText="1"/>
    </xf>
    <xf numFmtId="4" fontId="9" fillId="16" borderId="0" xfId="0" applyNumberFormat="1" applyFont="1" applyFill="1" applyAlignment="1">
      <alignment horizontal="right" vertical="top" wrapText="1"/>
    </xf>
    <xf numFmtId="0" fontId="8" fillId="15" borderId="4" xfId="0" applyFont="1" applyFill="1" applyBorder="1" applyAlignment="1">
      <alignment horizontal="left" vertical="top" wrapText="1"/>
    </xf>
    <xf numFmtId="0" fontId="7" fillId="16" borderId="0" xfId="0" applyFont="1" applyFill="1" applyAlignment="1">
      <alignment horizontal="center" vertical="top" wrapText="1"/>
    </xf>
    <xf numFmtId="0" fontId="6" fillId="14" borderId="5" xfId="0" applyFont="1" applyFill="1" applyBorder="1" applyAlignment="1">
      <alignment horizontal="right" vertical="top" wrapText="1"/>
    </xf>
    <xf numFmtId="4" fontId="6" fillId="14" borderId="5" xfId="0" applyNumberFormat="1" applyFont="1" applyFill="1" applyBorder="1" applyAlignment="1">
      <alignment horizontal="right" vertical="top" wrapText="1"/>
    </xf>
    <xf numFmtId="0" fontId="9" fillId="16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right" vertical="top" wrapText="1"/>
    </xf>
    <xf numFmtId="0" fontId="1" fillId="6" borderId="3" xfId="0" applyFont="1" applyFill="1" applyBorder="1" applyAlignment="1">
      <alignment horizontal="right" vertical="top" wrapText="1"/>
    </xf>
    <xf numFmtId="0" fontId="17" fillId="0" borderId="0" xfId="1" applyFont="1"/>
    <xf numFmtId="0" fontId="17" fillId="0" borderId="0" xfId="1" applyFont="1" applyAlignment="1">
      <alignment horizontal="center"/>
    </xf>
    <xf numFmtId="0" fontId="18" fillId="0" borderId="0" xfId="1" applyFont="1" applyAlignment="1" applyProtection="1">
      <alignment vertical="center"/>
      <protection locked="0"/>
    </xf>
    <xf numFmtId="0" fontId="18" fillId="0" borderId="0" xfId="1" applyFont="1" applyAlignment="1">
      <alignment vertical="center"/>
    </xf>
    <xf numFmtId="0" fontId="18" fillId="0" borderId="0" xfId="1" applyFont="1" applyAlignment="1">
      <alignment horizontal="left" vertical="center"/>
    </xf>
    <xf numFmtId="0" fontId="17" fillId="0" borderId="6" xfId="1" applyFont="1" applyBorder="1"/>
    <xf numFmtId="0" fontId="19" fillId="0" borderId="6" xfId="1" applyFont="1" applyBorder="1" applyAlignment="1">
      <alignment horizontal="center" vertical="center"/>
    </xf>
    <xf numFmtId="2" fontId="17" fillId="0" borderId="0" xfId="1" applyNumberFormat="1" applyFont="1"/>
    <xf numFmtId="4" fontId="17" fillId="18" borderId="0" xfId="1" applyNumberFormat="1" applyFont="1" applyFill="1" applyAlignment="1">
      <alignment horizontal="center"/>
    </xf>
    <xf numFmtId="49" fontId="20" fillId="0" borderId="0" xfId="1" applyNumberFormat="1" applyFont="1" applyAlignment="1">
      <alignment horizontal="left" vertical="top" wrapText="1" indent="1"/>
    </xf>
    <xf numFmtId="0" fontId="22" fillId="0" borderId="0" xfId="1" applyFont="1"/>
    <xf numFmtId="0" fontId="23" fillId="0" borderId="0" xfId="1" applyFont="1"/>
    <xf numFmtId="0" fontId="24" fillId="0" borderId="0" xfId="1" applyFont="1" applyAlignment="1">
      <alignment horizontal="left"/>
    </xf>
    <xf numFmtId="165" fontId="24" fillId="0" borderId="0" xfId="1" applyNumberFormat="1" applyFont="1" applyAlignment="1">
      <alignment horizontal="left"/>
    </xf>
    <xf numFmtId="0" fontId="24" fillId="19" borderId="12" xfId="1" applyFont="1" applyFill="1" applyBorder="1" applyAlignment="1">
      <alignment horizontal="center"/>
    </xf>
    <xf numFmtId="0" fontId="24" fillId="19" borderId="14" xfId="1" applyFont="1" applyFill="1" applyBorder="1" applyAlignment="1">
      <alignment horizontal="center"/>
    </xf>
    <xf numFmtId="0" fontId="24" fillId="0" borderId="0" xfId="1" applyFont="1" applyAlignment="1">
      <alignment horizontal="center"/>
    </xf>
    <xf numFmtId="0" fontId="24" fillId="19" borderId="17" xfId="1" applyFont="1" applyFill="1" applyBorder="1" applyAlignment="1">
      <alignment horizontal="center"/>
    </xf>
    <xf numFmtId="0" fontId="24" fillId="19" borderId="19" xfId="1" applyFont="1" applyFill="1" applyBorder="1" applyAlignment="1">
      <alignment horizontal="center"/>
    </xf>
    <xf numFmtId="0" fontId="24" fillId="0" borderId="20" xfId="1" applyFont="1" applyBorder="1" applyAlignment="1">
      <alignment horizontal="center" vertical="center"/>
    </xf>
    <xf numFmtId="0" fontId="22" fillId="0" borderId="11" xfId="1" applyFont="1" applyBorder="1" applyAlignment="1">
      <alignment horizontal="center" vertical="center"/>
    </xf>
    <xf numFmtId="0" fontId="22" fillId="0" borderId="12" xfId="1" applyFont="1" applyBorder="1" applyAlignment="1">
      <alignment horizontal="center" vertical="center"/>
    </xf>
    <xf numFmtId="0" fontId="24" fillId="0" borderId="21" xfId="1" applyFont="1" applyBorder="1" applyAlignment="1">
      <alignment horizontal="center"/>
    </xf>
    <xf numFmtId="0" fontId="24" fillId="0" borderId="22" xfId="1" applyFont="1" applyBorder="1" applyAlignment="1">
      <alignment horizontal="center"/>
    </xf>
    <xf numFmtId="0" fontId="24" fillId="0" borderId="23" xfId="1" applyFont="1" applyBorder="1" applyAlignment="1">
      <alignment horizontal="center"/>
    </xf>
    <xf numFmtId="0" fontId="24" fillId="0" borderId="0" xfId="1" applyFont="1"/>
    <xf numFmtId="0" fontId="24" fillId="0" borderId="20" xfId="1" applyFont="1" applyBorder="1" applyAlignment="1">
      <alignment horizontal="center"/>
    </xf>
    <xf numFmtId="0" fontId="24" fillId="0" borderId="24" xfId="1" applyFont="1" applyBorder="1"/>
    <xf numFmtId="0" fontId="24" fillId="0" borderId="22" xfId="1" applyFont="1" applyBorder="1"/>
    <xf numFmtId="2" fontId="24" fillId="0" borderId="21" xfId="1" applyNumberFormat="1" applyFont="1" applyBorder="1" applyAlignment="1">
      <alignment horizontal="center"/>
    </xf>
    <xf numFmtId="4" fontId="22" fillId="0" borderId="22" xfId="1" applyNumberFormat="1" applyFont="1" applyBorder="1"/>
    <xf numFmtId="4" fontId="24" fillId="0" borderId="21" xfId="1" applyNumberFormat="1" applyFont="1" applyBorder="1"/>
    <xf numFmtId="166" fontId="24" fillId="0" borderId="0" xfId="2" applyFont="1"/>
    <xf numFmtId="166" fontId="22" fillId="0" borderId="0" xfId="2" applyFont="1"/>
    <xf numFmtId="0" fontId="22" fillId="0" borderId="20" xfId="1" applyFont="1" applyBorder="1" applyAlignment="1">
      <alignment horizontal="center"/>
    </xf>
    <xf numFmtId="0" fontId="22" fillId="0" borderId="24" xfId="1" applyFont="1" applyBorder="1"/>
    <xf numFmtId="0" fontId="22" fillId="0" borderId="22" xfId="1" applyFont="1" applyBorder="1"/>
    <xf numFmtId="2" fontId="22" fillId="0" borderId="21" xfId="1" applyNumberFormat="1" applyFont="1" applyBorder="1" applyAlignment="1">
      <alignment horizontal="center"/>
    </xf>
    <xf numFmtId="0" fontId="22" fillId="0" borderId="23" xfId="1" applyFont="1" applyBorder="1"/>
    <xf numFmtId="4" fontId="24" fillId="0" borderId="23" xfId="1" applyNumberFormat="1" applyFont="1" applyBorder="1"/>
    <xf numFmtId="10" fontId="24" fillId="0" borderId="0" xfId="1" applyNumberFormat="1" applyFont="1"/>
    <xf numFmtId="0" fontId="22" fillId="0" borderId="24" xfId="1" applyFont="1" applyBorder="1" applyAlignment="1">
      <alignment horizontal="left"/>
    </xf>
    <xf numFmtId="0" fontId="22" fillId="0" borderId="22" xfId="1" applyFont="1" applyBorder="1" applyAlignment="1">
      <alignment horizontal="left"/>
    </xf>
    <xf numFmtId="43" fontId="22" fillId="0" borderId="0" xfId="1" applyNumberFormat="1" applyFont="1"/>
    <xf numFmtId="4" fontId="22" fillId="0" borderId="23" xfId="1" applyNumberFormat="1" applyFont="1" applyBorder="1"/>
    <xf numFmtId="2" fontId="24" fillId="0" borderId="22" xfId="1" applyNumberFormat="1" applyFont="1" applyBorder="1"/>
    <xf numFmtId="0" fontId="24" fillId="0" borderId="15" xfId="1" applyFont="1" applyBorder="1" applyAlignment="1">
      <alignment horizontal="center"/>
    </xf>
    <xf numFmtId="0" fontId="24" fillId="0" borderId="16" xfId="1" applyFont="1" applyBorder="1"/>
    <xf numFmtId="0" fontId="24" fillId="0" borderId="17" xfId="1" applyFont="1" applyBorder="1"/>
    <xf numFmtId="2" fontId="24" fillId="0" borderId="18" xfId="1" applyNumberFormat="1" applyFont="1" applyBorder="1" applyAlignment="1">
      <alignment horizontal="center"/>
    </xf>
    <xf numFmtId="4" fontId="22" fillId="0" borderId="17" xfId="1" applyNumberFormat="1" applyFont="1" applyBorder="1"/>
    <xf numFmtId="4" fontId="24" fillId="0" borderId="19" xfId="1" applyNumberFormat="1" applyFont="1" applyBorder="1"/>
    <xf numFmtId="0" fontId="22" fillId="0" borderId="0" xfId="1" applyFont="1" applyAlignment="1">
      <alignment horizontal="right"/>
    </xf>
    <xf numFmtId="10" fontId="25" fillId="0" borderId="0" xfId="3" applyNumberFormat="1" applyFont="1" applyAlignment="1">
      <alignment horizontal="center"/>
    </xf>
    <xf numFmtId="4" fontId="22" fillId="0" borderId="0" xfId="1" applyNumberFormat="1" applyFont="1"/>
    <xf numFmtId="4" fontId="24" fillId="0" borderId="0" xfId="1" applyNumberFormat="1" applyFont="1"/>
    <xf numFmtId="166" fontId="22" fillId="0" borderId="0" xfId="1" applyNumberFormat="1" applyFont="1"/>
    <xf numFmtId="167" fontId="22" fillId="0" borderId="0" xfId="3" applyNumberFormat="1" applyFont="1"/>
    <xf numFmtId="0" fontId="22" fillId="0" borderId="26" xfId="1" applyFont="1" applyBorder="1"/>
    <xf numFmtId="165" fontId="23" fillId="0" borderId="0" xfId="2" applyNumberFormat="1" applyFont="1"/>
    <xf numFmtId="0" fontId="22" fillId="0" borderId="29" xfId="1" applyFont="1" applyBorder="1"/>
    <xf numFmtId="169" fontId="22" fillId="0" borderId="0" xfId="1" applyNumberFormat="1" applyFont="1"/>
    <xf numFmtId="2" fontId="24" fillId="0" borderId="0" xfId="1" applyNumberFormat="1" applyFont="1"/>
    <xf numFmtId="0" fontId="24" fillId="0" borderId="0" xfId="1" applyFont="1" applyAlignment="1">
      <alignment horizontal="right"/>
    </xf>
    <xf numFmtId="10" fontId="24" fillId="0" borderId="0" xfId="3" applyNumberFormat="1" applyFont="1"/>
    <xf numFmtId="0" fontId="26" fillId="0" borderId="0" xfId="1" applyFont="1"/>
    <xf numFmtId="0" fontId="16" fillId="0" borderId="0" xfId="1"/>
    <xf numFmtId="0" fontId="30" fillId="21" borderId="35" xfId="1" applyFont="1" applyFill="1" applyBorder="1" applyAlignment="1">
      <alignment horizontal="center"/>
    </xf>
    <xf numFmtId="0" fontId="30" fillId="0" borderId="35" xfId="6" applyFont="1" applyBorder="1" applyAlignment="1">
      <alignment horizontal="center" vertical="center"/>
    </xf>
    <xf numFmtId="0" fontId="30" fillId="21" borderId="35" xfId="6" applyFont="1" applyFill="1" applyBorder="1" applyAlignment="1">
      <alignment horizontal="center" vertical="center"/>
    </xf>
    <xf numFmtId="0" fontId="30" fillId="21" borderId="36" xfId="6" applyFont="1" applyFill="1" applyBorder="1" applyAlignment="1">
      <alignment horizontal="center" vertical="center"/>
    </xf>
    <xf numFmtId="0" fontId="31" fillId="0" borderId="35" xfId="6" applyFont="1" applyBorder="1" applyAlignment="1">
      <alignment horizontal="center" vertical="center"/>
    </xf>
    <xf numFmtId="0" fontId="31" fillId="0" borderId="37" xfId="1" applyFont="1" applyBorder="1" applyAlignment="1">
      <alignment horizontal="left"/>
    </xf>
    <xf numFmtId="0" fontId="31" fillId="0" borderId="38" xfId="1" applyFont="1" applyBorder="1" applyAlignment="1">
      <alignment horizontal="left"/>
    </xf>
    <xf numFmtId="10" fontId="31" fillId="21" borderId="35" xfId="2" applyNumberFormat="1" applyFont="1" applyFill="1" applyBorder="1" applyAlignment="1">
      <alignment horizontal="center"/>
    </xf>
    <xf numFmtId="49" fontId="31" fillId="21" borderId="35" xfId="2" applyNumberFormat="1" applyFont="1" applyFill="1" applyBorder="1" applyAlignment="1">
      <alignment horizontal="center"/>
    </xf>
    <xf numFmtId="10" fontId="30" fillId="21" borderId="35" xfId="2" applyNumberFormat="1" applyFont="1" applyFill="1" applyBorder="1" applyAlignment="1">
      <alignment horizontal="center"/>
    </xf>
    <xf numFmtId="0" fontId="30" fillId="0" borderId="34" xfId="6" applyFont="1" applyBorder="1" applyAlignment="1">
      <alignment horizontal="center" vertical="center"/>
    </xf>
    <xf numFmtId="0" fontId="30" fillId="0" borderId="34" xfId="6" applyFont="1" applyBorder="1" applyAlignment="1">
      <alignment horizontal="left" vertical="center"/>
    </xf>
    <xf numFmtId="0" fontId="31" fillId="0" borderId="34" xfId="6" applyFont="1" applyBorder="1" applyAlignment="1">
      <alignment horizontal="center" vertical="center"/>
    </xf>
    <xf numFmtId="0" fontId="31" fillId="0" borderId="30" xfId="6" applyFont="1" applyBorder="1" applyAlignment="1">
      <alignment horizontal="left" vertical="center"/>
    </xf>
    <xf numFmtId="0" fontId="30" fillId="0" borderId="40" xfId="6" applyFont="1" applyBorder="1" applyAlignment="1">
      <alignment horizontal="left" vertical="center"/>
    </xf>
    <xf numFmtId="0" fontId="30" fillId="0" borderId="41" xfId="6" applyFont="1" applyBorder="1" applyAlignment="1">
      <alignment horizontal="left" vertical="center"/>
    </xf>
    <xf numFmtId="10" fontId="31" fillId="21" borderId="41" xfId="1" applyNumberFormat="1" applyFont="1" applyFill="1" applyBorder="1" applyAlignment="1">
      <alignment horizontal="center"/>
    </xf>
    <xf numFmtId="0" fontId="31" fillId="0" borderId="42" xfId="1" applyFont="1" applyBorder="1" applyAlignment="1">
      <alignment vertical="center"/>
    </xf>
    <xf numFmtId="0" fontId="31" fillId="0" borderId="38" xfId="6" applyFont="1" applyBorder="1" applyAlignment="1">
      <alignment horizontal="left" vertical="center"/>
    </xf>
    <xf numFmtId="0" fontId="31" fillId="0" borderId="36" xfId="6" applyFont="1" applyBorder="1" applyAlignment="1">
      <alignment horizontal="left" vertical="center"/>
    </xf>
    <xf numFmtId="10" fontId="30" fillId="21" borderId="44" xfId="1" applyNumberFormat="1" applyFont="1" applyFill="1" applyBorder="1" applyAlignment="1">
      <alignment horizontal="center"/>
    </xf>
    <xf numFmtId="0" fontId="16" fillId="22" borderId="39" xfId="6" applyFill="1" applyBorder="1" applyAlignment="1">
      <alignment horizontal="right" vertical="center"/>
    </xf>
    <xf numFmtId="10" fontId="31" fillId="21" borderId="46" xfId="2" applyNumberFormat="1" applyFont="1" applyFill="1" applyBorder="1" applyAlignment="1">
      <alignment horizontal="center"/>
    </xf>
    <xf numFmtId="0" fontId="27" fillId="22" borderId="39" xfId="6" applyFont="1" applyFill="1" applyBorder="1" applyAlignment="1">
      <alignment horizontal="right" vertical="center"/>
    </xf>
    <xf numFmtId="0" fontId="27" fillId="22" borderId="48" xfId="6" applyFont="1" applyFill="1" applyBorder="1" applyAlignment="1">
      <alignment horizontal="right" vertical="center"/>
    </xf>
    <xf numFmtId="10" fontId="30" fillId="21" borderId="49" xfId="2" applyNumberFormat="1" applyFont="1" applyFill="1" applyBorder="1" applyAlignment="1">
      <alignment horizontal="center" vertical="center"/>
    </xf>
    <xf numFmtId="0" fontId="10" fillId="8" borderId="0" xfId="0" applyFont="1" applyFill="1" applyAlignment="1">
      <alignment horizontal="left" vertical="top" wrapText="1"/>
    </xf>
    <xf numFmtId="4" fontId="13" fillId="11" borderId="0" xfId="0" applyNumberFormat="1" applyFont="1" applyFill="1" applyAlignment="1">
      <alignment vertical="top" wrapText="1"/>
    </xf>
    <xf numFmtId="44" fontId="13" fillId="11" borderId="0" xfId="7" applyFont="1" applyFill="1" applyAlignment="1">
      <alignment vertical="top" wrapText="1"/>
    </xf>
    <xf numFmtId="0" fontId="7" fillId="8" borderId="0" xfId="0" applyFont="1" applyFill="1" applyAlignment="1">
      <alignment horizontal="left" vertical="top" wrapText="1"/>
    </xf>
    <xf numFmtId="2" fontId="17" fillId="0" borderId="6" xfId="1" applyNumberFormat="1" applyFont="1" applyBorder="1"/>
    <xf numFmtId="44" fontId="13" fillId="11" borderId="0" xfId="7" applyNumberFormat="1" applyFont="1" applyFill="1" applyAlignment="1">
      <alignment vertical="top" wrapText="1"/>
    </xf>
    <xf numFmtId="0" fontId="7" fillId="8" borderId="0" xfId="0" applyFont="1" applyFill="1" applyAlignment="1">
      <alignment vertical="top" wrapText="1"/>
    </xf>
    <xf numFmtId="0" fontId="7" fillId="16" borderId="0" xfId="0" applyFont="1" applyFill="1" applyAlignment="1">
      <alignment vertical="top" wrapText="1"/>
    </xf>
    <xf numFmtId="44" fontId="7" fillId="16" borderId="0" xfId="7" applyFont="1" applyFill="1" applyAlignment="1">
      <alignment vertical="top" wrapText="1"/>
    </xf>
    <xf numFmtId="44" fontId="17" fillId="0" borderId="6" xfId="7" applyFont="1" applyBorder="1" applyAlignment="1">
      <alignment horizontal="center"/>
    </xf>
    <xf numFmtId="44" fontId="17" fillId="18" borderId="6" xfId="7" applyFont="1" applyFill="1" applyBorder="1" applyAlignment="1">
      <alignment horizontal="center"/>
    </xf>
    <xf numFmtId="0" fontId="7" fillId="8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right" vertical="top" wrapText="1"/>
    </xf>
    <xf numFmtId="0" fontId="1" fillId="16" borderId="5" xfId="0" applyFont="1" applyFill="1" applyBorder="1" applyAlignment="1">
      <alignment horizontal="left" vertical="top" wrapText="1"/>
    </xf>
    <xf numFmtId="164" fontId="7" fillId="16" borderId="0" xfId="0" applyNumberFormat="1" applyFont="1" applyFill="1" applyAlignment="1">
      <alignment horizontal="right" vertical="top" wrapText="1"/>
    </xf>
    <xf numFmtId="0" fontId="0" fillId="0" borderId="0" xfId="0"/>
    <xf numFmtId="0" fontId="0" fillId="0" borderId="0" xfId="0"/>
    <xf numFmtId="0" fontId="1" fillId="16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left" vertical="top" wrapText="1"/>
    </xf>
    <xf numFmtId="0" fontId="6" fillId="14" borderId="5" xfId="0" applyFont="1" applyFill="1" applyBorder="1" applyAlignment="1">
      <alignment horizontal="left" vertical="top" wrapText="1"/>
    </xf>
    <xf numFmtId="0" fontId="7" fillId="16" borderId="0" xfId="0" applyFont="1" applyFill="1" applyAlignment="1">
      <alignment horizontal="right" vertical="top" wrapText="1"/>
    </xf>
    <xf numFmtId="4" fontId="7" fillId="16" borderId="0" xfId="0" applyNumberFormat="1" applyFont="1" applyFill="1" applyAlignment="1">
      <alignment horizontal="right" vertical="top" wrapText="1"/>
    </xf>
    <xf numFmtId="0" fontId="9" fillId="16" borderId="0" xfId="0" applyFont="1" applyFill="1" applyAlignment="1">
      <alignment horizontal="right" vertical="top" wrapText="1"/>
    </xf>
    <xf numFmtId="0" fontId="1" fillId="16" borderId="5" xfId="0" applyFont="1" applyFill="1" applyBorder="1" applyAlignment="1">
      <alignment horizontal="left" vertical="top" wrapText="1"/>
    </xf>
    <xf numFmtId="0" fontId="8" fillId="15" borderId="5" xfId="0" applyFont="1" applyFill="1" applyBorder="1" applyAlignment="1">
      <alignment horizontal="left" vertical="top" wrapText="1"/>
    </xf>
    <xf numFmtId="0" fontId="9" fillId="7" borderId="5" xfId="0" applyFont="1" applyFill="1" applyBorder="1" applyAlignment="1">
      <alignment horizontal="left" vertical="top" wrapText="1"/>
    </xf>
    <xf numFmtId="44" fontId="17" fillId="0" borderId="0" xfId="1" applyNumberFormat="1" applyFont="1"/>
    <xf numFmtId="44" fontId="17" fillId="0" borderId="0" xfId="7" applyFont="1"/>
    <xf numFmtId="171" fontId="17" fillId="0" borderId="0" xfId="9" applyNumberFormat="1" applyFont="1"/>
    <xf numFmtId="0" fontId="10" fillId="8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72" fontId="17" fillId="0" borderId="0" xfId="8" applyNumberFormat="1" applyFont="1"/>
    <xf numFmtId="173" fontId="17" fillId="0" borderId="0" xfId="8" applyNumberFormat="1" applyFont="1"/>
    <xf numFmtId="174" fontId="17" fillId="0" borderId="0" xfId="1" applyNumberFormat="1" applyFont="1"/>
    <xf numFmtId="175" fontId="17" fillId="0" borderId="0" xfId="1" applyNumberFormat="1" applyFont="1"/>
    <xf numFmtId="0" fontId="8" fillId="23" borderId="5" xfId="0" applyFont="1" applyFill="1" applyBorder="1" applyAlignment="1">
      <alignment horizontal="left" vertical="top" wrapText="1"/>
    </xf>
    <xf numFmtId="0" fontId="8" fillId="23" borderId="5" xfId="0" applyFont="1" applyFill="1" applyBorder="1" applyAlignment="1">
      <alignment horizontal="right" vertical="top" wrapText="1"/>
    </xf>
    <xf numFmtId="0" fontId="8" fillId="23" borderId="5" xfId="0" applyFont="1" applyFill="1" applyBorder="1" applyAlignment="1">
      <alignment horizontal="center" vertical="top" wrapText="1"/>
    </xf>
    <xf numFmtId="4" fontId="8" fillId="23" borderId="5" xfId="0" applyNumberFormat="1" applyFont="1" applyFill="1" applyBorder="1" applyAlignment="1">
      <alignment horizontal="right" vertical="top" wrapText="1"/>
    </xf>
    <xf numFmtId="43" fontId="8" fillId="23" borderId="5" xfId="8" applyFont="1" applyFill="1" applyBorder="1" applyAlignment="1">
      <alignment horizontal="right" vertical="top" wrapText="1"/>
    </xf>
    <xf numFmtId="43" fontId="6" fillId="14" borderId="5" xfId="8" applyFont="1" applyFill="1" applyBorder="1" applyAlignment="1">
      <alignment horizontal="right" vertical="top" wrapText="1"/>
    </xf>
    <xf numFmtId="0" fontId="9" fillId="23" borderId="5" xfId="0" applyFont="1" applyFill="1" applyBorder="1" applyAlignment="1">
      <alignment horizontal="left" vertical="top" wrapText="1"/>
    </xf>
    <xf numFmtId="0" fontId="9" fillId="23" borderId="5" xfId="0" applyFont="1" applyFill="1" applyBorder="1" applyAlignment="1">
      <alignment horizontal="right" vertical="top" wrapText="1"/>
    </xf>
    <xf numFmtId="0" fontId="9" fillId="23" borderId="5" xfId="0" applyFont="1" applyFill="1" applyBorder="1" applyAlignment="1">
      <alignment horizontal="center" vertical="top" wrapText="1"/>
    </xf>
    <xf numFmtId="164" fontId="9" fillId="23" borderId="5" xfId="0" applyNumberFormat="1" applyFont="1" applyFill="1" applyBorder="1" applyAlignment="1">
      <alignment horizontal="right" vertical="top" wrapText="1"/>
    </xf>
    <xf numFmtId="4" fontId="9" fillId="23" borderId="5" xfId="0" applyNumberFormat="1" applyFont="1" applyFill="1" applyBorder="1" applyAlignment="1">
      <alignment horizontal="right" vertical="top" wrapText="1"/>
    </xf>
    <xf numFmtId="0" fontId="18" fillId="0" borderId="0" xfId="1" applyFont="1" applyAlignment="1" applyProtection="1">
      <alignment horizontal="left" vertical="center" wrapText="1"/>
      <protection locked="0"/>
    </xf>
    <xf numFmtId="0" fontId="18" fillId="17" borderId="6" xfId="1" applyFont="1" applyFill="1" applyBorder="1" applyAlignment="1" applyProtection="1">
      <alignment horizontal="center" vertical="center"/>
      <protection locked="0"/>
    </xf>
    <xf numFmtId="0" fontId="17" fillId="18" borderId="7" xfId="1" applyFont="1" applyFill="1" applyBorder="1" applyAlignment="1">
      <alignment horizontal="center"/>
    </xf>
    <xf numFmtId="0" fontId="17" fillId="18" borderId="8" xfId="1" applyFont="1" applyFill="1" applyBorder="1" applyAlignment="1">
      <alignment horizontal="center"/>
    </xf>
    <xf numFmtId="0" fontId="17" fillId="18" borderId="9" xfId="1" applyFont="1" applyFill="1" applyBorder="1" applyAlignment="1">
      <alignment horizontal="center"/>
    </xf>
    <xf numFmtId="0" fontId="12" fillId="10" borderId="0" xfId="0" applyFont="1" applyFill="1" applyAlignment="1">
      <alignment horizontal="right" vertical="top" wrapText="1"/>
    </xf>
    <xf numFmtId="0" fontId="9" fillId="13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16" borderId="0" xfId="0" applyFont="1" applyFill="1" applyAlignment="1">
      <alignment horizontal="left" vertical="top" wrapText="1"/>
    </xf>
    <xf numFmtId="0" fontId="7" fillId="16" borderId="0" xfId="0" applyFont="1" applyFill="1" applyAlignment="1">
      <alignment horizontal="left" vertical="top" wrapText="1"/>
    </xf>
    <xf numFmtId="0" fontId="1" fillId="16" borderId="0" xfId="0" applyFont="1" applyFill="1" applyAlignment="1">
      <alignment horizontal="center" wrapText="1"/>
    </xf>
    <xf numFmtId="0" fontId="9" fillId="16" borderId="0" xfId="0" applyFont="1" applyFill="1" applyAlignment="1">
      <alignment horizontal="center" vertical="top" wrapText="1"/>
    </xf>
    <xf numFmtId="0" fontId="7" fillId="16" borderId="0" xfId="0" applyFont="1" applyFill="1" applyAlignment="1">
      <alignment horizontal="right" vertical="top" wrapText="1"/>
    </xf>
    <xf numFmtId="4" fontId="7" fillId="16" borderId="0" xfId="0" applyNumberFormat="1" applyFont="1" applyFill="1" applyAlignment="1">
      <alignment horizontal="right" vertical="top" wrapText="1"/>
    </xf>
    <xf numFmtId="0" fontId="9" fillId="23" borderId="5" xfId="0" applyFont="1" applyFill="1" applyBorder="1" applyAlignment="1">
      <alignment horizontal="left" vertical="top" wrapText="1"/>
    </xf>
    <xf numFmtId="0" fontId="9" fillId="16" borderId="0" xfId="0" applyFont="1" applyFill="1" applyAlignment="1">
      <alignment horizontal="right" vertical="top" wrapText="1"/>
    </xf>
    <xf numFmtId="0" fontId="1" fillId="16" borderId="5" xfId="0" applyFont="1" applyFill="1" applyBorder="1" applyAlignment="1">
      <alignment horizontal="left" vertical="top" wrapText="1"/>
    </xf>
    <xf numFmtId="0" fontId="8" fillId="15" borderId="5" xfId="0" applyFont="1" applyFill="1" applyBorder="1" applyAlignment="1">
      <alignment horizontal="left" vertical="top" wrapText="1"/>
    </xf>
    <xf numFmtId="0" fontId="9" fillId="7" borderId="5" xfId="0" applyFont="1" applyFill="1" applyBorder="1" applyAlignment="1">
      <alignment horizontal="left" vertical="top" wrapText="1"/>
    </xf>
    <xf numFmtId="0" fontId="24" fillId="0" borderId="0" xfId="1" applyFont="1" applyAlignment="1">
      <alignment horizontal="center"/>
    </xf>
    <xf numFmtId="0" fontId="24" fillId="0" borderId="25" xfId="1" applyFont="1" applyBorder="1" applyAlignment="1">
      <alignment horizontal="right" vertical="center"/>
    </xf>
    <xf numFmtId="0" fontId="24" fillId="0" borderId="28" xfId="1" applyFont="1" applyBorder="1" applyAlignment="1">
      <alignment horizontal="right" vertical="center"/>
    </xf>
    <xf numFmtId="0" fontId="22" fillId="0" borderId="27" xfId="1" quotePrefix="1" applyFont="1" applyBorder="1" applyAlignment="1">
      <alignment horizontal="left" vertical="center"/>
    </xf>
    <xf numFmtId="0" fontId="22" fillId="0" borderId="29" xfId="1" applyFont="1" applyBorder="1" applyAlignment="1">
      <alignment horizontal="left" vertical="center"/>
    </xf>
    <xf numFmtId="168" fontId="24" fillId="0" borderId="14" xfId="3" applyNumberFormat="1" applyFont="1" applyBorder="1" applyAlignment="1">
      <alignment horizontal="center" vertical="center"/>
    </xf>
    <xf numFmtId="168" fontId="24" fillId="0" borderId="19" xfId="3" applyNumberFormat="1" applyFont="1" applyBorder="1" applyAlignment="1">
      <alignment horizontal="center" vertical="center"/>
    </xf>
    <xf numFmtId="49" fontId="21" fillId="0" borderId="0" xfId="1" applyNumberFormat="1" applyFont="1" applyAlignment="1">
      <alignment horizontal="left" vertical="top" wrapText="1" indent="7"/>
    </xf>
    <xf numFmtId="0" fontId="23" fillId="0" borderId="0" xfId="1" applyFont="1" applyAlignment="1">
      <alignment horizontal="center"/>
    </xf>
    <xf numFmtId="0" fontId="24" fillId="19" borderId="10" xfId="1" applyFont="1" applyFill="1" applyBorder="1" applyAlignment="1">
      <alignment horizontal="center" vertical="center"/>
    </xf>
    <xf numFmtId="0" fontId="24" fillId="0" borderId="15" xfId="1" applyFont="1" applyBorder="1" applyAlignment="1">
      <alignment horizontal="center" vertical="center"/>
    </xf>
    <xf numFmtId="0" fontId="24" fillId="19" borderId="11" xfId="1" applyFont="1" applyFill="1" applyBorder="1" applyAlignment="1">
      <alignment horizontal="center" vertical="center"/>
    </xf>
    <xf numFmtId="0" fontId="24" fillId="19" borderId="12" xfId="1" applyFont="1" applyFill="1" applyBorder="1" applyAlignment="1">
      <alignment horizontal="center" vertical="center"/>
    </xf>
    <xf numFmtId="0" fontId="24" fillId="19" borderId="16" xfId="1" applyFont="1" applyFill="1" applyBorder="1" applyAlignment="1">
      <alignment horizontal="center" vertical="center"/>
    </xf>
    <xf numFmtId="0" fontId="24" fillId="19" borderId="17" xfId="1" applyFont="1" applyFill="1" applyBorder="1" applyAlignment="1">
      <alignment horizontal="center" vertical="center"/>
    </xf>
    <xf numFmtId="0" fontId="24" fillId="19" borderId="13" xfId="1" applyFont="1" applyFill="1" applyBorder="1" applyAlignment="1">
      <alignment horizontal="center" vertical="center"/>
    </xf>
    <xf numFmtId="0" fontId="24" fillId="19" borderId="18" xfId="1" applyFont="1" applyFill="1" applyBorder="1" applyAlignment="1">
      <alignment horizontal="center" vertical="center"/>
    </xf>
    <xf numFmtId="10" fontId="24" fillId="0" borderId="0" xfId="3" applyNumberFormat="1" applyFont="1" applyAlignment="1">
      <alignment horizontal="center" vertical="center"/>
    </xf>
    <xf numFmtId="0" fontId="24" fillId="0" borderId="0" xfId="1" applyFont="1"/>
    <xf numFmtId="0" fontId="31" fillId="0" borderId="35" xfId="1" applyFont="1" applyBorder="1" applyAlignment="1">
      <alignment horizontal="left"/>
    </xf>
    <xf numFmtId="0" fontId="29" fillId="20" borderId="30" xfId="6" applyFont="1" applyFill="1" applyBorder="1" applyAlignment="1">
      <alignment horizontal="center" vertical="center"/>
    </xf>
    <xf numFmtId="0" fontId="29" fillId="20" borderId="31" xfId="6" applyFont="1" applyFill="1" applyBorder="1" applyAlignment="1">
      <alignment horizontal="center" vertical="center"/>
    </xf>
    <xf numFmtId="0" fontId="29" fillId="20" borderId="32" xfId="6" applyFont="1" applyFill="1" applyBorder="1" applyAlignment="1">
      <alignment horizontal="center" vertical="center"/>
    </xf>
    <xf numFmtId="0" fontId="29" fillId="20" borderId="33" xfId="6" applyFont="1" applyFill="1" applyBorder="1" applyAlignment="1">
      <alignment horizontal="center" vertical="center"/>
    </xf>
    <xf numFmtId="0" fontId="30" fillId="0" borderId="34" xfId="6" applyFont="1" applyBorder="1" applyAlignment="1">
      <alignment horizontal="center" vertical="center"/>
    </xf>
    <xf numFmtId="0" fontId="30" fillId="21" borderId="34" xfId="6" applyFont="1" applyFill="1" applyBorder="1" applyAlignment="1">
      <alignment horizontal="center" vertical="center" wrapText="1"/>
    </xf>
    <xf numFmtId="0" fontId="30" fillId="0" borderId="35" xfId="6" applyFont="1" applyBorder="1" applyAlignment="1">
      <alignment horizontal="left" vertical="center"/>
    </xf>
    <xf numFmtId="0" fontId="30" fillId="0" borderId="30" xfId="6" applyFont="1" applyBorder="1" applyAlignment="1">
      <alignment horizontal="right" vertical="center"/>
    </xf>
    <xf numFmtId="0" fontId="16" fillId="22" borderId="39" xfId="6" applyFill="1" applyBorder="1" applyAlignment="1">
      <alignment horizontal="center" vertical="center"/>
    </xf>
    <xf numFmtId="0" fontId="30" fillId="0" borderId="34" xfId="6" applyFont="1" applyBorder="1" applyAlignment="1">
      <alignment horizontal="left" vertical="center"/>
    </xf>
    <xf numFmtId="0" fontId="30" fillId="0" borderId="43" xfId="6" applyFont="1" applyBorder="1" applyAlignment="1">
      <alignment horizontal="right" vertical="center"/>
    </xf>
    <xf numFmtId="0" fontId="16" fillId="22" borderId="45" xfId="6" applyFill="1" applyBorder="1" applyAlignment="1">
      <alignment horizontal="center" vertical="center"/>
    </xf>
    <xf numFmtId="0" fontId="31" fillId="0" borderId="35" xfId="1" applyFont="1" applyBorder="1" applyAlignment="1">
      <alignment horizontal="left" wrapText="1"/>
    </xf>
    <xf numFmtId="0" fontId="31" fillId="0" borderId="35" xfId="6" applyFont="1" applyBorder="1" applyAlignment="1">
      <alignment horizontal="left" vertical="center"/>
    </xf>
    <xf numFmtId="0" fontId="31" fillId="0" borderId="37" xfId="6" applyFont="1" applyBorder="1" applyAlignment="1">
      <alignment horizontal="left" vertical="center" wrapText="1"/>
    </xf>
    <xf numFmtId="0" fontId="31" fillId="0" borderId="38" xfId="6" applyFont="1" applyBorder="1" applyAlignment="1">
      <alignment horizontal="left" vertical="center" wrapText="1"/>
    </xf>
    <xf numFmtId="0" fontId="31" fillId="0" borderId="36" xfId="6" applyFont="1" applyBorder="1" applyAlignment="1">
      <alignment horizontal="left" vertical="center" wrapText="1"/>
    </xf>
    <xf numFmtId="0" fontId="30" fillId="0" borderId="39" xfId="6" applyFont="1" applyBorder="1" applyAlignment="1">
      <alignment horizontal="right" vertical="center"/>
    </xf>
    <xf numFmtId="0" fontId="31" fillId="0" borderId="37" xfId="1" applyFont="1" applyBorder="1" applyAlignment="1">
      <alignment horizontal="left"/>
    </xf>
    <xf numFmtId="0" fontId="31" fillId="0" borderId="38" xfId="1" applyFont="1" applyBorder="1" applyAlignment="1">
      <alignment horizontal="left"/>
    </xf>
    <xf numFmtId="0" fontId="31" fillId="0" borderId="36" xfId="1" applyFont="1" applyBorder="1" applyAlignment="1">
      <alignment horizontal="left"/>
    </xf>
    <xf numFmtId="0" fontId="16" fillId="22" borderId="47" xfId="6" applyFill="1" applyBorder="1" applyAlignment="1">
      <alignment horizontal="center" vertical="center"/>
    </xf>
  </cellXfs>
  <cellStyles count="10">
    <cellStyle name="Hiperlink 2" xfId="5" xr:uid="{1BD1D7B3-3204-4F31-82E2-7BBED941B753}"/>
    <cellStyle name="Moeda" xfId="7" builtinId="4"/>
    <cellStyle name="Moeda 2" xfId="4" xr:uid="{9902D53A-4ACC-4080-A932-98C653DC4AC4}"/>
    <cellStyle name="Normal" xfId="0" builtinId="0"/>
    <cellStyle name="Normal 2" xfId="1" xr:uid="{28B34AE8-763F-4D09-9A93-B2744FDC9A13}"/>
    <cellStyle name="Normal_PP-VI" xfId="6" xr:uid="{73ECF3CC-6A79-45A4-B14E-3BD80E4160DA}"/>
    <cellStyle name="Porcentagem" xfId="9" builtinId="5"/>
    <cellStyle name="Porcentagem 3" xfId="3" xr:uid="{2610D694-8642-4B50-93AA-149DC2208A7C}"/>
    <cellStyle name="Vírgula" xfId="8" builtinId="3"/>
    <cellStyle name="Vírgula 2" xfId="2" xr:uid="{628BA8E3-B209-4F0F-8664-975D5FD2E20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899492</xdr:colOff>
      <xdr:row>0</xdr:row>
      <xdr:rowOff>33131</xdr:rowOff>
    </xdr:from>
    <xdr:to>
      <xdr:col>4</xdr:col>
      <xdr:colOff>1143000</xdr:colOff>
      <xdr:row>3</xdr:row>
      <xdr:rowOff>171037</xdr:rowOff>
    </xdr:to>
    <xdr:sp macro="" textlink="" fLocksText="0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12405" y="33131"/>
          <a:ext cx="5734878" cy="709406"/>
        </a:xfrm>
        <a:prstGeom prst="rect">
          <a:avLst/>
        </a:prstGeom>
        <a:noFill/>
        <a:ln w="9525">
          <a:noFill/>
          <a:round/>
          <a:headEnd/>
          <a:tailEnd/>
        </a:ln>
      </xdr:spPr>
      <xdr:txBody>
        <a:bodyPr vertOverflow="clip" wrap="square" lIns="20160" tIns="20160" rIns="20160" bIns="20160" anchor="t" upright="1"/>
        <a:lstStyle/>
        <a:p>
          <a:pPr algn="l" rtl="1">
            <a:lnSpc>
              <a:spcPts val="600"/>
            </a:lnSpc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lnSpc>
              <a:spcPts val="6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Ministério do</a:t>
          </a:r>
          <a:r>
            <a:rPr lang="pt-BR" sz="1200" b="1" i="0" strike="noStrike" baseline="0">
              <a:solidFill>
                <a:srgbClr val="000000"/>
              </a:solidFill>
              <a:latin typeface="Arial"/>
              <a:cs typeface="Arial"/>
            </a:rPr>
            <a:t> Desenvolvimento Regional - MDR</a:t>
          </a:r>
        </a:p>
        <a:p>
          <a:pPr algn="l" rtl="1">
            <a:lnSpc>
              <a:spcPts val="600"/>
            </a:lnSpc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lnSpc>
              <a:spcPts val="7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1">
            <a:lnSpc>
              <a:spcPts val="700"/>
            </a:lnSpc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lnSpc>
              <a:spcPts val="7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Arial"/>
              <a:cs typeface="Arial"/>
            </a:rPr>
            <a:t>6ª Gerência</a:t>
          </a:r>
          <a:r>
            <a:rPr lang="pt-BR" sz="1200" b="1" i="0" strike="noStrike" baseline="0">
              <a:solidFill>
                <a:srgbClr val="000000"/>
              </a:solidFill>
              <a:latin typeface="Arial"/>
              <a:cs typeface="Arial"/>
            </a:rPr>
            <a:t> Regional de Infra-estrutura</a:t>
          </a:r>
        </a:p>
        <a:p>
          <a:pPr algn="l" rtl="1">
            <a:lnSpc>
              <a:spcPts val="700"/>
            </a:lnSpc>
            <a:defRPr sz="1000"/>
          </a:pPr>
          <a:endParaRPr lang="pt-BR" sz="1200" b="0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1">
            <a:lnSpc>
              <a:spcPts val="600"/>
            </a:lnSpc>
            <a:defRPr sz="1000"/>
          </a:pPr>
          <a:endParaRPr lang="pt-BR" sz="1200" b="0" i="0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47625</xdr:rowOff>
        </xdr:from>
        <xdr:to>
          <xdr:col>1</xdr:col>
          <xdr:colOff>885825</xdr:colOff>
          <xdr:row>2</xdr:row>
          <xdr:rowOff>171450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533400</xdr:colOff>
          <xdr:row>1</xdr:row>
          <xdr:rowOff>66675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6&#170;%20GRD-UEP\2018\CD%20Aguadas%202018-%20em%20andamento\CD%20Aguadas%202018\Anexo%20I%20-%20Planilha%20-%20Composi&#231;&#245;es%20-%20BDI%20-%20Encargos\&#193;gua%20para%20todos\Barragens\Or&#231;amento%20-%20Barragens%20de%20conten&#231;&#227;o.PERNAMBUCO.Primiti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ia_Hidraulica"/>
      <sheetName val="Corpo"/>
      <sheetName val="Sangradouro"/>
      <sheetName val="Dimensionamento"/>
      <sheetName val="Resumo"/>
      <sheetName val="Orçamento"/>
      <sheetName val="Composições"/>
    </sheetNames>
    <sheetDataSet>
      <sheetData sheetId="0"/>
      <sheetData sheetId="1" refreshError="1"/>
      <sheetData sheetId="2" refreshError="1"/>
      <sheetData sheetId="3" refreshError="1"/>
      <sheetData sheetId="4">
        <row r="10">
          <cell r="F10">
            <v>0.3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7B9C7-4CB2-4802-9BCC-4CF086B13A1F}">
  <dimension ref="A1:M25"/>
  <sheetViews>
    <sheetView tabSelected="1" view="pageBreakPreview" zoomScale="115" zoomScaleNormal="100" zoomScaleSheetLayoutView="115" workbookViewId="0">
      <selection activeCell="E15" sqref="E15"/>
    </sheetView>
  </sheetViews>
  <sheetFormatPr defaultRowHeight="15" x14ac:dyDescent="0.2"/>
  <cols>
    <col min="1" max="1" width="8" style="30" customWidth="1"/>
    <col min="2" max="2" width="30.125" style="30" customWidth="1"/>
    <col min="3" max="3" width="20.875" style="30" customWidth="1"/>
    <col min="4" max="4" width="21.125" style="30" customWidth="1"/>
    <col min="5" max="5" width="21" style="30" customWidth="1"/>
    <col min="6" max="6" width="0" style="30" hidden="1" customWidth="1"/>
    <col min="7" max="7" width="20.625" style="30" customWidth="1"/>
    <col min="8" max="8" width="17.875" style="30" bestFit="1" customWidth="1"/>
    <col min="9" max="9" width="15" style="30" bestFit="1" customWidth="1"/>
    <col min="10" max="10" width="9" style="30"/>
    <col min="11" max="11" width="11" style="30" bestFit="1" customWidth="1"/>
    <col min="12" max="12" width="13.875" style="30" bestFit="1" customWidth="1"/>
    <col min="13" max="13" width="13.625" style="30" bestFit="1" customWidth="1"/>
    <col min="14" max="254" width="9" style="30"/>
    <col min="255" max="257" width="8" style="30" customWidth="1"/>
    <col min="258" max="258" width="30.125" style="30" customWidth="1"/>
    <col min="259" max="259" width="20.875" style="30" customWidth="1"/>
    <col min="260" max="260" width="21.125" style="30" customWidth="1"/>
    <col min="261" max="261" width="21" style="30" customWidth="1"/>
    <col min="262" max="262" width="0" style="30" hidden="1" customWidth="1"/>
    <col min="263" max="263" width="11.875" style="30" bestFit="1" customWidth="1"/>
    <col min="264" max="264" width="9" style="30"/>
    <col min="265" max="265" width="0" style="30" hidden="1" customWidth="1"/>
    <col min="266" max="510" width="9" style="30"/>
    <col min="511" max="513" width="8" style="30" customWidth="1"/>
    <col min="514" max="514" width="30.125" style="30" customWidth="1"/>
    <col min="515" max="515" width="20.875" style="30" customWidth="1"/>
    <col min="516" max="516" width="21.125" style="30" customWidth="1"/>
    <col min="517" max="517" width="21" style="30" customWidth="1"/>
    <col min="518" max="518" width="0" style="30" hidden="1" customWidth="1"/>
    <col min="519" max="519" width="11.875" style="30" bestFit="1" customWidth="1"/>
    <col min="520" max="520" width="9" style="30"/>
    <col min="521" max="521" width="0" style="30" hidden="1" customWidth="1"/>
    <col min="522" max="766" width="9" style="30"/>
    <col min="767" max="769" width="8" style="30" customWidth="1"/>
    <col min="770" max="770" width="30.125" style="30" customWidth="1"/>
    <col min="771" max="771" width="20.875" style="30" customWidth="1"/>
    <col min="772" max="772" width="21.125" style="30" customWidth="1"/>
    <col min="773" max="773" width="21" style="30" customWidth="1"/>
    <col min="774" max="774" width="0" style="30" hidden="1" customWidth="1"/>
    <col min="775" max="775" width="11.875" style="30" bestFit="1" customWidth="1"/>
    <col min="776" max="776" width="9" style="30"/>
    <col min="777" max="777" width="0" style="30" hidden="1" customWidth="1"/>
    <col min="778" max="1022" width="9" style="30"/>
    <col min="1023" max="1025" width="8" style="30" customWidth="1"/>
    <col min="1026" max="1026" width="30.125" style="30" customWidth="1"/>
    <col min="1027" max="1027" width="20.875" style="30" customWidth="1"/>
    <col min="1028" max="1028" width="21.125" style="30" customWidth="1"/>
    <col min="1029" max="1029" width="21" style="30" customWidth="1"/>
    <col min="1030" max="1030" width="0" style="30" hidden="1" customWidth="1"/>
    <col min="1031" max="1031" width="11.875" style="30" bestFit="1" customWidth="1"/>
    <col min="1032" max="1032" width="9" style="30"/>
    <col min="1033" max="1033" width="0" style="30" hidden="1" customWidth="1"/>
    <col min="1034" max="1278" width="9" style="30"/>
    <col min="1279" max="1281" width="8" style="30" customWidth="1"/>
    <col min="1282" max="1282" width="30.125" style="30" customWidth="1"/>
    <col min="1283" max="1283" width="20.875" style="30" customWidth="1"/>
    <col min="1284" max="1284" width="21.125" style="30" customWidth="1"/>
    <col min="1285" max="1285" width="21" style="30" customWidth="1"/>
    <col min="1286" max="1286" width="0" style="30" hidden="1" customWidth="1"/>
    <col min="1287" max="1287" width="11.875" style="30" bestFit="1" customWidth="1"/>
    <col min="1288" max="1288" width="9" style="30"/>
    <col min="1289" max="1289" width="0" style="30" hidden="1" customWidth="1"/>
    <col min="1290" max="1534" width="9" style="30"/>
    <col min="1535" max="1537" width="8" style="30" customWidth="1"/>
    <col min="1538" max="1538" width="30.125" style="30" customWidth="1"/>
    <col min="1539" max="1539" width="20.875" style="30" customWidth="1"/>
    <col min="1540" max="1540" width="21.125" style="30" customWidth="1"/>
    <col min="1541" max="1541" width="21" style="30" customWidth="1"/>
    <col min="1542" max="1542" width="0" style="30" hidden="1" customWidth="1"/>
    <col min="1543" max="1543" width="11.875" style="30" bestFit="1" customWidth="1"/>
    <col min="1544" max="1544" width="9" style="30"/>
    <col min="1545" max="1545" width="0" style="30" hidden="1" customWidth="1"/>
    <col min="1546" max="1790" width="9" style="30"/>
    <col min="1791" max="1793" width="8" style="30" customWidth="1"/>
    <col min="1794" max="1794" width="30.125" style="30" customWidth="1"/>
    <col min="1795" max="1795" width="20.875" style="30" customWidth="1"/>
    <col min="1796" max="1796" width="21.125" style="30" customWidth="1"/>
    <col min="1797" max="1797" width="21" style="30" customWidth="1"/>
    <col min="1798" max="1798" width="0" style="30" hidden="1" customWidth="1"/>
    <col min="1799" max="1799" width="11.875" style="30" bestFit="1" customWidth="1"/>
    <col min="1800" max="1800" width="9" style="30"/>
    <col min="1801" max="1801" width="0" style="30" hidden="1" customWidth="1"/>
    <col min="1802" max="2046" width="9" style="30"/>
    <col min="2047" max="2049" width="8" style="30" customWidth="1"/>
    <col min="2050" max="2050" width="30.125" style="30" customWidth="1"/>
    <col min="2051" max="2051" width="20.875" style="30" customWidth="1"/>
    <col min="2052" max="2052" width="21.125" style="30" customWidth="1"/>
    <col min="2053" max="2053" width="21" style="30" customWidth="1"/>
    <col min="2054" max="2054" width="0" style="30" hidden="1" customWidth="1"/>
    <col min="2055" max="2055" width="11.875" style="30" bestFit="1" customWidth="1"/>
    <col min="2056" max="2056" width="9" style="30"/>
    <col min="2057" max="2057" width="0" style="30" hidden="1" customWidth="1"/>
    <col min="2058" max="2302" width="9" style="30"/>
    <col min="2303" max="2305" width="8" style="30" customWidth="1"/>
    <col min="2306" max="2306" width="30.125" style="30" customWidth="1"/>
    <col min="2307" max="2307" width="20.875" style="30" customWidth="1"/>
    <col min="2308" max="2308" width="21.125" style="30" customWidth="1"/>
    <col min="2309" max="2309" width="21" style="30" customWidth="1"/>
    <col min="2310" max="2310" width="0" style="30" hidden="1" customWidth="1"/>
    <col min="2311" max="2311" width="11.875" style="30" bestFit="1" customWidth="1"/>
    <col min="2312" max="2312" width="9" style="30"/>
    <col min="2313" max="2313" width="0" style="30" hidden="1" customWidth="1"/>
    <col min="2314" max="2558" width="9" style="30"/>
    <col min="2559" max="2561" width="8" style="30" customWidth="1"/>
    <col min="2562" max="2562" width="30.125" style="30" customWidth="1"/>
    <col min="2563" max="2563" width="20.875" style="30" customWidth="1"/>
    <col min="2564" max="2564" width="21.125" style="30" customWidth="1"/>
    <col min="2565" max="2565" width="21" style="30" customWidth="1"/>
    <col min="2566" max="2566" width="0" style="30" hidden="1" customWidth="1"/>
    <col min="2567" max="2567" width="11.875" style="30" bestFit="1" customWidth="1"/>
    <col min="2568" max="2568" width="9" style="30"/>
    <col min="2569" max="2569" width="0" style="30" hidden="1" customWidth="1"/>
    <col min="2570" max="2814" width="9" style="30"/>
    <col min="2815" max="2817" width="8" style="30" customWidth="1"/>
    <col min="2818" max="2818" width="30.125" style="30" customWidth="1"/>
    <col min="2819" max="2819" width="20.875" style="30" customWidth="1"/>
    <col min="2820" max="2820" width="21.125" style="30" customWidth="1"/>
    <col min="2821" max="2821" width="21" style="30" customWidth="1"/>
    <col min="2822" max="2822" width="0" style="30" hidden="1" customWidth="1"/>
    <col min="2823" max="2823" width="11.875" style="30" bestFit="1" customWidth="1"/>
    <col min="2824" max="2824" width="9" style="30"/>
    <col min="2825" max="2825" width="0" style="30" hidden="1" customWidth="1"/>
    <col min="2826" max="3070" width="9" style="30"/>
    <col min="3071" max="3073" width="8" style="30" customWidth="1"/>
    <col min="3074" max="3074" width="30.125" style="30" customWidth="1"/>
    <col min="3075" max="3075" width="20.875" style="30" customWidth="1"/>
    <col min="3076" max="3076" width="21.125" style="30" customWidth="1"/>
    <col min="3077" max="3077" width="21" style="30" customWidth="1"/>
    <col min="3078" max="3078" width="0" style="30" hidden="1" customWidth="1"/>
    <col min="3079" max="3079" width="11.875" style="30" bestFit="1" customWidth="1"/>
    <col min="3080" max="3080" width="9" style="30"/>
    <col min="3081" max="3081" width="0" style="30" hidden="1" customWidth="1"/>
    <col min="3082" max="3326" width="9" style="30"/>
    <col min="3327" max="3329" width="8" style="30" customWidth="1"/>
    <col min="3330" max="3330" width="30.125" style="30" customWidth="1"/>
    <col min="3331" max="3331" width="20.875" style="30" customWidth="1"/>
    <col min="3332" max="3332" width="21.125" style="30" customWidth="1"/>
    <col min="3333" max="3333" width="21" style="30" customWidth="1"/>
    <col min="3334" max="3334" width="0" style="30" hidden="1" customWidth="1"/>
    <col min="3335" max="3335" width="11.875" style="30" bestFit="1" customWidth="1"/>
    <col min="3336" max="3336" width="9" style="30"/>
    <col min="3337" max="3337" width="0" style="30" hidden="1" customWidth="1"/>
    <col min="3338" max="3582" width="9" style="30"/>
    <col min="3583" max="3585" width="8" style="30" customWidth="1"/>
    <col min="3586" max="3586" width="30.125" style="30" customWidth="1"/>
    <col min="3587" max="3587" width="20.875" style="30" customWidth="1"/>
    <col min="3588" max="3588" width="21.125" style="30" customWidth="1"/>
    <col min="3589" max="3589" width="21" style="30" customWidth="1"/>
    <col min="3590" max="3590" width="0" style="30" hidden="1" customWidth="1"/>
    <col min="3591" max="3591" width="11.875" style="30" bestFit="1" customWidth="1"/>
    <col min="3592" max="3592" width="9" style="30"/>
    <col min="3593" max="3593" width="0" style="30" hidden="1" customWidth="1"/>
    <col min="3594" max="3838" width="9" style="30"/>
    <col min="3839" max="3841" width="8" style="30" customWidth="1"/>
    <col min="3842" max="3842" width="30.125" style="30" customWidth="1"/>
    <col min="3843" max="3843" width="20.875" style="30" customWidth="1"/>
    <col min="3844" max="3844" width="21.125" style="30" customWidth="1"/>
    <col min="3845" max="3845" width="21" style="30" customWidth="1"/>
    <col min="3846" max="3846" width="0" style="30" hidden="1" customWidth="1"/>
    <col min="3847" max="3847" width="11.875" style="30" bestFit="1" customWidth="1"/>
    <col min="3848" max="3848" width="9" style="30"/>
    <col min="3849" max="3849" width="0" style="30" hidden="1" customWidth="1"/>
    <col min="3850" max="4094" width="9" style="30"/>
    <col min="4095" max="4097" width="8" style="30" customWidth="1"/>
    <col min="4098" max="4098" width="30.125" style="30" customWidth="1"/>
    <col min="4099" max="4099" width="20.875" style="30" customWidth="1"/>
    <col min="4100" max="4100" width="21.125" style="30" customWidth="1"/>
    <col min="4101" max="4101" width="21" style="30" customWidth="1"/>
    <col min="4102" max="4102" width="0" style="30" hidden="1" customWidth="1"/>
    <col min="4103" max="4103" width="11.875" style="30" bestFit="1" customWidth="1"/>
    <col min="4104" max="4104" width="9" style="30"/>
    <col min="4105" max="4105" width="0" style="30" hidden="1" customWidth="1"/>
    <col min="4106" max="4350" width="9" style="30"/>
    <col min="4351" max="4353" width="8" style="30" customWidth="1"/>
    <col min="4354" max="4354" width="30.125" style="30" customWidth="1"/>
    <col min="4355" max="4355" width="20.875" style="30" customWidth="1"/>
    <col min="4356" max="4356" width="21.125" style="30" customWidth="1"/>
    <col min="4357" max="4357" width="21" style="30" customWidth="1"/>
    <col min="4358" max="4358" width="0" style="30" hidden="1" customWidth="1"/>
    <col min="4359" max="4359" width="11.875" style="30" bestFit="1" customWidth="1"/>
    <col min="4360" max="4360" width="9" style="30"/>
    <col min="4361" max="4361" width="0" style="30" hidden="1" customWidth="1"/>
    <col min="4362" max="4606" width="9" style="30"/>
    <col min="4607" max="4609" width="8" style="30" customWidth="1"/>
    <col min="4610" max="4610" width="30.125" style="30" customWidth="1"/>
    <col min="4611" max="4611" width="20.875" style="30" customWidth="1"/>
    <col min="4612" max="4612" width="21.125" style="30" customWidth="1"/>
    <col min="4613" max="4613" width="21" style="30" customWidth="1"/>
    <col min="4614" max="4614" width="0" style="30" hidden="1" customWidth="1"/>
    <col min="4615" max="4615" width="11.875" style="30" bestFit="1" customWidth="1"/>
    <col min="4616" max="4616" width="9" style="30"/>
    <col min="4617" max="4617" width="0" style="30" hidden="1" customWidth="1"/>
    <col min="4618" max="4862" width="9" style="30"/>
    <col min="4863" max="4865" width="8" style="30" customWidth="1"/>
    <col min="4866" max="4866" width="30.125" style="30" customWidth="1"/>
    <col min="4867" max="4867" width="20.875" style="30" customWidth="1"/>
    <col min="4868" max="4868" width="21.125" style="30" customWidth="1"/>
    <col min="4869" max="4869" width="21" style="30" customWidth="1"/>
    <col min="4870" max="4870" width="0" style="30" hidden="1" customWidth="1"/>
    <col min="4871" max="4871" width="11.875" style="30" bestFit="1" customWidth="1"/>
    <col min="4872" max="4872" width="9" style="30"/>
    <col min="4873" max="4873" width="0" style="30" hidden="1" customWidth="1"/>
    <col min="4874" max="5118" width="9" style="30"/>
    <col min="5119" max="5121" width="8" style="30" customWidth="1"/>
    <col min="5122" max="5122" width="30.125" style="30" customWidth="1"/>
    <col min="5123" max="5123" width="20.875" style="30" customWidth="1"/>
    <col min="5124" max="5124" width="21.125" style="30" customWidth="1"/>
    <col min="5125" max="5125" width="21" style="30" customWidth="1"/>
    <col min="5126" max="5126" width="0" style="30" hidden="1" customWidth="1"/>
    <col min="5127" max="5127" width="11.875" style="30" bestFit="1" customWidth="1"/>
    <col min="5128" max="5128" width="9" style="30"/>
    <col min="5129" max="5129" width="0" style="30" hidden="1" customWidth="1"/>
    <col min="5130" max="5374" width="9" style="30"/>
    <col min="5375" max="5377" width="8" style="30" customWidth="1"/>
    <col min="5378" max="5378" width="30.125" style="30" customWidth="1"/>
    <col min="5379" max="5379" width="20.875" style="30" customWidth="1"/>
    <col min="5380" max="5380" width="21.125" style="30" customWidth="1"/>
    <col min="5381" max="5381" width="21" style="30" customWidth="1"/>
    <col min="5382" max="5382" width="0" style="30" hidden="1" customWidth="1"/>
    <col min="5383" max="5383" width="11.875" style="30" bestFit="1" customWidth="1"/>
    <col min="5384" max="5384" width="9" style="30"/>
    <col min="5385" max="5385" width="0" style="30" hidden="1" customWidth="1"/>
    <col min="5386" max="5630" width="9" style="30"/>
    <col min="5631" max="5633" width="8" style="30" customWidth="1"/>
    <col min="5634" max="5634" width="30.125" style="30" customWidth="1"/>
    <col min="5635" max="5635" width="20.875" style="30" customWidth="1"/>
    <col min="5636" max="5636" width="21.125" style="30" customWidth="1"/>
    <col min="5637" max="5637" width="21" style="30" customWidth="1"/>
    <col min="5638" max="5638" width="0" style="30" hidden="1" customWidth="1"/>
    <col min="5639" max="5639" width="11.875" style="30" bestFit="1" customWidth="1"/>
    <col min="5640" max="5640" width="9" style="30"/>
    <col min="5641" max="5641" width="0" style="30" hidden="1" customWidth="1"/>
    <col min="5642" max="5886" width="9" style="30"/>
    <col min="5887" max="5889" width="8" style="30" customWidth="1"/>
    <col min="5890" max="5890" width="30.125" style="30" customWidth="1"/>
    <col min="5891" max="5891" width="20.875" style="30" customWidth="1"/>
    <col min="5892" max="5892" width="21.125" style="30" customWidth="1"/>
    <col min="5893" max="5893" width="21" style="30" customWidth="1"/>
    <col min="5894" max="5894" width="0" style="30" hidden="1" customWidth="1"/>
    <col min="5895" max="5895" width="11.875" style="30" bestFit="1" customWidth="1"/>
    <col min="5896" max="5896" width="9" style="30"/>
    <col min="5897" max="5897" width="0" style="30" hidden="1" customWidth="1"/>
    <col min="5898" max="6142" width="9" style="30"/>
    <col min="6143" max="6145" width="8" style="30" customWidth="1"/>
    <col min="6146" max="6146" width="30.125" style="30" customWidth="1"/>
    <col min="6147" max="6147" width="20.875" style="30" customWidth="1"/>
    <col min="6148" max="6148" width="21.125" style="30" customWidth="1"/>
    <col min="6149" max="6149" width="21" style="30" customWidth="1"/>
    <col min="6150" max="6150" width="0" style="30" hidden="1" customWidth="1"/>
    <col min="6151" max="6151" width="11.875" style="30" bestFit="1" customWidth="1"/>
    <col min="6152" max="6152" width="9" style="30"/>
    <col min="6153" max="6153" width="0" style="30" hidden="1" customWidth="1"/>
    <col min="6154" max="6398" width="9" style="30"/>
    <col min="6399" max="6401" width="8" style="30" customWidth="1"/>
    <col min="6402" max="6402" width="30.125" style="30" customWidth="1"/>
    <col min="6403" max="6403" width="20.875" style="30" customWidth="1"/>
    <col min="6404" max="6404" width="21.125" style="30" customWidth="1"/>
    <col min="6405" max="6405" width="21" style="30" customWidth="1"/>
    <col min="6406" max="6406" width="0" style="30" hidden="1" customWidth="1"/>
    <col min="6407" max="6407" width="11.875" style="30" bestFit="1" customWidth="1"/>
    <col min="6408" max="6408" width="9" style="30"/>
    <col min="6409" max="6409" width="0" style="30" hidden="1" customWidth="1"/>
    <col min="6410" max="6654" width="9" style="30"/>
    <col min="6655" max="6657" width="8" style="30" customWidth="1"/>
    <col min="6658" max="6658" width="30.125" style="30" customWidth="1"/>
    <col min="6659" max="6659" width="20.875" style="30" customWidth="1"/>
    <col min="6660" max="6660" width="21.125" style="30" customWidth="1"/>
    <col min="6661" max="6661" width="21" style="30" customWidth="1"/>
    <col min="6662" max="6662" width="0" style="30" hidden="1" customWidth="1"/>
    <col min="6663" max="6663" width="11.875" style="30" bestFit="1" customWidth="1"/>
    <col min="6664" max="6664" width="9" style="30"/>
    <col min="6665" max="6665" width="0" style="30" hidden="1" customWidth="1"/>
    <col min="6666" max="6910" width="9" style="30"/>
    <col min="6911" max="6913" width="8" style="30" customWidth="1"/>
    <col min="6914" max="6914" width="30.125" style="30" customWidth="1"/>
    <col min="6915" max="6915" width="20.875" style="30" customWidth="1"/>
    <col min="6916" max="6916" width="21.125" style="30" customWidth="1"/>
    <col min="6917" max="6917" width="21" style="30" customWidth="1"/>
    <col min="6918" max="6918" width="0" style="30" hidden="1" customWidth="1"/>
    <col min="6919" max="6919" width="11.875" style="30" bestFit="1" customWidth="1"/>
    <col min="6920" max="6920" width="9" style="30"/>
    <col min="6921" max="6921" width="0" style="30" hidden="1" customWidth="1"/>
    <col min="6922" max="7166" width="9" style="30"/>
    <col min="7167" max="7169" width="8" style="30" customWidth="1"/>
    <col min="7170" max="7170" width="30.125" style="30" customWidth="1"/>
    <col min="7171" max="7171" width="20.875" style="30" customWidth="1"/>
    <col min="7172" max="7172" width="21.125" style="30" customWidth="1"/>
    <col min="7173" max="7173" width="21" style="30" customWidth="1"/>
    <col min="7174" max="7174" width="0" style="30" hidden="1" customWidth="1"/>
    <col min="7175" max="7175" width="11.875" style="30" bestFit="1" customWidth="1"/>
    <col min="7176" max="7176" width="9" style="30"/>
    <col min="7177" max="7177" width="0" style="30" hidden="1" customWidth="1"/>
    <col min="7178" max="7422" width="9" style="30"/>
    <col min="7423" max="7425" width="8" style="30" customWidth="1"/>
    <col min="7426" max="7426" width="30.125" style="30" customWidth="1"/>
    <col min="7427" max="7427" width="20.875" style="30" customWidth="1"/>
    <col min="7428" max="7428" width="21.125" style="30" customWidth="1"/>
    <col min="7429" max="7429" width="21" style="30" customWidth="1"/>
    <col min="7430" max="7430" width="0" style="30" hidden="1" customWidth="1"/>
    <col min="7431" max="7431" width="11.875" style="30" bestFit="1" customWidth="1"/>
    <col min="7432" max="7432" width="9" style="30"/>
    <col min="7433" max="7433" width="0" style="30" hidden="1" customWidth="1"/>
    <col min="7434" max="7678" width="9" style="30"/>
    <col min="7679" max="7681" width="8" style="30" customWidth="1"/>
    <col min="7682" max="7682" width="30.125" style="30" customWidth="1"/>
    <col min="7683" max="7683" width="20.875" style="30" customWidth="1"/>
    <col min="7684" max="7684" width="21.125" style="30" customWidth="1"/>
    <col min="7685" max="7685" width="21" style="30" customWidth="1"/>
    <col min="7686" max="7686" width="0" style="30" hidden="1" customWidth="1"/>
    <col min="7687" max="7687" width="11.875" style="30" bestFit="1" customWidth="1"/>
    <col min="7688" max="7688" width="9" style="30"/>
    <col min="7689" max="7689" width="0" style="30" hidden="1" customWidth="1"/>
    <col min="7690" max="7934" width="9" style="30"/>
    <col min="7935" max="7937" width="8" style="30" customWidth="1"/>
    <col min="7938" max="7938" width="30.125" style="30" customWidth="1"/>
    <col min="7939" max="7939" width="20.875" style="30" customWidth="1"/>
    <col min="7940" max="7940" width="21.125" style="30" customWidth="1"/>
    <col min="7941" max="7941" width="21" style="30" customWidth="1"/>
    <col min="7942" max="7942" width="0" style="30" hidden="1" customWidth="1"/>
    <col min="7943" max="7943" width="11.875" style="30" bestFit="1" customWidth="1"/>
    <col min="7944" max="7944" width="9" style="30"/>
    <col min="7945" max="7945" width="0" style="30" hidden="1" customWidth="1"/>
    <col min="7946" max="8190" width="9" style="30"/>
    <col min="8191" max="8193" width="8" style="30" customWidth="1"/>
    <col min="8194" max="8194" width="30.125" style="30" customWidth="1"/>
    <col min="8195" max="8195" width="20.875" style="30" customWidth="1"/>
    <col min="8196" max="8196" width="21.125" style="30" customWidth="1"/>
    <col min="8197" max="8197" width="21" style="30" customWidth="1"/>
    <col min="8198" max="8198" width="0" style="30" hidden="1" customWidth="1"/>
    <col min="8199" max="8199" width="11.875" style="30" bestFit="1" customWidth="1"/>
    <col min="8200" max="8200" width="9" style="30"/>
    <col min="8201" max="8201" width="0" style="30" hidden="1" customWidth="1"/>
    <col min="8202" max="8446" width="9" style="30"/>
    <col min="8447" max="8449" width="8" style="30" customWidth="1"/>
    <col min="8450" max="8450" width="30.125" style="30" customWidth="1"/>
    <col min="8451" max="8451" width="20.875" style="30" customWidth="1"/>
    <col min="8452" max="8452" width="21.125" style="30" customWidth="1"/>
    <col min="8453" max="8453" width="21" style="30" customWidth="1"/>
    <col min="8454" max="8454" width="0" style="30" hidden="1" customWidth="1"/>
    <col min="8455" max="8455" width="11.875" style="30" bestFit="1" customWidth="1"/>
    <col min="8456" max="8456" width="9" style="30"/>
    <col min="8457" max="8457" width="0" style="30" hidden="1" customWidth="1"/>
    <col min="8458" max="8702" width="9" style="30"/>
    <col min="8703" max="8705" width="8" style="30" customWidth="1"/>
    <col min="8706" max="8706" width="30.125" style="30" customWidth="1"/>
    <col min="8707" max="8707" width="20.875" style="30" customWidth="1"/>
    <col min="8708" max="8708" width="21.125" style="30" customWidth="1"/>
    <col min="8709" max="8709" width="21" style="30" customWidth="1"/>
    <col min="8710" max="8710" width="0" style="30" hidden="1" customWidth="1"/>
    <col min="8711" max="8711" width="11.875" style="30" bestFit="1" customWidth="1"/>
    <col min="8712" max="8712" width="9" style="30"/>
    <col min="8713" max="8713" width="0" style="30" hidden="1" customWidth="1"/>
    <col min="8714" max="8958" width="9" style="30"/>
    <col min="8959" max="8961" width="8" style="30" customWidth="1"/>
    <col min="8962" max="8962" width="30.125" style="30" customWidth="1"/>
    <col min="8963" max="8963" width="20.875" style="30" customWidth="1"/>
    <col min="8964" max="8964" width="21.125" style="30" customWidth="1"/>
    <col min="8965" max="8965" width="21" style="30" customWidth="1"/>
    <col min="8966" max="8966" width="0" style="30" hidden="1" customWidth="1"/>
    <col min="8967" max="8967" width="11.875" style="30" bestFit="1" customWidth="1"/>
    <col min="8968" max="8968" width="9" style="30"/>
    <col min="8969" max="8969" width="0" style="30" hidden="1" customWidth="1"/>
    <col min="8970" max="9214" width="9" style="30"/>
    <col min="9215" max="9217" width="8" style="30" customWidth="1"/>
    <col min="9218" max="9218" width="30.125" style="30" customWidth="1"/>
    <col min="9219" max="9219" width="20.875" style="30" customWidth="1"/>
    <col min="9220" max="9220" width="21.125" style="30" customWidth="1"/>
    <col min="9221" max="9221" width="21" style="30" customWidth="1"/>
    <col min="9222" max="9222" width="0" style="30" hidden="1" customWidth="1"/>
    <col min="9223" max="9223" width="11.875" style="30" bestFit="1" customWidth="1"/>
    <col min="9224" max="9224" width="9" style="30"/>
    <col min="9225" max="9225" width="0" style="30" hidden="1" customWidth="1"/>
    <col min="9226" max="9470" width="9" style="30"/>
    <col min="9471" max="9473" width="8" style="30" customWidth="1"/>
    <col min="9474" max="9474" width="30.125" style="30" customWidth="1"/>
    <col min="9475" max="9475" width="20.875" style="30" customWidth="1"/>
    <col min="9476" max="9476" width="21.125" style="30" customWidth="1"/>
    <col min="9477" max="9477" width="21" style="30" customWidth="1"/>
    <col min="9478" max="9478" width="0" style="30" hidden="1" customWidth="1"/>
    <col min="9479" max="9479" width="11.875" style="30" bestFit="1" customWidth="1"/>
    <col min="9480" max="9480" width="9" style="30"/>
    <col min="9481" max="9481" width="0" style="30" hidden="1" customWidth="1"/>
    <col min="9482" max="9726" width="9" style="30"/>
    <col min="9727" max="9729" width="8" style="30" customWidth="1"/>
    <col min="9730" max="9730" width="30.125" style="30" customWidth="1"/>
    <col min="9731" max="9731" width="20.875" style="30" customWidth="1"/>
    <col min="9732" max="9732" width="21.125" style="30" customWidth="1"/>
    <col min="9733" max="9733" width="21" style="30" customWidth="1"/>
    <col min="9734" max="9734" width="0" style="30" hidden="1" customWidth="1"/>
    <col min="9735" max="9735" width="11.875" style="30" bestFit="1" customWidth="1"/>
    <col min="9736" max="9736" width="9" style="30"/>
    <col min="9737" max="9737" width="0" style="30" hidden="1" customWidth="1"/>
    <col min="9738" max="9982" width="9" style="30"/>
    <col min="9983" max="9985" width="8" style="30" customWidth="1"/>
    <col min="9986" max="9986" width="30.125" style="30" customWidth="1"/>
    <col min="9987" max="9987" width="20.875" style="30" customWidth="1"/>
    <col min="9988" max="9988" width="21.125" style="30" customWidth="1"/>
    <col min="9989" max="9989" width="21" style="30" customWidth="1"/>
    <col min="9990" max="9990" width="0" style="30" hidden="1" customWidth="1"/>
    <col min="9991" max="9991" width="11.875" style="30" bestFit="1" customWidth="1"/>
    <col min="9992" max="9992" width="9" style="30"/>
    <col min="9993" max="9993" width="0" style="30" hidden="1" customWidth="1"/>
    <col min="9994" max="10238" width="9" style="30"/>
    <col min="10239" max="10241" width="8" style="30" customWidth="1"/>
    <col min="10242" max="10242" width="30.125" style="30" customWidth="1"/>
    <col min="10243" max="10243" width="20.875" style="30" customWidth="1"/>
    <col min="10244" max="10244" width="21.125" style="30" customWidth="1"/>
    <col min="10245" max="10245" width="21" style="30" customWidth="1"/>
    <col min="10246" max="10246" width="0" style="30" hidden="1" customWidth="1"/>
    <col min="10247" max="10247" width="11.875" style="30" bestFit="1" customWidth="1"/>
    <col min="10248" max="10248" width="9" style="30"/>
    <col min="10249" max="10249" width="0" style="30" hidden="1" customWidth="1"/>
    <col min="10250" max="10494" width="9" style="30"/>
    <col min="10495" max="10497" width="8" style="30" customWidth="1"/>
    <col min="10498" max="10498" width="30.125" style="30" customWidth="1"/>
    <col min="10499" max="10499" width="20.875" style="30" customWidth="1"/>
    <col min="10500" max="10500" width="21.125" style="30" customWidth="1"/>
    <col min="10501" max="10501" width="21" style="30" customWidth="1"/>
    <col min="10502" max="10502" width="0" style="30" hidden="1" customWidth="1"/>
    <col min="10503" max="10503" width="11.875" style="30" bestFit="1" customWidth="1"/>
    <col min="10504" max="10504" width="9" style="30"/>
    <col min="10505" max="10505" width="0" style="30" hidden="1" customWidth="1"/>
    <col min="10506" max="10750" width="9" style="30"/>
    <col min="10751" max="10753" width="8" style="30" customWidth="1"/>
    <col min="10754" max="10754" width="30.125" style="30" customWidth="1"/>
    <col min="10755" max="10755" width="20.875" style="30" customWidth="1"/>
    <col min="10756" max="10756" width="21.125" style="30" customWidth="1"/>
    <col min="10757" max="10757" width="21" style="30" customWidth="1"/>
    <col min="10758" max="10758" width="0" style="30" hidden="1" customWidth="1"/>
    <col min="10759" max="10759" width="11.875" style="30" bestFit="1" customWidth="1"/>
    <col min="10760" max="10760" width="9" style="30"/>
    <col min="10761" max="10761" width="0" style="30" hidden="1" customWidth="1"/>
    <col min="10762" max="11006" width="9" style="30"/>
    <col min="11007" max="11009" width="8" style="30" customWidth="1"/>
    <col min="11010" max="11010" width="30.125" style="30" customWidth="1"/>
    <col min="11011" max="11011" width="20.875" style="30" customWidth="1"/>
    <col min="11012" max="11012" width="21.125" style="30" customWidth="1"/>
    <col min="11013" max="11013" width="21" style="30" customWidth="1"/>
    <col min="11014" max="11014" width="0" style="30" hidden="1" customWidth="1"/>
    <col min="11015" max="11015" width="11.875" style="30" bestFit="1" customWidth="1"/>
    <col min="11016" max="11016" width="9" style="30"/>
    <col min="11017" max="11017" width="0" style="30" hidden="1" customWidth="1"/>
    <col min="11018" max="11262" width="9" style="30"/>
    <col min="11263" max="11265" width="8" style="30" customWidth="1"/>
    <col min="11266" max="11266" width="30.125" style="30" customWidth="1"/>
    <col min="11267" max="11267" width="20.875" style="30" customWidth="1"/>
    <col min="11268" max="11268" width="21.125" style="30" customWidth="1"/>
    <col min="11269" max="11269" width="21" style="30" customWidth="1"/>
    <col min="11270" max="11270" width="0" style="30" hidden="1" customWidth="1"/>
    <col min="11271" max="11271" width="11.875" style="30" bestFit="1" customWidth="1"/>
    <col min="11272" max="11272" width="9" style="30"/>
    <col min="11273" max="11273" width="0" style="30" hidden="1" customWidth="1"/>
    <col min="11274" max="11518" width="9" style="30"/>
    <col min="11519" max="11521" width="8" style="30" customWidth="1"/>
    <col min="11522" max="11522" width="30.125" style="30" customWidth="1"/>
    <col min="11523" max="11523" width="20.875" style="30" customWidth="1"/>
    <col min="11524" max="11524" width="21.125" style="30" customWidth="1"/>
    <col min="11525" max="11525" width="21" style="30" customWidth="1"/>
    <col min="11526" max="11526" width="0" style="30" hidden="1" customWidth="1"/>
    <col min="11527" max="11527" width="11.875" style="30" bestFit="1" customWidth="1"/>
    <col min="11528" max="11528" width="9" style="30"/>
    <col min="11529" max="11529" width="0" style="30" hidden="1" customWidth="1"/>
    <col min="11530" max="11774" width="9" style="30"/>
    <col min="11775" max="11777" width="8" style="30" customWidth="1"/>
    <col min="11778" max="11778" width="30.125" style="30" customWidth="1"/>
    <col min="11779" max="11779" width="20.875" style="30" customWidth="1"/>
    <col min="11780" max="11780" width="21.125" style="30" customWidth="1"/>
    <col min="11781" max="11781" width="21" style="30" customWidth="1"/>
    <col min="11782" max="11782" width="0" style="30" hidden="1" customWidth="1"/>
    <col min="11783" max="11783" width="11.875" style="30" bestFit="1" customWidth="1"/>
    <col min="11784" max="11784" width="9" style="30"/>
    <col min="11785" max="11785" width="0" style="30" hidden="1" customWidth="1"/>
    <col min="11786" max="12030" width="9" style="30"/>
    <col min="12031" max="12033" width="8" style="30" customWidth="1"/>
    <col min="12034" max="12034" width="30.125" style="30" customWidth="1"/>
    <col min="12035" max="12035" width="20.875" style="30" customWidth="1"/>
    <col min="12036" max="12036" width="21.125" style="30" customWidth="1"/>
    <col min="12037" max="12037" width="21" style="30" customWidth="1"/>
    <col min="12038" max="12038" width="0" style="30" hidden="1" customWidth="1"/>
    <col min="12039" max="12039" width="11.875" style="30" bestFit="1" customWidth="1"/>
    <col min="12040" max="12040" width="9" style="30"/>
    <col min="12041" max="12041" width="0" style="30" hidden="1" customWidth="1"/>
    <col min="12042" max="12286" width="9" style="30"/>
    <col min="12287" max="12289" width="8" style="30" customWidth="1"/>
    <col min="12290" max="12290" width="30.125" style="30" customWidth="1"/>
    <col min="12291" max="12291" width="20.875" style="30" customWidth="1"/>
    <col min="12292" max="12292" width="21.125" style="30" customWidth="1"/>
    <col min="12293" max="12293" width="21" style="30" customWidth="1"/>
    <col min="12294" max="12294" width="0" style="30" hidden="1" customWidth="1"/>
    <col min="12295" max="12295" width="11.875" style="30" bestFit="1" customWidth="1"/>
    <col min="12296" max="12296" width="9" style="30"/>
    <col min="12297" max="12297" width="0" style="30" hidden="1" customWidth="1"/>
    <col min="12298" max="12542" width="9" style="30"/>
    <col min="12543" max="12545" width="8" style="30" customWidth="1"/>
    <col min="12546" max="12546" width="30.125" style="30" customWidth="1"/>
    <col min="12547" max="12547" width="20.875" style="30" customWidth="1"/>
    <col min="12548" max="12548" width="21.125" style="30" customWidth="1"/>
    <col min="12549" max="12549" width="21" style="30" customWidth="1"/>
    <col min="12550" max="12550" width="0" style="30" hidden="1" customWidth="1"/>
    <col min="12551" max="12551" width="11.875" style="30" bestFit="1" customWidth="1"/>
    <col min="12552" max="12552" width="9" style="30"/>
    <col min="12553" max="12553" width="0" style="30" hidden="1" customWidth="1"/>
    <col min="12554" max="12798" width="9" style="30"/>
    <col min="12799" max="12801" width="8" style="30" customWidth="1"/>
    <col min="12802" max="12802" width="30.125" style="30" customWidth="1"/>
    <col min="12803" max="12803" width="20.875" style="30" customWidth="1"/>
    <col min="12804" max="12804" width="21.125" style="30" customWidth="1"/>
    <col min="12805" max="12805" width="21" style="30" customWidth="1"/>
    <col min="12806" max="12806" width="0" style="30" hidden="1" customWidth="1"/>
    <col min="12807" max="12807" width="11.875" style="30" bestFit="1" customWidth="1"/>
    <col min="12808" max="12808" width="9" style="30"/>
    <col min="12809" max="12809" width="0" style="30" hidden="1" customWidth="1"/>
    <col min="12810" max="13054" width="9" style="30"/>
    <col min="13055" max="13057" width="8" style="30" customWidth="1"/>
    <col min="13058" max="13058" width="30.125" style="30" customWidth="1"/>
    <col min="13059" max="13059" width="20.875" style="30" customWidth="1"/>
    <col min="13060" max="13060" width="21.125" style="30" customWidth="1"/>
    <col min="13061" max="13061" width="21" style="30" customWidth="1"/>
    <col min="13062" max="13062" width="0" style="30" hidden="1" customWidth="1"/>
    <col min="13063" max="13063" width="11.875" style="30" bestFit="1" customWidth="1"/>
    <col min="13064" max="13064" width="9" style="30"/>
    <col min="13065" max="13065" width="0" style="30" hidden="1" customWidth="1"/>
    <col min="13066" max="13310" width="9" style="30"/>
    <col min="13311" max="13313" width="8" style="30" customWidth="1"/>
    <col min="13314" max="13314" width="30.125" style="30" customWidth="1"/>
    <col min="13315" max="13315" width="20.875" style="30" customWidth="1"/>
    <col min="13316" max="13316" width="21.125" style="30" customWidth="1"/>
    <col min="13317" max="13317" width="21" style="30" customWidth="1"/>
    <col min="13318" max="13318" width="0" style="30" hidden="1" customWidth="1"/>
    <col min="13319" max="13319" width="11.875" style="30" bestFit="1" customWidth="1"/>
    <col min="13320" max="13320" width="9" style="30"/>
    <col min="13321" max="13321" width="0" style="30" hidden="1" customWidth="1"/>
    <col min="13322" max="13566" width="9" style="30"/>
    <col min="13567" max="13569" width="8" style="30" customWidth="1"/>
    <col min="13570" max="13570" width="30.125" style="30" customWidth="1"/>
    <col min="13571" max="13571" width="20.875" style="30" customWidth="1"/>
    <col min="13572" max="13572" width="21.125" style="30" customWidth="1"/>
    <col min="13573" max="13573" width="21" style="30" customWidth="1"/>
    <col min="13574" max="13574" width="0" style="30" hidden="1" customWidth="1"/>
    <col min="13575" max="13575" width="11.875" style="30" bestFit="1" customWidth="1"/>
    <col min="13576" max="13576" width="9" style="30"/>
    <col min="13577" max="13577" width="0" style="30" hidden="1" customWidth="1"/>
    <col min="13578" max="13822" width="9" style="30"/>
    <col min="13823" max="13825" width="8" style="30" customWidth="1"/>
    <col min="13826" max="13826" width="30.125" style="30" customWidth="1"/>
    <col min="13827" max="13827" width="20.875" style="30" customWidth="1"/>
    <col min="13828" max="13828" width="21.125" style="30" customWidth="1"/>
    <col min="13829" max="13829" width="21" style="30" customWidth="1"/>
    <col min="13830" max="13830" width="0" style="30" hidden="1" customWidth="1"/>
    <col min="13831" max="13831" width="11.875" style="30" bestFit="1" customWidth="1"/>
    <col min="13832" max="13832" width="9" style="30"/>
    <col min="13833" max="13833" width="0" style="30" hidden="1" customWidth="1"/>
    <col min="13834" max="14078" width="9" style="30"/>
    <col min="14079" max="14081" width="8" style="30" customWidth="1"/>
    <col min="14082" max="14082" width="30.125" style="30" customWidth="1"/>
    <col min="14083" max="14083" width="20.875" style="30" customWidth="1"/>
    <col min="14084" max="14084" width="21.125" style="30" customWidth="1"/>
    <col min="14085" max="14085" width="21" style="30" customWidth="1"/>
    <col min="14086" max="14086" width="0" style="30" hidden="1" customWidth="1"/>
    <col min="14087" max="14087" width="11.875" style="30" bestFit="1" customWidth="1"/>
    <col min="14088" max="14088" width="9" style="30"/>
    <col min="14089" max="14089" width="0" style="30" hidden="1" customWidth="1"/>
    <col min="14090" max="14334" width="9" style="30"/>
    <col min="14335" max="14337" width="8" style="30" customWidth="1"/>
    <col min="14338" max="14338" width="30.125" style="30" customWidth="1"/>
    <col min="14339" max="14339" width="20.875" style="30" customWidth="1"/>
    <col min="14340" max="14340" width="21.125" style="30" customWidth="1"/>
    <col min="14341" max="14341" width="21" style="30" customWidth="1"/>
    <col min="14342" max="14342" width="0" style="30" hidden="1" customWidth="1"/>
    <col min="14343" max="14343" width="11.875" style="30" bestFit="1" customWidth="1"/>
    <col min="14344" max="14344" width="9" style="30"/>
    <col min="14345" max="14345" width="0" style="30" hidden="1" customWidth="1"/>
    <col min="14346" max="14590" width="9" style="30"/>
    <col min="14591" max="14593" width="8" style="30" customWidth="1"/>
    <col min="14594" max="14594" width="30.125" style="30" customWidth="1"/>
    <col min="14595" max="14595" width="20.875" style="30" customWidth="1"/>
    <col min="14596" max="14596" width="21.125" style="30" customWidth="1"/>
    <col min="14597" max="14597" width="21" style="30" customWidth="1"/>
    <col min="14598" max="14598" width="0" style="30" hidden="1" customWidth="1"/>
    <col min="14599" max="14599" width="11.875" style="30" bestFit="1" customWidth="1"/>
    <col min="14600" max="14600" width="9" style="30"/>
    <col min="14601" max="14601" width="0" style="30" hidden="1" customWidth="1"/>
    <col min="14602" max="14846" width="9" style="30"/>
    <col min="14847" max="14849" width="8" style="30" customWidth="1"/>
    <col min="14850" max="14850" width="30.125" style="30" customWidth="1"/>
    <col min="14851" max="14851" width="20.875" style="30" customWidth="1"/>
    <col min="14852" max="14852" width="21.125" style="30" customWidth="1"/>
    <col min="14853" max="14853" width="21" style="30" customWidth="1"/>
    <col min="14854" max="14854" width="0" style="30" hidden="1" customWidth="1"/>
    <col min="14855" max="14855" width="11.875" style="30" bestFit="1" customWidth="1"/>
    <col min="14856" max="14856" width="9" style="30"/>
    <col min="14857" max="14857" width="0" style="30" hidden="1" customWidth="1"/>
    <col min="14858" max="15102" width="9" style="30"/>
    <col min="15103" max="15105" width="8" style="30" customWidth="1"/>
    <col min="15106" max="15106" width="30.125" style="30" customWidth="1"/>
    <col min="15107" max="15107" width="20.875" style="30" customWidth="1"/>
    <col min="15108" max="15108" width="21.125" style="30" customWidth="1"/>
    <col min="15109" max="15109" width="21" style="30" customWidth="1"/>
    <col min="15110" max="15110" width="0" style="30" hidden="1" customWidth="1"/>
    <col min="15111" max="15111" width="11.875" style="30" bestFit="1" customWidth="1"/>
    <col min="15112" max="15112" width="9" style="30"/>
    <col min="15113" max="15113" width="0" style="30" hidden="1" customWidth="1"/>
    <col min="15114" max="15358" width="9" style="30"/>
    <col min="15359" max="15361" width="8" style="30" customWidth="1"/>
    <col min="15362" max="15362" width="30.125" style="30" customWidth="1"/>
    <col min="15363" max="15363" width="20.875" style="30" customWidth="1"/>
    <col min="15364" max="15364" width="21.125" style="30" customWidth="1"/>
    <col min="15365" max="15365" width="21" style="30" customWidth="1"/>
    <col min="15366" max="15366" width="0" style="30" hidden="1" customWidth="1"/>
    <col min="15367" max="15367" width="11.875" style="30" bestFit="1" customWidth="1"/>
    <col min="15368" max="15368" width="9" style="30"/>
    <col min="15369" max="15369" width="0" style="30" hidden="1" customWidth="1"/>
    <col min="15370" max="15614" width="9" style="30"/>
    <col min="15615" max="15617" width="8" style="30" customWidth="1"/>
    <col min="15618" max="15618" width="30.125" style="30" customWidth="1"/>
    <col min="15619" max="15619" width="20.875" style="30" customWidth="1"/>
    <col min="15620" max="15620" width="21.125" style="30" customWidth="1"/>
    <col min="15621" max="15621" width="21" style="30" customWidth="1"/>
    <col min="15622" max="15622" width="0" style="30" hidden="1" customWidth="1"/>
    <col min="15623" max="15623" width="11.875" style="30" bestFit="1" customWidth="1"/>
    <col min="15624" max="15624" width="9" style="30"/>
    <col min="15625" max="15625" width="0" style="30" hidden="1" customWidth="1"/>
    <col min="15626" max="15870" width="9" style="30"/>
    <col min="15871" max="15873" width="8" style="30" customWidth="1"/>
    <col min="15874" max="15874" width="30.125" style="30" customWidth="1"/>
    <col min="15875" max="15875" width="20.875" style="30" customWidth="1"/>
    <col min="15876" max="15876" width="21.125" style="30" customWidth="1"/>
    <col min="15877" max="15877" width="21" style="30" customWidth="1"/>
    <col min="15878" max="15878" width="0" style="30" hidden="1" customWidth="1"/>
    <col min="15879" max="15879" width="11.875" style="30" bestFit="1" customWidth="1"/>
    <col min="15880" max="15880" width="9" style="30"/>
    <col min="15881" max="15881" width="0" style="30" hidden="1" customWidth="1"/>
    <col min="15882" max="16126" width="9" style="30"/>
    <col min="16127" max="16129" width="8" style="30" customWidth="1"/>
    <col min="16130" max="16130" width="30.125" style="30" customWidth="1"/>
    <col min="16131" max="16131" width="20.875" style="30" customWidth="1"/>
    <col min="16132" max="16132" width="21.125" style="30" customWidth="1"/>
    <col min="16133" max="16133" width="21" style="30" customWidth="1"/>
    <col min="16134" max="16134" width="0" style="30" hidden="1" customWidth="1"/>
    <col min="16135" max="16135" width="11.875" style="30" bestFit="1" customWidth="1"/>
    <col min="16136" max="16136" width="9" style="30"/>
    <col min="16137" max="16137" width="0" style="30" hidden="1" customWidth="1"/>
    <col min="16138" max="16384" width="9" style="30"/>
  </cols>
  <sheetData>
    <row r="1" spans="1:13" x14ac:dyDescent="0.2">
      <c r="B1" s="31"/>
      <c r="C1" s="31"/>
      <c r="D1" s="31"/>
    </row>
    <row r="2" spans="1:13" x14ac:dyDescent="0.2">
      <c r="B2" s="31"/>
      <c r="C2" s="31"/>
      <c r="D2" s="31"/>
    </row>
    <row r="3" spans="1:13" x14ac:dyDescent="0.2">
      <c r="B3" s="31"/>
      <c r="C3" s="31"/>
      <c r="D3" s="31"/>
    </row>
    <row r="4" spans="1:13" x14ac:dyDescent="0.2">
      <c r="B4" s="31"/>
      <c r="C4" s="31"/>
      <c r="D4" s="31"/>
    </row>
    <row r="5" spans="1:13" x14ac:dyDescent="0.2">
      <c r="B5" s="31"/>
      <c r="C5" s="31"/>
      <c r="D5" s="31"/>
    </row>
    <row r="6" spans="1:13" ht="47.25" customHeight="1" x14ac:dyDescent="0.2">
      <c r="A6" s="170" t="s">
        <v>637</v>
      </c>
      <c r="B6" s="170"/>
      <c r="C6" s="170"/>
      <c r="D6" s="170"/>
      <c r="E6" s="170"/>
      <c r="F6" s="32"/>
      <c r="G6" s="32"/>
      <c r="H6" s="32"/>
    </row>
    <row r="7" spans="1:13" ht="15.75" x14ac:dyDescent="0.2">
      <c r="A7" s="33" t="s">
        <v>522</v>
      </c>
      <c r="B7" s="33"/>
      <c r="C7" s="33"/>
      <c r="D7" s="34"/>
    </row>
    <row r="8" spans="1:13" ht="15.75" x14ac:dyDescent="0.2">
      <c r="A8" s="33" t="s">
        <v>679</v>
      </c>
      <c r="B8" s="33"/>
      <c r="C8" s="33"/>
      <c r="D8" s="34"/>
    </row>
    <row r="11" spans="1:13" x14ac:dyDescent="0.2">
      <c r="A11" s="171" t="s">
        <v>523</v>
      </c>
      <c r="B11" s="171"/>
      <c r="C11" s="171"/>
      <c r="D11" s="171"/>
      <c r="E11" s="171"/>
    </row>
    <row r="12" spans="1:13" x14ac:dyDescent="0.2">
      <c r="A12" s="171"/>
      <c r="B12" s="171"/>
      <c r="C12" s="171"/>
      <c r="D12" s="171"/>
      <c r="E12" s="171"/>
    </row>
    <row r="13" spans="1:13" ht="24" customHeight="1" x14ac:dyDescent="0.2">
      <c r="A13" s="35" t="s">
        <v>524</v>
      </c>
      <c r="B13" s="36" t="s">
        <v>525</v>
      </c>
      <c r="C13" s="36" t="s">
        <v>526</v>
      </c>
      <c r="D13" s="36" t="s">
        <v>527</v>
      </c>
      <c r="E13" s="36" t="s">
        <v>528</v>
      </c>
    </row>
    <row r="14" spans="1:13" x14ac:dyDescent="0.2">
      <c r="A14" s="35" t="s">
        <v>529</v>
      </c>
      <c r="B14" s="35" t="s">
        <v>530</v>
      </c>
      <c r="C14" s="132">
        <f>'Item 1 - Poço Cristalino'!H49</f>
        <v>44631.37</v>
      </c>
      <c r="D14" s="127">
        <v>200</v>
      </c>
      <c r="E14" s="132">
        <f>ROUND(C14*D14,2)</f>
        <v>8926274</v>
      </c>
      <c r="G14" s="151"/>
      <c r="H14" s="151"/>
      <c r="I14" s="151"/>
      <c r="J14" s="151"/>
      <c r="K14" s="151"/>
    </row>
    <row r="15" spans="1:13" x14ac:dyDescent="0.2">
      <c r="A15" s="35" t="s">
        <v>531</v>
      </c>
      <c r="B15" s="35" t="s">
        <v>532</v>
      </c>
      <c r="C15" s="132">
        <f>'Item 2 - Poço Sedimento'!H59</f>
        <v>132151.67999999999</v>
      </c>
      <c r="D15" s="127">
        <v>100</v>
      </c>
      <c r="E15" s="132">
        <f>ROUND(C15*D15,2)</f>
        <v>13215168</v>
      </c>
      <c r="G15" s="151"/>
      <c r="H15" s="151"/>
      <c r="I15" s="151"/>
      <c r="J15" s="151"/>
      <c r="K15" s="151"/>
    </row>
    <row r="16" spans="1:13" x14ac:dyDescent="0.2">
      <c r="A16" s="172" t="s">
        <v>533</v>
      </c>
      <c r="B16" s="173"/>
      <c r="C16" s="173"/>
      <c r="D16" s="174"/>
      <c r="E16" s="133">
        <f>SUM(E14:E15)</f>
        <v>22141442</v>
      </c>
      <c r="G16" s="151"/>
      <c r="H16" s="151"/>
      <c r="I16" s="151"/>
      <c r="J16" s="151"/>
      <c r="K16" s="155"/>
      <c r="M16" s="157"/>
    </row>
    <row r="17" spans="3:12" x14ac:dyDescent="0.2">
      <c r="G17" s="151"/>
      <c r="H17" s="151"/>
      <c r="I17" s="151"/>
      <c r="J17" s="151"/>
      <c r="K17" s="151"/>
    </row>
    <row r="18" spans="3:12" x14ac:dyDescent="0.2">
      <c r="E18" s="37"/>
      <c r="G18" s="152"/>
    </row>
    <row r="19" spans="3:12" x14ac:dyDescent="0.2">
      <c r="C19" s="150"/>
      <c r="I19" s="155"/>
      <c r="L19" s="151"/>
    </row>
    <row r="20" spans="3:12" x14ac:dyDescent="0.2">
      <c r="C20" s="158"/>
      <c r="D20" s="151"/>
      <c r="E20" s="38"/>
      <c r="I20" s="156"/>
      <c r="L20" s="151"/>
    </row>
    <row r="21" spans="3:12" x14ac:dyDescent="0.2">
      <c r="C21" s="158"/>
      <c r="D21" s="151"/>
      <c r="I21" s="156"/>
      <c r="L21" s="151"/>
    </row>
    <row r="22" spans="3:12" x14ac:dyDescent="0.2">
      <c r="I22" s="156"/>
      <c r="L22" s="151"/>
    </row>
    <row r="23" spans="3:12" x14ac:dyDescent="0.2">
      <c r="L23" s="151"/>
    </row>
    <row r="24" spans="3:12" x14ac:dyDescent="0.2">
      <c r="L24" s="151"/>
    </row>
    <row r="25" spans="3:12" x14ac:dyDescent="0.2">
      <c r="E25" s="151"/>
      <c r="L25" s="150"/>
    </row>
  </sheetData>
  <mergeCells count="3">
    <mergeCell ref="A6:E6"/>
    <mergeCell ref="A11:E12"/>
    <mergeCell ref="A16:D16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5121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47625</xdr:rowOff>
              </from>
              <to>
                <xdr:col>1</xdr:col>
                <xdr:colOff>885825</xdr:colOff>
                <xdr:row>2</xdr:row>
                <xdr:rowOff>171450</xdr:rowOff>
              </to>
            </anchor>
          </objectPr>
        </oleObject>
      </mc:Choice>
      <mc:Fallback>
        <oleObject progId="Figura do Microsoft Photo Editor 3.0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showOutlineSymbols="0" showWhiteSpace="0" view="pageBreakPreview" zoomScale="85" zoomScaleNormal="100" zoomScaleSheetLayoutView="85" workbookViewId="0">
      <pane ySplit="4" topLeftCell="A5" activePane="bottomLeft" state="frozen"/>
      <selection activeCell="D1" sqref="D1"/>
      <selection pane="bottomLeft" activeCell="D11" sqref="D11"/>
    </sheetView>
  </sheetViews>
  <sheetFormatPr defaultRowHeight="14.25" x14ac:dyDescent="0.2"/>
  <cols>
    <col min="1" max="1" width="5.25" customWidth="1"/>
    <col min="2" max="2" width="10" customWidth="1"/>
    <col min="3" max="3" width="9.875" bestFit="1" customWidth="1"/>
    <col min="4" max="4" width="54" customWidth="1"/>
    <col min="5" max="5" width="9.375" customWidth="1"/>
    <col min="6" max="6" width="8.875" customWidth="1"/>
    <col min="7" max="7" width="11.125" customWidth="1"/>
    <col min="8" max="8" width="16.25" bestFit="1" customWidth="1"/>
  </cols>
  <sheetData>
    <row r="1" spans="1:8" ht="15" customHeight="1" x14ac:dyDescent="0.2">
      <c r="A1" s="1"/>
      <c r="B1" s="1"/>
      <c r="C1" s="1"/>
      <c r="D1" s="1" t="s">
        <v>636</v>
      </c>
      <c r="E1" s="1" t="s">
        <v>0</v>
      </c>
      <c r="F1" s="154" t="s">
        <v>1</v>
      </c>
      <c r="G1" s="154" t="s">
        <v>2</v>
      </c>
      <c r="H1" s="154"/>
    </row>
    <row r="2" spans="1:8" ht="89.25" x14ac:dyDescent="0.2">
      <c r="A2" s="5"/>
      <c r="B2" s="5"/>
      <c r="C2" s="5"/>
      <c r="D2" s="126" t="s">
        <v>639</v>
      </c>
      <c r="E2" s="134" t="s">
        <v>684</v>
      </c>
      <c r="F2" s="153" t="s">
        <v>3</v>
      </c>
      <c r="G2" s="129" t="s">
        <v>641</v>
      </c>
    </row>
    <row r="3" spans="1:8" ht="15" x14ac:dyDescent="0.25">
      <c r="A3" s="178" t="s">
        <v>4</v>
      </c>
      <c r="B3" s="177"/>
      <c r="C3" s="177"/>
      <c r="D3" s="177"/>
      <c r="E3" s="177"/>
      <c r="F3" s="177"/>
      <c r="G3" s="177"/>
      <c r="H3" s="177"/>
    </row>
    <row r="4" spans="1:8" ht="30" customHeight="1" x14ac:dyDescent="0.2">
      <c r="A4" s="2" t="s">
        <v>5</v>
      </c>
      <c r="B4" s="4" t="s">
        <v>6</v>
      </c>
      <c r="C4" s="2" t="s">
        <v>7</v>
      </c>
      <c r="D4" s="2" t="s">
        <v>8</v>
      </c>
      <c r="E4" s="3" t="s">
        <v>10</v>
      </c>
      <c r="F4" s="29" t="s">
        <v>635</v>
      </c>
      <c r="G4" s="4" t="s">
        <v>13</v>
      </c>
      <c r="H4" s="29" t="s">
        <v>638</v>
      </c>
    </row>
    <row r="5" spans="1:8" x14ac:dyDescent="0.2">
      <c r="A5" s="143" t="s">
        <v>15</v>
      </c>
      <c r="B5" s="143"/>
      <c r="C5" s="143"/>
      <c r="D5" s="143" t="s">
        <v>16</v>
      </c>
      <c r="E5" s="143"/>
      <c r="F5" s="25"/>
      <c r="G5" s="143"/>
      <c r="H5" s="26">
        <v>106323</v>
      </c>
    </row>
    <row r="6" spans="1:8" ht="24" customHeight="1" x14ac:dyDescent="0.2">
      <c r="A6" s="159" t="s">
        <v>17</v>
      </c>
      <c r="B6" s="160" t="s">
        <v>18</v>
      </c>
      <c r="C6" s="159" t="s">
        <v>19</v>
      </c>
      <c r="D6" s="159" t="s">
        <v>20</v>
      </c>
      <c r="E6" s="161" t="s">
        <v>22</v>
      </c>
      <c r="F6" s="163">
        <v>300</v>
      </c>
      <c r="G6" s="162">
        <v>354.41</v>
      </c>
      <c r="H6" s="162">
        <v>106323</v>
      </c>
    </row>
    <row r="7" spans="1:8" x14ac:dyDescent="0.2">
      <c r="A7" s="143" t="s">
        <v>23</v>
      </c>
      <c r="B7" s="143"/>
      <c r="C7" s="143"/>
      <c r="D7" s="143" t="s">
        <v>24</v>
      </c>
      <c r="E7" s="143"/>
      <c r="F7" s="164"/>
      <c r="G7" s="143"/>
      <c r="H7" s="26">
        <v>3467652.67</v>
      </c>
    </row>
    <row r="8" spans="1:8" ht="24" customHeight="1" x14ac:dyDescent="0.2">
      <c r="A8" s="159" t="s">
        <v>25</v>
      </c>
      <c r="B8" s="160" t="s">
        <v>26</v>
      </c>
      <c r="C8" s="159" t="s">
        <v>27</v>
      </c>
      <c r="D8" s="159" t="s">
        <v>28</v>
      </c>
      <c r="E8" s="161" t="s">
        <v>30</v>
      </c>
      <c r="F8" s="163">
        <v>200</v>
      </c>
      <c r="G8" s="162">
        <v>876.03</v>
      </c>
      <c r="H8" s="162">
        <v>175206</v>
      </c>
    </row>
    <row r="9" spans="1:8" ht="24" customHeight="1" x14ac:dyDescent="0.2">
      <c r="A9" s="159" t="s">
        <v>31</v>
      </c>
      <c r="B9" s="160" t="s">
        <v>32</v>
      </c>
      <c r="C9" s="159" t="s">
        <v>19</v>
      </c>
      <c r="D9" s="159" t="s">
        <v>33</v>
      </c>
      <c r="E9" s="161" t="s">
        <v>22</v>
      </c>
      <c r="F9" s="163">
        <v>30010</v>
      </c>
      <c r="G9" s="162">
        <v>1.6</v>
      </c>
      <c r="H9" s="162">
        <v>48016</v>
      </c>
    </row>
    <row r="10" spans="1:8" ht="24" customHeight="1" x14ac:dyDescent="0.2">
      <c r="A10" s="159" t="s">
        <v>35</v>
      </c>
      <c r="B10" s="160" t="s">
        <v>36</v>
      </c>
      <c r="C10" s="159" t="s">
        <v>27</v>
      </c>
      <c r="D10" s="159" t="s">
        <v>37</v>
      </c>
      <c r="E10" s="161" t="s">
        <v>30</v>
      </c>
      <c r="F10" s="163">
        <v>200</v>
      </c>
      <c r="G10" s="162">
        <v>289.60000000000002</v>
      </c>
      <c r="H10" s="162">
        <v>57920</v>
      </c>
    </row>
    <row r="11" spans="1:8" ht="24" customHeight="1" x14ac:dyDescent="0.2">
      <c r="A11" s="159" t="s">
        <v>38</v>
      </c>
      <c r="B11" s="160" t="s">
        <v>39</v>
      </c>
      <c r="C11" s="159" t="s">
        <v>27</v>
      </c>
      <c r="D11" s="159" t="s">
        <v>681</v>
      </c>
      <c r="E11" s="161" t="s">
        <v>40</v>
      </c>
      <c r="F11" s="163">
        <v>13600</v>
      </c>
      <c r="G11" s="162">
        <v>130.6</v>
      </c>
      <c r="H11" s="162">
        <v>1776160</v>
      </c>
    </row>
    <row r="12" spans="1:8" ht="24" customHeight="1" x14ac:dyDescent="0.2">
      <c r="A12" s="159" t="s">
        <v>41</v>
      </c>
      <c r="B12" s="160" t="s">
        <v>42</v>
      </c>
      <c r="C12" s="159" t="s">
        <v>27</v>
      </c>
      <c r="D12" s="159" t="s">
        <v>682</v>
      </c>
      <c r="E12" s="161" t="s">
        <v>40</v>
      </c>
      <c r="F12" s="163">
        <v>2400</v>
      </c>
      <c r="G12" s="162">
        <v>132.11000000000001</v>
      </c>
      <c r="H12" s="162">
        <v>317064</v>
      </c>
    </row>
    <row r="13" spans="1:8" ht="24" customHeight="1" x14ac:dyDescent="0.2">
      <c r="A13" s="159" t="s">
        <v>43</v>
      </c>
      <c r="B13" s="160" t="s">
        <v>44</v>
      </c>
      <c r="C13" s="159" t="s">
        <v>27</v>
      </c>
      <c r="D13" s="159" t="s">
        <v>45</v>
      </c>
      <c r="E13" s="161" t="s">
        <v>40</v>
      </c>
      <c r="F13" s="163">
        <v>2400</v>
      </c>
      <c r="G13" s="162">
        <v>184.82</v>
      </c>
      <c r="H13" s="162">
        <v>443568</v>
      </c>
    </row>
    <row r="14" spans="1:8" ht="24" customHeight="1" x14ac:dyDescent="0.2">
      <c r="A14" s="159" t="s">
        <v>47</v>
      </c>
      <c r="B14" s="160" t="s">
        <v>48</v>
      </c>
      <c r="C14" s="159" t="s">
        <v>27</v>
      </c>
      <c r="D14" s="159" t="s">
        <v>49</v>
      </c>
      <c r="E14" s="161" t="s">
        <v>30</v>
      </c>
      <c r="F14" s="163">
        <v>200</v>
      </c>
      <c r="G14" s="162">
        <v>211.88</v>
      </c>
      <c r="H14" s="162">
        <v>42376</v>
      </c>
    </row>
    <row r="15" spans="1:8" ht="24" customHeight="1" x14ac:dyDescent="0.2">
      <c r="A15" s="159" t="s">
        <v>50</v>
      </c>
      <c r="B15" s="160" t="s">
        <v>51</v>
      </c>
      <c r="C15" s="159" t="s">
        <v>27</v>
      </c>
      <c r="D15" s="159" t="s">
        <v>52</v>
      </c>
      <c r="E15" s="161" t="s">
        <v>30</v>
      </c>
      <c r="F15" s="163">
        <v>200</v>
      </c>
      <c r="G15" s="162">
        <v>111.14</v>
      </c>
      <c r="H15" s="162">
        <v>22228</v>
      </c>
    </row>
    <row r="16" spans="1:8" ht="24" customHeight="1" x14ac:dyDescent="0.2">
      <c r="A16" s="159" t="s">
        <v>53</v>
      </c>
      <c r="B16" s="160" t="s">
        <v>54</v>
      </c>
      <c r="C16" s="159" t="s">
        <v>27</v>
      </c>
      <c r="D16" s="159" t="s">
        <v>55</v>
      </c>
      <c r="E16" s="161" t="s">
        <v>30</v>
      </c>
      <c r="F16" s="163">
        <v>200</v>
      </c>
      <c r="G16" s="162">
        <v>136.83000000000001</v>
      </c>
      <c r="H16" s="162">
        <v>27366</v>
      </c>
    </row>
    <row r="17" spans="1:8" ht="24" customHeight="1" x14ac:dyDescent="0.2">
      <c r="A17" s="159" t="s">
        <v>57</v>
      </c>
      <c r="B17" s="160" t="s">
        <v>58</v>
      </c>
      <c r="C17" s="159" t="s">
        <v>27</v>
      </c>
      <c r="D17" s="159" t="s">
        <v>59</v>
      </c>
      <c r="E17" s="161" t="s">
        <v>30</v>
      </c>
      <c r="F17" s="163">
        <v>200</v>
      </c>
      <c r="G17" s="162">
        <v>91.17</v>
      </c>
      <c r="H17" s="162">
        <v>18234</v>
      </c>
    </row>
    <row r="18" spans="1:8" ht="24" customHeight="1" x14ac:dyDescent="0.2">
      <c r="A18" s="159" t="s">
        <v>60</v>
      </c>
      <c r="B18" s="160" t="s">
        <v>61</v>
      </c>
      <c r="C18" s="159" t="s">
        <v>62</v>
      </c>
      <c r="D18" s="159" t="s">
        <v>63</v>
      </c>
      <c r="E18" s="161" t="s">
        <v>65</v>
      </c>
      <c r="F18" s="163">
        <v>2400</v>
      </c>
      <c r="G18" s="162">
        <v>168.1</v>
      </c>
      <c r="H18" s="162">
        <v>403440</v>
      </c>
    </row>
    <row r="19" spans="1:8" ht="24" customHeight="1" x14ac:dyDescent="0.2">
      <c r="A19" s="159" t="s">
        <v>66</v>
      </c>
      <c r="B19" s="160" t="s">
        <v>67</v>
      </c>
      <c r="C19" s="159" t="s">
        <v>27</v>
      </c>
      <c r="D19" s="159" t="s">
        <v>68</v>
      </c>
      <c r="E19" s="161" t="s">
        <v>30</v>
      </c>
      <c r="F19" s="163">
        <v>230</v>
      </c>
      <c r="G19" s="162">
        <v>65.3</v>
      </c>
      <c r="H19" s="162">
        <v>15019</v>
      </c>
    </row>
    <row r="20" spans="1:8" ht="24" customHeight="1" x14ac:dyDescent="0.2">
      <c r="A20" s="159" t="s">
        <v>69</v>
      </c>
      <c r="B20" s="160" t="s">
        <v>70</v>
      </c>
      <c r="C20" s="159" t="s">
        <v>27</v>
      </c>
      <c r="D20" s="159" t="s">
        <v>71</v>
      </c>
      <c r="E20" s="161" t="s">
        <v>72</v>
      </c>
      <c r="F20" s="163">
        <v>233</v>
      </c>
      <c r="G20" s="162">
        <v>232.39</v>
      </c>
      <c r="H20" s="162">
        <v>54146.87</v>
      </c>
    </row>
    <row r="21" spans="1:8" ht="36" customHeight="1" x14ac:dyDescent="0.2">
      <c r="A21" s="159" t="s">
        <v>73</v>
      </c>
      <c r="B21" s="160" t="s">
        <v>74</v>
      </c>
      <c r="C21" s="159" t="s">
        <v>27</v>
      </c>
      <c r="D21" s="159" t="s">
        <v>75</v>
      </c>
      <c r="E21" s="161" t="s">
        <v>30</v>
      </c>
      <c r="F21" s="163">
        <v>232</v>
      </c>
      <c r="G21" s="162">
        <v>288.39999999999998</v>
      </c>
      <c r="H21" s="162">
        <v>66908.800000000003</v>
      </c>
    </row>
    <row r="22" spans="1:8" x14ac:dyDescent="0.2">
      <c r="A22" s="143" t="s">
        <v>76</v>
      </c>
      <c r="B22" s="143"/>
      <c r="C22" s="143"/>
      <c r="D22" s="143" t="s">
        <v>77</v>
      </c>
      <c r="E22" s="143"/>
      <c r="F22" s="164"/>
      <c r="G22" s="143"/>
      <c r="H22" s="26">
        <v>146700</v>
      </c>
    </row>
    <row r="23" spans="1:8" ht="24" customHeight="1" x14ac:dyDescent="0.2">
      <c r="A23" s="159" t="s">
        <v>78</v>
      </c>
      <c r="B23" s="160" t="s">
        <v>79</v>
      </c>
      <c r="C23" s="159" t="s">
        <v>27</v>
      </c>
      <c r="D23" s="159" t="s">
        <v>80</v>
      </c>
      <c r="E23" s="161" t="s">
        <v>81</v>
      </c>
      <c r="F23" s="163">
        <v>30000</v>
      </c>
      <c r="G23" s="162">
        <v>4.8899999999999997</v>
      </c>
      <c r="H23" s="162">
        <v>146700</v>
      </c>
    </row>
    <row r="24" spans="1:8" x14ac:dyDescent="0.2">
      <c r="A24" s="143" t="s">
        <v>82</v>
      </c>
      <c r="B24" s="143"/>
      <c r="C24" s="143"/>
      <c r="D24" s="143" t="s">
        <v>83</v>
      </c>
      <c r="E24" s="143"/>
      <c r="F24" s="164"/>
      <c r="G24" s="143"/>
      <c r="H24" s="26">
        <v>770536.92</v>
      </c>
    </row>
    <row r="25" spans="1:8" ht="36" customHeight="1" x14ac:dyDescent="0.2">
      <c r="A25" s="159" t="s">
        <v>84</v>
      </c>
      <c r="B25" s="160" t="s">
        <v>85</v>
      </c>
      <c r="C25" s="159" t="s">
        <v>27</v>
      </c>
      <c r="D25" s="159" t="s">
        <v>86</v>
      </c>
      <c r="E25" s="161" t="s">
        <v>30</v>
      </c>
      <c r="F25" s="163">
        <v>60</v>
      </c>
      <c r="G25" s="162">
        <v>7478.19</v>
      </c>
      <c r="H25" s="162">
        <v>448691.4</v>
      </c>
    </row>
    <row r="26" spans="1:8" ht="24" customHeight="1" x14ac:dyDescent="0.2">
      <c r="A26" s="159" t="s">
        <v>87</v>
      </c>
      <c r="B26" s="160" t="s">
        <v>88</v>
      </c>
      <c r="C26" s="159" t="s">
        <v>27</v>
      </c>
      <c r="D26" s="159" t="s">
        <v>701</v>
      </c>
      <c r="E26" s="161" t="s">
        <v>81</v>
      </c>
      <c r="F26" s="163">
        <v>12</v>
      </c>
      <c r="G26" s="162">
        <v>17591.91</v>
      </c>
      <c r="H26" s="162">
        <v>211102.92</v>
      </c>
    </row>
    <row r="27" spans="1:8" ht="24" customHeight="1" x14ac:dyDescent="0.2">
      <c r="A27" s="159" t="s">
        <v>89</v>
      </c>
      <c r="B27" s="160" t="s">
        <v>90</v>
      </c>
      <c r="C27" s="159" t="s">
        <v>27</v>
      </c>
      <c r="D27" s="159" t="s">
        <v>91</v>
      </c>
      <c r="E27" s="161" t="s">
        <v>30</v>
      </c>
      <c r="F27" s="163">
        <v>60</v>
      </c>
      <c r="G27" s="162">
        <v>821.44</v>
      </c>
      <c r="H27" s="162">
        <v>49286.400000000001</v>
      </c>
    </row>
    <row r="28" spans="1:8" ht="36" customHeight="1" x14ac:dyDescent="0.2">
      <c r="A28" s="159" t="s">
        <v>92</v>
      </c>
      <c r="B28" s="160" t="s">
        <v>93</v>
      </c>
      <c r="C28" s="159" t="s">
        <v>27</v>
      </c>
      <c r="D28" s="159" t="s">
        <v>94</v>
      </c>
      <c r="E28" s="161" t="s">
        <v>30</v>
      </c>
      <c r="F28" s="163">
        <v>60</v>
      </c>
      <c r="G28" s="162">
        <v>1024.27</v>
      </c>
      <c r="H28" s="162">
        <v>61456.2</v>
      </c>
    </row>
    <row r="29" spans="1:8" x14ac:dyDescent="0.2">
      <c r="A29" s="143" t="s">
        <v>95</v>
      </c>
      <c r="B29" s="143"/>
      <c r="C29" s="143"/>
      <c r="D29" s="143" t="s">
        <v>96</v>
      </c>
      <c r="E29" s="143"/>
      <c r="F29" s="164"/>
      <c r="G29" s="143"/>
      <c r="H29" s="26">
        <v>997294.9</v>
      </c>
    </row>
    <row r="30" spans="1:8" ht="36" customHeight="1" x14ac:dyDescent="0.2">
      <c r="A30" s="159" t="s">
        <v>97</v>
      </c>
      <c r="B30" s="160" t="s">
        <v>98</v>
      </c>
      <c r="C30" s="159" t="s">
        <v>27</v>
      </c>
      <c r="D30" s="159" t="s">
        <v>99</v>
      </c>
      <c r="E30" s="161" t="s">
        <v>30</v>
      </c>
      <c r="F30" s="163">
        <v>70</v>
      </c>
      <c r="G30" s="162">
        <v>14247.07</v>
      </c>
      <c r="H30" s="162">
        <v>997294.9</v>
      </c>
    </row>
    <row r="31" spans="1:8" x14ac:dyDescent="0.2">
      <c r="A31" s="143" t="s">
        <v>100</v>
      </c>
      <c r="B31" s="143"/>
      <c r="C31" s="143"/>
      <c r="D31" s="143" t="s">
        <v>101</v>
      </c>
      <c r="E31" s="143"/>
      <c r="F31" s="164"/>
      <c r="G31" s="143"/>
      <c r="H31" s="26">
        <v>1252592.6000000001</v>
      </c>
    </row>
    <row r="32" spans="1:8" ht="36" customHeight="1" x14ac:dyDescent="0.2">
      <c r="A32" s="159" t="s">
        <v>102</v>
      </c>
      <c r="B32" s="160" t="s">
        <v>103</v>
      </c>
      <c r="C32" s="159" t="s">
        <v>27</v>
      </c>
      <c r="D32" s="159" t="s">
        <v>104</v>
      </c>
      <c r="E32" s="161" t="s">
        <v>72</v>
      </c>
      <c r="F32" s="163">
        <v>70</v>
      </c>
      <c r="G32" s="162">
        <v>13722.62</v>
      </c>
      <c r="H32" s="162">
        <v>960583.4</v>
      </c>
    </row>
    <row r="33" spans="1:8" ht="36" customHeight="1" x14ac:dyDescent="0.2">
      <c r="A33" s="159" t="s">
        <v>105</v>
      </c>
      <c r="B33" s="160" t="s">
        <v>106</v>
      </c>
      <c r="C33" s="159" t="s">
        <v>27</v>
      </c>
      <c r="D33" s="159" t="s">
        <v>107</v>
      </c>
      <c r="E33" s="161" t="s">
        <v>30</v>
      </c>
      <c r="F33" s="163">
        <v>70</v>
      </c>
      <c r="G33" s="162">
        <v>4171.5600000000004</v>
      </c>
      <c r="H33" s="162">
        <v>292009.2</v>
      </c>
    </row>
    <row r="34" spans="1:8" ht="24" customHeight="1" x14ac:dyDescent="0.2">
      <c r="A34" s="143" t="s">
        <v>108</v>
      </c>
      <c r="B34" s="143"/>
      <c r="C34" s="143"/>
      <c r="D34" s="143" t="s">
        <v>109</v>
      </c>
      <c r="E34" s="143"/>
      <c r="F34" s="164"/>
      <c r="G34" s="143"/>
      <c r="H34" s="26">
        <v>1569879.28</v>
      </c>
    </row>
    <row r="35" spans="1:8" ht="24" customHeight="1" x14ac:dyDescent="0.2">
      <c r="A35" s="159" t="s">
        <v>110</v>
      </c>
      <c r="B35" s="160" t="s">
        <v>111</v>
      </c>
      <c r="C35" s="159" t="s">
        <v>27</v>
      </c>
      <c r="D35" s="159" t="s">
        <v>112</v>
      </c>
      <c r="E35" s="161" t="s">
        <v>72</v>
      </c>
      <c r="F35" s="163">
        <v>200</v>
      </c>
      <c r="G35" s="162">
        <v>1763.59</v>
      </c>
      <c r="H35" s="162">
        <v>352718</v>
      </c>
    </row>
    <row r="36" spans="1:8" ht="29.25" customHeight="1" x14ac:dyDescent="0.2">
      <c r="A36" s="159" t="s">
        <v>113</v>
      </c>
      <c r="B36" s="160" t="s">
        <v>114</v>
      </c>
      <c r="C36" s="159" t="s">
        <v>27</v>
      </c>
      <c r="D36" s="159" t="s">
        <v>115</v>
      </c>
      <c r="E36" s="161" t="s">
        <v>30</v>
      </c>
      <c r="F36" s="163">
        <v>200</v>
      </c>
      <c r="G36" s="162">
        <v>1645.06</v>
      </c>
      <c r="H36" s="162">
        <v>329012</v>
      </c>
    </row>
    <row r="37" spans="1:8" ht="24" customHeight="1" x14ac:dyDescent="0.2">
      <c r="A37" s="159" t="s">
        <v>116</v>
      </c>
      <c r="B37" s="160" t="s">
        <v>117</v>
      </c>
      <c r="C37" s="159" t="s">
        <v>27</v>
      </c>
      <c r="D37" s="159" t="s">
        <v>118</v>
      </c>
      <c r="E37" s="161" t="s">
        <v>119</v>
      </c>
      <c r="F37" s="163">
        <v>4080</v>
      </c>
      <c r="G37" s="162">
        <v>30.19</v>
      </c>
      <c r="H37" s="162">
        <v>123175.2</v>
      </c>
    </row>
    <row r="38" spans="1:8" ht="24" customHeight="1" x14ac:dyDescent="0.2">
      <c r="A38" s="159" t="s">
        <v>120</v>
      </c>
      <c r="B38" s="160" t="s">
        <v>121</v>
      </c>
      <c r="C38" s="159" t="s">
        <v>19</v>
      </c>
      <c r="D38" s="159" t="s">
        <v>122</v>
      </c>
      <c r="E38" s="161" t="s">
        <v>119</v>
      </c>
      <c r="F38" s="163">
        <v>5086</v>
      </c>
      <c r="G38" s="162">
        <v>48.28</v>
      </c>
      <c r="H38" s="162">
        <v>245552.08</v>
      </c>
    </row>
    <row r="39" spans="1:8" ht="24" customHeight="1" x14ac:dyDescent="0.2">
      <c r="A39" s="159" t="s">
        <v>124</v>
      </c>
      <c r="B39" s="160" t="s">
        <v>125</v>
      </c>
      <c r="C39" s="159" t="s">
        <v>27</v>
      </c>
      <c r="D39" s="159" t="s">
        <v>126</v>
      </c>
      <c r="E39" s="161" t="s">
        <v>40</v>
      </c>
      <c r="F39" s="163">
        <v>14000</v>
      </c>
      <c r="G39" s="162">
        <v>12.93</v>
      </c>
      <c r="H39" s="162">
        <v>181020</v>
      </c>
    </row>
    <row r="40" spans="1:8" ht="24" customHeight="1" x14ac:dyDescent="0.2">
      <c r="A40" s="159" t="s">
        <v>127</v>
      </c>
      <c r="B40" s="160" t="s">
        <v>128</v>
      </c>
      <c r="C40" s="159" t="s">
        <v>27</v>
      </c>
      <c r="D40" s="159" t="s">
        <v>129</v>
      </c>
      <c r="E40" s="161" t="s">
        <v>40</v>
      </c>
      <c r="F40" s="163">
        <v>20000</v>
      </c>
      <c r="G40" s="162">
        <v>9.36</v>
      </c>
      <c r="H40" s="162">
        <v>187200</v>
      </c>
    </row>
    <row r="41" spans="1:8" ht="24" customHeight="1" x14ac:dyDescent="0.2">
      <c r="A41" s="159" t="s">
        <v>130</v>
      </c>
      <c r="B41" s="160" t="s">
        <v>131</v>
      </c>
      <c r="C41" s="159" t="s">
        <v>27</v>
      </c>
      <c r="D41" s="159" t="s">
        <v>132</v>
      </c>
      <c r="E41" s="161" t="s">
        <v>30</v>
      </c>
      <c r="F41" s="163">
        <v>200</v>
      </c>
      <c r="G41" s="162">
        <v>756.01</v>
      </c>
      <c r="H41" s="162">
        <v>151202</v>
      </c>
    </row>
    <row r="42" spans="1:8" x14ac:dyDescent="0.2">
      <c r="A42" s="143" t="s">
        <v>133</v>
      </c>
      <c r="B42" s="143"/>
      <c r="C42" s="143"/>
      <c r="D42" s="143" t="s">
        <v>134</v>
      </c>
      <c r="E42" s="143"/>
      <c r="F42" s="164"/>
      <c r="G42" s="143"/>
      <c r="H42" s="26">
        <v>615296.12</v>
      </c>
    </row>
    <row r="43" spans="1:8" ht="38.25" x14ac:dyDescent="0.2">
      <c r="A43" s="159" t="s">
        <v>135</v>
      </c>
      <c r="B43" s="160" t="s">
        <v>683</v>
      </c>
      <c r="C43" s="159" t="s">
        <v>19</v>
      </c>
      <c r="D43" s="159" t="s">
        <v>680</v>
      </c>
      <c r="E43" s="161" t="s">
        <v>168</v>
      </c>
      <c r="F43" s="163">
        <v>8000</v>
      </c>
      <c r="G43" s="162">
        <v>54.65</v>
      </c>
      <c r="H43" s="162">
        <v>437200</v>
      </c>
    </row>
    <row r="44" spans="1:8" ht="39.75" customHeight="1" x14ac:dyDescent="0.2">
      <c r="A44" s="159" t="s">
        <v>136</v>
      </c>
      <c r="B44" s="160" t="s">
        <v>352</v>
      </c>
      <c r="C44" s="159" t="s">
        <v>19</v>
      </c>
      <c r="D44" s="159" t="s">
        <v>353</v>
      </c>
      <c r="E44" s="161" t="s">
        <v>22</v>
      </c>
      <c r="F44" s="163">
        <v>360</v>
      </c>
      <c r="G44" s="162">
        <v>297.60000000000002</v>
      </c>
      <c r="H44" s="162">
        <v>107136</v>
      </c>
    </row>
    <row r="45" spans="1:8" s="139" customFormat="1" ht="25.5" x14ac:dyDescent="0.2">
      <c r="A45" s="159" t="s">
        <v>685</v>
      </c>
      <c r="B45" s="160" t="s">
        <v>139</v>
      </c>
      <c r="C45" s="159" t="s">
        <v>19</v>
      </c>
      <c r="D45" s="159" t="s">
        <v>140</v>
      </c>
      <c r="E45" s="161" t="s">
        <v>141</v>
      </c>
      <c r="F45" s="163">
        <v>200</v>
      </c>
      <c r="G45" s="162">
        <v>91.84</v>
      </c>
      <c r="H45" s="162">
        <v>18368</v>
      </c>
    </row>
    <row r="46" spans="1:8" ht="25.5" x14ac:dyDescent="0.2">
      <c r="A46" s="159" t="s">
        <v>686</v>
      </c>
      <c r="B46" s="160" t="s">
        <v>143</v>
      </c>
      <c r="C46" s="159" t="s">
        <v>27</v>
      </c>
      <c r="D46" s="159" t="s">
        <v>144</v>
      </c>
      <c r="E46" s="161" t="s">
        <v>30</v>
      </c>
      <c r="F46" s="163">
        <v>200</v>
      </c>
      <c r="G46" s="162">
        <v>100.03</v>
      </c>
      <c r="H46" s="162">
        <v>20006</v>
      </c>
    </row>
    <row r="47" spans="1:8" s="139" customFormat="1" ht="25.5" x14ac:dyDescent="0.2">
      <c r="A47" s="159" t="s">
        <v>687</v>
      </c>
      <c r="B47" s="160" t="s">
        <v>146</v>
      </c>
      <c r="C47" s="159" t="s">
        <v>19</v>
      </c>
      <c r="D47" s="159" t="s">
        <v>147</v>
      </c>
      <c r="E47" s="161" t="s">
        <v>22</v>
      </c>
      <c r="F47" s="163">
        <v>2316</v>
      </c>
      <c r="G47" s="162">
        <v>14.07</v>
      </c>
      <c r="H47" s="162">
        <v>32586.12</v>
      </c>
    </row>
    <row r="48" spans="1:8" ht="14.25" customHeight="1" x14ac:dyDescent="0.2">
      <c r="A48" s="9"/>
      <c r="B48" s="9"/>
      <c r="C48" s="9"/>
      <c r="D48" s="9"/>
      <c r="E48" s="9"/>
      <c r="F48" s="9"/>
      <c r="G48" s="129" t="s">
        <v>14</v>
      </c>
      <c r="H48" s="125">
        <f>TRUNC(SUM(H5:H47)/2,2)</f>
        <v>8926275.4900000002</v>
      </c>
    </row>
    <row r="49" spans="1:8" x14ac:dyDescent="0.2">
      <c r="A49" s="175"/>
      <c r="B49" s="175"/>
      <c r="C49" s="175"/>
      <c r="D49" s="8"/>
      <c r="E49" s="7"/>
      <c r="F49" s="7"/>
      <c r="G49" s="126" t="s">
        <v>634</v>
      </c>
      <c r="H49" s="128">
        <f>TRUNC(H48/200,2)</f>
        <v>44631.37</v>
      </c>
    </row>
    <row r="50" spans="1:8" x14ac:dyDescent="0.2">
      <c r="A50" s="175"/>
      <c r="B50" s="175"/>
      <c r="C50" s="175"/>
      <c r="D50" s="8"/>
      <c r="E50" s="7"/>
      <c r="F50" s="7"/>
      <c r="G50" s="123"/>
      <c r="H50" s="124"/>
    </row>
    <row r="51" spans="1:8" x14ac:dyDescent="0.2">
      <c r="A51" s="175"/>
      <c r="B51" s="175"/>
      <c r="C51" s="175"/>
      <c r="D51" s="8" t="s">
        <v>149</v>
      </c>
      <c r="E51" s="7"/>
      <c r="F51" s="7"/>
    </row>
    <row r="52" spans="1:8" ht="60" customHeight="1" x14ac:dyDescent="0.2">
      <c r="A52" s="6"/>
      <c r="B52" s="6"/>
      <c r="C52" s="6"/>
      <c r="D52" s="6"/>
      <c r="E52" s="6"/>
      <c r="F52" s="6"/>
      <c r="G52" s="6"/>
      <c r="H52" s="6"/>
    </row>
    <row r="53" spans="1:8" ht="50.1" customHeight="1" x14ac:dyDescent="0.2">
      <c r="A53" s="176"/>
      <c r="B53" s="177"/>
      <c r="C53" s="177"/>
      <c r="D53" s="177"/>
      <c r="E53" s="177"/>
      <c r="F53" s="177"/>
      <c r="G53" s="177"/>
      <c r="H53" s="177"/>
    </row>
  </sheetData>
  <mergeCells count="5">
    <mergeCell ref="A51:C51"/>
    <mergeCell ref="A53:H53"/>
    <mergeCell ref="A49:C49"/>
    <mergeCell ref="A50:C50"/>
    <mergeCell ref="A3:H3"/>
  </mergeCells>
  <printOptions horizontalCentered="1" verticalCentered="1"/>
  <pageMargins left="0.51181102362204722" right="0.51181102362204722" top="0.59055118110236227" bottom="0.39370078740157483" header="0.51181102362204722" footer="0.51181102362204722"/>
  <pageSetup paperSize="9" scale="61" fitToHeight="0" orientation="portrait" r:id="rId1"/>
  <headerFooter>
    <oddHeader>&amp;CMinistério do Desenvolvimento Regional - MDR
Companhia de Desenvolvimento dos Vales do São Francisco e do Parnaíba
6ªSuperintendência Regional da Codevasf - 6ªGRD</oddHeader>
    <oddFooter>&amp;CRua Comissão do Vale  - Piranga - Juazeiro / BA - CEP 48901-900
(74) 3614-6224</oddFooter>
  </headerFooter>
  <rowBreaks count="1" manualBreakCount="1">
    <brk id="49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757C5-C7F0-4C93-BD33-95DA36089880}">
  <sheetPr>
    <pageSetUpPr fitToPage="1"/>
  </sheetPr>
  <dimension ref="A1:H62"/>
  <sheetViews>
    <sheetView showOutlineSymbols="0" showWhiteSpace="0" view="pageBreakPreview" zoomScale="85" zoomScaleNormal="85" zoomScaleSheetLayoutView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9" sqref="D9"/>
    </sheetView>
  </sheetViews>
  <sheetFormatPr defaultRowHeight="14.25" x14ac:dyDescent="0.2"/>
  <cols>
    <col min="1" max="1" width="4.75" customWidth="1"/>
    <col min="2" max="2" width="10" bestFit="1" customWidth="1"/>
    <col min="3" max="3" width="6.5" bestFit="1" customWidth="1"/>
    <col min="4" max="4" width="51.75" customWidth="1"/>
    <col min="5" max="5" width="9" customWidth="1"/>
    <col min="6" max="6" width="9.25" customWidth="1"/>
    <col min="7" max="7" width="11" customWidth="1"/>
    <col min="8" max="8" width="18" customWidth="1"/>
  </cols>
  <sheetData>
    <row r="1" spans="1:8" ht="15" x14ac:dyDescent="0.2">
      <c r="A1" s="10"/>
      <c r="B1" s="10"/>
      <c r="C1" s="10"/>
      <c r="D1" s="10" t="s">
        <v>636</v>
      </c>
      <c r="E1" s="10" t="s">
        <v>0</v>
      </c>
      <c r="F1" s="179" t="s">
        <v>1</v>
      </c>
      <c r="G1" s="179"/>
      <c r="H1" s="141" t="s">
        <v>2</v>
      </c>
    </row>
    <row r="2" spans="1:8" ht="80.099999999999994" customHeight="1" x14ac:dyDescent="0.2">
      <c r="A2" s="11"/>
      <c r="B2" s="11"/>
      <c r="C2" s="11"/>
      <c r="D2" s="11" t="s">
        <v>640</v>
      </c>
      <c r="E2" s="11" t="s">
        <v>684</v>
      </c>
      <c r="F2" s="180" t="s">
        <v>3</v>
      </c>
      <c r="G2" s="180"/>
      <c r="H2" s="142" t="s">
        <v>641</v>
      </c>
    </row>
    <row r="3" spans="1:8" ht="15" x14ac:dyDescent="0.25">
      <c r="A3" s="181" t="s">
        <v>4</v>
      </c>
      <c r="B3" s="177"/>
      <c r="C3" s="177"/>
      <c r="D3" s="177"/>
      <c r="E3" s="177"/>
      <c r="F3" s="177"/>
      <c r="G3" s="177"/>
      <c r="H3" s="177"/>
    </row>
    <row r="4" spans="1:8" ht="30" customHeight="1" x14ac:dyDescent="0.2">
      <c r="A4" s="137" t="s">
        <v>5</v>
      </c>
      <c r="B4" s="12" t="s">
        <v>6</v>
      </c>
      <c r="C4" s="137" t="s">
        <v>7</v>
      </c>
      <c r="D4" s="137" t="s">
        <v>8</v>
      </c>
      <c r="E4" s="13" t="s">
        <v>10</v>
      </c>
      <c r="F4" s="12" t="s">
        <v>11</v>
      </c>
      <c r="G4" s="12" t="s">
        <v>13</v>
      </c>
      <c r="H4" s="12" t="s">
        <v>14</v>
      </c>
    </row>
    <row r="5" spans="1:8" ht="24" customHeight="1" x14ac:dyDescent="0.2">
      <c r="A5" s="143" t="s">
        <v>15</v>
      </c>
      <c r="B5" s="143"/>
      <c r="C5" s="143"/>
      <c r="D5" s="143" t="s">
        <v>16</v>
      </c>
      <c r="E5" s="143"/>
      <c r="F5" s="25"/>
      <c r="G5" s="143"/>
      <c r="H5" s="26">
        <v>212646</v>
      </c>
    </row>
    <row r="6" spans="1:8" ht="24" customHeight="1" x14ac:dyDescent="0.2">
      <c r="A6" s="159" t="s">
        <v>17</v>
      </c>
      <c r="B6" s="160" t="s">
        <v>18</v>
      </c>
      <c r="C6" s="159" t="s">
        <v>19</v>
      </c>
      <c r="D6" s="159" t="s">
        <v>20</v>
      </c>
      <c r="E6" s="161" t="s">
        <v>22</v>
      </c>
      <c r="F6" s="163">
        <v>600</v>
      </c>
      <c r="G6" s="162">
        <v>354.41</v>
      </c>
      <c r="H6" s="162">
        <v>212646</v>
      </c>
    </row>
    <row r="7" spans="1:8" ht="24" customHeight="1" x14ac:dyDescent="0.2">
      <c r="A7" s="143" t="s">
        <v>23</v>
      </c>
      <c r="B7" s="143"/>
      <c r="C7" s="143"/>
      <c r="D7" s="143" t="s">
        <v>24</v>
      </c>
      <c r="E7" s="143"/>
      <c r="F7" s="164"/>
      <c r="G7" s="143"/>
      <c r="H7" s="26">
        <v>8755468.8000000007</v>
      </c>
    </row>
    <row r="8" spans="1:8" ht="24" customHeight="1" x14ac:dyDescent="0.2">
      <c r="A8" s="159" t="s">
        <v>25</v>
      </c>
      <c r="B8" s="160" t="s">
        <v>32</v>
      </c>
      <c r="C8" s="159" t="s">
        <v>19</v>
      </c>
      <c r="D8" s="159" t="s">
        <v>33</v>
      </c>
      <c r="E8" s="161" t="s">
        <v>22</v>
      </c>
      <c r="F8" s="163">
        <v>15000</v>
      </c>
      <c r="G8" s="162">
        <v>1.6</v>
      </c>
      <c r="H8" s="162">
        <v>24000</v>
      </c>
    </row>
    <row r="9" spans="1:8" ht="24" customHeight="1" x14ac:dyDescent="0.2">
      <c r="A9" s="159" t="s">
        <v>31</v>
      </c>
      <c r="B9" s="160" t="s">
        <v>26</v>
      </c>
      <c r="C9" s="159" t="s">
        <v>27</v>
      </c>
      <c r="D9" s="159" t="s">
        <v>28</v>
      </c>
      <c r="E9" s="161" t="s">
        <v>30</v>
      </c>
      <c r="F9" s="163">
        <v>100</v>
      </c>
      <c r="G9" s="162">
        <v>876.03</v>
      </c>
      <c r="H9" s="162">
        <v>87603</v>
      </c>
    </row>
    <row r="10" spans="1:8" ht="24" customHeight="1" x14ac:dyDescent="0.2">
      <c r="A10" s="159" t="s">
        <v>35</v>
      </c>
      <c r="B10" s="160" t="s">
        <v>36</v>
      </c>
      <c r="C10" s="159" t="s">
        <v>27</v>
      </c>
      <c r="D10" s="159" t="s">
        <v>37</v>
      </c>
      <c r="E10" s="161" t="s">
        <v>30</v>
      </c>
      <c r="F10" s="163">
        <v>100</v>
      </c>
      <c r="G10" s="162">
        <v>289.60000000000002</v>
      </c>
      <c r="H10" s="162">
        <v>28960</v>
      </c>
    </row>
    <row r="11" spans="1:8" ht="24" customHeight="1" x14ac:dyDescent="0.2">
      <c r="A11" s="159" t="s">
        <v>38</v>
      </c>
      <c r="B11" s="160" t="s">
        <v>465</v>
      </c>
      <c r="C11" s="159" t="s">
        <v>27</v>
      </c>
      <c r="D11" s="159" t="s">
        <v>642</v>
      </c>
      <c r="E11" s="161" t="s">
        <v>40</v>
      </c>
      <c r="F11" s="163">
        <v>1200</v>
      </c>
      <c r="G11" s="162">
        <v>189.45</v>
      </c>
      <c r="H11" s="162">
        <v>227340</v>
      </c>
    </row>
    <row r="12" spans="1:8" ht="24" customHeight="1" x14ac:dyDescent="0.2">
      <c r="A12" s="159" t="s">
        <v>41</v>
      </c>
      <c r="B12" s="160" t="s">
        <v>467</v>
      </c>
      <c r="C12" s="159" t="s">
        <v>27</v>
      </c>
      <c r="D12" s="159" t="s">
        <v>643</v>
      </c>
      <c r="E12" s="161" t="s">
        <v>40</v>
      </c>
      <c r="F12" s="163">
        <v>16800</v>
      </c>
      <c r="G12" s="162">
        <v>153.75</v>
      </c>
      <c r="H12" s="162">
        <v>2583000</v>
      </c>
    </row>
    <row r="13" spans="1:8" ht="24" customHeight="1" x14ac:dyDescent="0.2">
      <c r="A13" s="159" t="s">
        <v>43</v>
      </c>
      <c r="B13" s="160" t="s">
        <v>468</v>
      </c>
      <c r="C13" s="159" t="s">
        <v>27</v>
      </c>
      <c r="D13" s="159" t="s">
        <v>469</v>
      </c>
      <c r="E13" s="161" t="s">
        <v>168</v>
      </c>
      <c r="F13" s="163">
        <v>600</v>
      </c>
      <c r="G13" s="162">
        <v>469.55</v>
      </c>
      <c r="H13" s="162">
        <v>281730</v>
      </c>
    </row>
    <row r="14" spans="1:8" ht="24" customHeight="1" x14ac:dyDescent="0.2">
      <c r="A14" s="159" t="s">
        <v>47</v>
      </c>
      <c r="B14" s="160" t="s">
        <v>644</v>
      </c>
      <c r="C14" s="159" t="s">
        <v>27</v>
      </c>
      <c r="D14" s="159" t="s">
        <v>645</v>
      </c>
      <c r="E14" s="161" t="s">
        <v>168</v>
      </c>
      <c r="F14" s="163">
        <v>600</v>
      </c>
      <c r="G14" s="162">
        <v>371.14</v>
      </c>
      <c r="H14" s="162">
        <v>222684</v>
      </c>
    </row>
    <row r="15" spans="1:8" ht="24" customHeight="1" x14ac:dyDescent="0.2">
      <c r="A15" s="159" t="s">
        <v>50</v>
      </c>
      <c r="B15" s="160" t="s">
        <v>470</v>
      </c>
      <c r="C15" s="159" t="s">
        <v>27</v>
      </c>
      <c r="D15" s="159" t="s">
        <v>471</v>
      </c>
      <c r="E15" s="161" t="s">
        <v>472</v>
      </c>
      <c r="F15" s="163">
        <v>1200</v>
      </c>
      <c r="G15" s="162">
        <v>133.61000000000001</v>
      </c>
      <c r="H15" s="162">
        <v>160332</v>
      </c>
    </row>
    <row r="16" spans="1:8" ht="24" customHeight="1" x14ac:dyDescent="0.2">
      <c r="A16" s="159" t="s">
        <v>53</v>
      </c>
      <c r="B16" s="160" t="s">
        <v>646</v>
      </c>
      <c r="C16" s="159" t="s">
        <v>27</v>
      </c>
      <c r="D16" s="159" t="s">
        <v>474</v>
      </c>
      <c r="E16" s="161" t="s">
        <v>40</v>
      </c>
      <c r="F16" s="163">
        <v>6400</v>
      </c>
      <c r="G16" s="162">
        <v>297.22000000000003</v>
      </c>
      <c r="H16" s="162">
        <v>1902208</v>
      </c>
    </row>
    <row r="17" spans="1:8" ht="24" customHeight="1" x14ac:dyDescent="0.2">
      <c r="A17" s="159" t="s">
        <v>57</v>
      </c>
      <c r="B17" s="160" t="s">
        <v>473</v>
      </c>
      <c r="C17" s="159" t="s">
        <v>27</v>
      </c>
      <c r="D17" s="159" t="s">
        <v>647</v>
      </c>
      <c r="E17" s="161" t="s">
        <v>40</v>
      </c>
      <c r="F17" s="163">
        <v>6400</v>
      </c>
      <c r="G17" s="162">
        <v>201.32</v>
      </c>
      <c r="H17" s="162">
        <v>1288448</v>
      </c>
    </row>
    <row r="18" spans="1:8" ht="24" customHeight="1" x14ac:dyDescent="0.2">
      <c r="A18" s="159" t="s">
        <v>60</v>
      </c>
      <c r="B18" s="160" t="s">
        <v>648</v>
      </c>
      <c r="C18" s="159" t="s">
        <v>27</v>
      </c>
      <c r="D18" s="159" t="s">
        <v>649</v>
      </c>
      <c r="E18" s="161" t="s">
        <v>40</v>
      </c>
      <c r="F18" s="163">
        <v>2000</v>
      </c>
      <c r="G18" s="162">
        <v>228.05</v>
      </c>
      <c r="H18" s="162">
        <v>456100</v>
      </c>
    </row>
    <row r="19" spans="1:8" ht="24" customHeight="1" x14ac:dyDescent="0.2">
      <c r="A19" s="159" t="s">
        <v>66</v>
      </c>
      <c r="B19" s="160" t="s">
        <v>475</v>
      </c>
      <c r="C19" s="159" t="s">
        <v>27</v>
      </c>
      <c r="D19" s="159" t="s">
        <v>476</v>
      </c>
      <c r="E19" s="161" t="s">
        <v>40</v>
      </c>
      <c r="F19" s="163">
        <v>2000</v>
      </c>
      <c r="G19" s="162">
        <v>321.08</v>
      </c>
      <c r="H19" s="162">
        <v>642160</v>
      </c>
    </row>
    <row r="20" spans="1:8" ht="24" customHeight="1" x14ac:dyDescent="0.2">
      <c r="A20" s="159" t="s">
        <v>69</v>
      </c>
      <c r="B20" s="160" t="s">
        <v>51</v>
      </c>
      <c r="C20" s="159" t="s">
        <v>27</v>
      </c>
      <c r="D20" s="159" t="s">
        <v>52</v>
      </c>
      <c r="E20" s="161" t="s">
        <v>30</v>
      </c>
      <c r="F20" s="163">
        <v>100</v>
      </c>
      <c r="G20" s="162">
        <v>111.14</v>
      </c>
      <c r="H20" s="162">
        <v>11114</v>
      </c>
    </row>
    <row r="21" spans="1:8" ht="24" customHeight="1" x14ac:dyDescent="0.2">
      <c r="A21" s="159" t="s">
        <v>73</v>
      </c>
      <c r="B21" s="160" t="s">
        <v>486</v>
      </c>
      <c r="C21" s="159" t="s">
        <v>27</v>
      </c>
      <c r="D21" s="159" t="s">
        <v>487</v>
      </c>
      <c r="E21" s="161" t="s">
        <v>30</v>
      </c>
      <c r="F21" s="163">
        <v>50</v>
      </c>
      <c r="G21" s="162">
        <v>91.17</v>
      </c>
      <c r="H21" s="162">
        <v>4558.5</v>
      </c>
    </row>
    <row r="22" spans="1:8" ht="24" customHeight="1" x14ac:dyDescent="0.2">
      <c r="A22" s="159" t="s">
        <v>483</v>
      </c>
      <c r="B22" s="160" t="s">
        <v>650</v>
      </c>
      <c r="C22" s="159" t="s">
        <v>27</v>
      </c>
      <c r="D22" s="159" t="s">
        <v>651</v>
      </c>
      <c r="E22" s="161" t="s">
        <v>30</v>
      </c>
      <c r="F22" s="163">
        <v>50</v>
      </c>
      <c r="G22" s="162">
        <v>85.86</v>
      </c>
      <c r="H22" s="162">
        <v>4293</v>
      </c>
    </row>
    <row r="23" spans="1:8" ht="24" customHeight="1" x14ac:dyDescent="0.2">
      <c r="A23" s="159" t="s">
        <v>488</v>
      </c>
      <c r="B23" s="160" t="s">
        <v>58</v>
      </c>
      <c r="C23" s="159" t="s">
        <v>27</v>
      </c>
      <c r="D23" s="159" t="s">
        <v>652</v>
      </c>
      <c r="E23" s="161" t="s">
        <v>30</v>
      </c>
      <c r="F23" s="163">
        <v>50</v>
      </c>
      <c r="G23" s="162">
        <v>91.17</v>
      </c>
      <c r="H23" s="162">
        <v>4558.5</v>
      </c>
    </row>
    <row r="24" spans="1:8" ht="24" customHeight="1" x14ac:dyDescent="0.2">
      <c r="A24" s="159" t="s">
        <v>489</v>
      </c>
      <c r="B24" s="160" t="s">
        <v>653</v>
      </c>
      <c r="C24" s="159" t="s">
        <v>27</v>
      </c>
      <c r="D24" s="159" t="s">
        <v>59</v>
      </c>
      <c r="E24" s="161" t="s">
        <v>30</v>
      </c>
      <c r="F24" s="163">
        <v>50</v>
      </c>
      <c r="G24" s="162">
        <v>91.17</v>
      </c>
      <c r="H24" s="162">
        <v>4558.5</v>
      </c>
    </row>
    <row r="25" spans="1:8" ht="24" customHeight="1" x14ac:dyDescent="0.2">
      <c r="A25" s="159" t="s">
        <v>490</v>
      </c>
      <c r="B25" s="160" t="s">
        <v>479</v>
      </c>
      <c r="C25" s="159" t="s">
        <v>27</v>
      </c>
      <c r="D25" s="159" t="s">
        <v>480</v>
      </c>
      <c r="E25" s="161" t="s">
        <v>119</v>
      </c>
      <c r="F25" s="163">
        <v>250</v>
      </c>
      <c r="G25" s="162">
        <v>154.25</v>
      </c>
      <c r="H25" s="162">
        <v>38562.5</v>
      </c>
    </row>
    <row r="26" spans="1:8" ht="24" customHeight="1" x14ac:dyDescent="0.2">
      <c r="A26" s="159" t="s">
        <v>654</v>
      </c>
      <c r="B26" s="160" t="s">
        <v>48</v>
      </c>
      <c r="C26" s="159" t="s">
        <v>27</v>
      </c>
      <c r="D26" s="159" t="s">
        <v>49</v>
      </c>
      <c r="E26" s="161" t="s">
        <v>30</v>
      </c>
      <c r="F26" s="163">
        <v>100</v>
      </c>
      <c r="G26" s="162">
        <v>211.88</v>
      </c>
      <c r="H26" s="162">
        <v>21188</v>
      </c>
    </row>
    <row r="27" spans="1:8" ht="24" customHeight="1" x14ac:dyDescent="0.2">
      <c r="A27" s="159" t="s">
        <v>655</v>
      </c>
      <c r="B27" s="160" t="s">
        <v>484</v>
      </c>
      <c r="C27" s="159" t="s">
        <v>27</v>
      </c>
      <c r="D27" s="159" t="s">
        <v>485</v>
      </c>
      <c r="E27" s="161" t="s">
        <v>72</v>
      </c>
      <c r="F27" s="163">
        <v>100</v>
      </c>
      <c r="G27" s="162">
        <v>236.85</v>
      </c>
      <c r="H27" s="162">
        <v>23685</v>
      </c>
    </row>
    <row r="28" spans="1:8" ht="25.5" x14ac:dyDescent="0.2">
      <c r="A28" s="159" t="s">
        <v>656</v>
      </c>
      <c r="B28" s="160" t="s">
        <v>54</v>
      </c>
      <c r="C28" s="159" t="s">
        <v>27</v>
      </c>
      <c r="D28" s="159" t="s">
        <v>55</v>
      </c>
      <c r="E28" s="161" t="s">
        <v>30</v>
      </c>
      <c r="F28" s="163">
        <v>100</v>
      </c>
      <c r="G28" s="162">
        <v>136.83000000000001</v>
      </c>
      <c r="H28" s="162">
        <v>13683</v>
      </c>
    </row>
    <row r="29" spans="1:8" ht="24" customHeight="1" x14ac:dyDescent="0.2">
      <c r="A29" s="159" t="s">
        <v>657</v>
      </c>
      <c r="B29" s="160" t="s">
        <v>67</v>
      </c>
      <c r="C29" s="159" t="s">
        <v>27</v>
      </c>
      <c r="D29" s="159" t="s">
        <v>68</v>
      </c>
      <c r="E29" s="161" t="s">
        <v>30</v>
      </c>
      <c r="F29" s="163">
        <v>120</v>
      </c>
      <c r="G29" s="162">
        <v>65.3</v>
      </c>
      <c r="H29" s="162">
        <v>7836</v>
      </c>
    </row>
    <row r="30" spans="1:8" ht="24" customHeight="1" x14ac:dyDescent="0.2">
      <c r="A30" s="159" t="s">
        <v>658</v>
      </c>
      <c r="B30" s="160" t="s">
        <v>481</v>
      </c>
      <c r="C30" s="159" t="s">
        <v>62</v>
      </c>
      <c r="D30" s="159" t="s">
        <v>482</v>
      </c>
      <c r="E30" s="161" t="s">
        <v>65</v>
      </c>
      <c r="F30" s="163">
        <v>1800</v>
      </c>
      <c r="G30" s="162">
        <v>307.04000000000002</v>
      </c>
      <c r="H30" s="162">
        <v>552672</v>
      </c>
    </row>
    <row r="31" spans="1:8" ht="24" customHeight="1" x14ac:dyDescent="0.2">
      <c r="A31" s="159" t="s">
        <v>659</v>
      </c>
      <c r="B31" s="160" t="s">
        <v>477</v>
      </c>
      <c r="C31" s="159" t="s">
        <v>27</v>
      </c>
      <c r="D31" s="159" t="s">
        <v>478</v>
      </c>
      <c r="E31" s="161" t="s">
        <v>30</v>
      </c>
      <c r="F31" s="163">
        <v>500</v>
      </c>
      <c r="G31" s="162">
        <v>203.4</v>
      </c>
      <c r="H31" s="162">
        <v>101700</v>
      </c>
    </row>
    <row r="32" spans="1:8" ht="25.5" x14ac:dyDescent="0.2">
      <c r="A32" s="159" t="s">
        <v>660</v>
      </c>
      <c r="B32" s="160" t="s">
        <v>70</v>
      </c>
      <c r="C32" s="159" t="s">
        <v>27</v>
      </c>
      <c r="D32" s="159" t="s">
        <v>71</v>
      </c>
      <c r="E32" s="161" t="s">
        <v>72</v>
      </c>
      <c r="F32" s="163">
        <v>120.00449999999999</v>
      </c>
      <c r="G32" s="162">
        <v>232.39</v>
      </c>
      <c r="H32" s="162">
        <v>27887.85</v>
      </c>
    </row>
    <row r="33" spans="1:8" ht="25.5" x14ac:dyDescent="0.2">
      <c r="A33" s="159" t="s">
        <v>661</v>
      </c>
      <c r="B33" s="160" t="s">
        <v>74</v>
      </c>
      <c r="C33" s="159" t="s">
        <v>27</v>
      </c>
      <c r="D33" s="159" t="s">
        <v>75</v>
      </c>
      <c r="E33" s="161" t="s">
        <v>30</v>
      </c>
      <c r="F33" s="163">
        <v>120</v>
      </c>
      <c r="G33" s="162">
        <v>288.39999999999998</v>
      </c>
      <c r="H33" s="162">
        <v>34608</v>
      </c>
    </row>
    <row r="34" spans="1:8" ht="24" customHeight="1" x14ac:dyDescent="0.2">
      <c r="A34" s="143" t="s">
        <v>76</v>
      </c>
      <c r="B34" s="143"/>
      <c r="C34" s="143"/>
      <c r="D34" s="143" t="s">
        <v>77</v>
      </c>
      <c r="E34" s="143"/>
      <c r="F34" s="164"/>
      <c r="G34" s="143"/>
      <c r="H34" s="26">
        <v>73350</v>
      </c>
    </row>
    <row r="35" spans="1:8" ht="25.5" x14ac:dyDescent="0.2">
      <c r="A35" s="159" t="s">
        <v>78</v>
      </c>
      <c r="B35" s="160" t="s">
        <v>79</v>
      </c>
      <c r="C35" s="159" t="s">
        <v>27</v>
      </c>
      <c r="D35" s="159" t="s">
        <v>80</v>
      </c>
      <c r="E35" s="161" t="s">
        <v>81</v>
      </c>
      <c r="F35" s="163">
        <v>15000</v>
      </c>
      <c r="G35" s="162">
        <v>4.8899999999999997</v>
      </c>
      <c r="H35" s="162">
        <v>73350</v>
      </c>
    </row>
    <row r="36" spans="1:8" x14ac:dyDescent="0.2">
      <c r="A36" s="143" t="s">
        <v>82</v>
      </c>
      <c r="B36" s="143"/>
      <c r="C36" s="143"/>
      <c r="D36" s="143" t="s">
        <v>83</v>
      </c>
      <c r="E36" s="143"/>
      <c r="F36" s="164"/>
      <c r="G36" s="143"/>
      <c r="H36" s="26">
        <v>2273435</v>
      </c>
    </row>
    <row r="37" spans="1:8" ht="114.75" customHeight="1" x14ac:dyDescent="0.2">
      <c r="A37" s="159" t="s">
        <v>84</v>
      </c>
      <c r="B37" s="160" t="s">
        <v>491</v>
      </c>
      <c r="C37" s="159" t="s">
        <v>27</v>
      </c>
      <c r="D37" s="159" t="s">
        <v>662</v>
      </c>
      <c r="E37" s="161" t="s">
        <v>30</v>
      </c>
      <c r="F37" s="163">
        <v>100</v>
      </c>
      <c r="G37" s="162">
        <v>16407.52</v>
      </c>
      <c r="H37" s="162">
        <v>1640752</v>
      </c>
    </row>
    <row r="38" spans="1:8" ht="67.5" customHeight="1" x14ac:dyDescent="0.2">
      <c r="A38" s="159" t="s">
        <v>87</v>
      </c>
      <c r="B38" s="160" t="s">
        <v>492</v>
      </c>
      <c r="C38" s="159" t="s">
        <v>27</v>
      </c>
      <c r="D38" s="159" t="s">
        <v>663</v>
      </c>
      <c r="E38" s="161" t="s">
        <v>72</v>
      </c>
      <c r="F38" s="163">
        <v>100</v>
      </c>
      <c r="G38" s="162">
        <v>6326.83</v>
      </c>
      <c r="H38" s="162">
        <v>632683</v>
      </c>
    </row>
    <row r="39" spans="1:8" x14ac:dyDescent="0.2">
      <c r="A39" s="143" t="s">
        <v>95</v>
      </c>
      <c r="B39" s="143"/>
      <c r="C39" s="143"/>
      <c r="D39" s="143" t="s">
        <v>494</v>
      </c>
      <c r="E39" s="143"/>
      <c r="F39" s="164"/>
      <c r="G39" s="143"/>
      <c r="H39" s="26">
        <v>563453</v>
      </c>
    </row>
    <row r="40" spans="1:8" ht="24" customHeight="1" x14ac:dyDescent="0.2">
      <c r="A40" s="159" t="s">
        <v>97</v>
      </c>
      <c r="B40" s="160" t="s">
        <v>111</v>
      </c>
      <c r="C40" s="159" t="s">
        <v>27</v>
      </c>
      <c r="D40" s="159" t="s">
        <v>112</v>
      </c>
      <c r="E40" s="161" t="s">
        <v>72</v>
      </c>
      <c r="F40" s="163">
        <v>100</v>
      </c>
      <c r="G40" s="162">
        <v>1763.59</v>
      </c>
      <c r="H40" s="162">
        <v>176359</v>
      </c>
    </row>
    <row r="41" spans="1:8" ht="24" customHeight="1" x14ac:dyDescent="0.2">
      <c r="A41" s="159" t="s">
        <v>493</v>
      </c>
      <c r="B41" s="160" t="s">
        <v>114</v>
      </c>
      <c r="C41" s="159" t="s">
        <v>27</v>
      </c>
      <c r="D41" s="159" t="s">
        <v>115</v>
      </c>
      <c r="E41" s="161" t="s">
        <v>30</v>
      </c>
      <c r="F41" s="163">
        <v>100</v>
      </c>
      <c r="G41" s="162">
        <v>1645.06</v>
      </c>
      <c r="H41" s="162">
        <v>164506</v>
      </c>
    </row>
    <row r="42" spans="1:8" ht="24" customHeight="1" x14ac:dyDescent="0.2">
      <c r="A42" s="159" t="s">
        <v>664</v>
      </c>
      <c r="B42" s="160" t="s">
        <v>117</v>
      </c>
      <c r="C42" s="159" t="s">
        <v>27</v>
      </c>
      <c r="D42" s="159" t="s">
        <v>118</v>
      </c>
      <c r="E42" s="161" t="s">
        <v>119</v>
      </c>
      <c r="F42" s="163">
        <v>1800</v>
      </c>
      <c r="G42" s="162">
        <v>30.19</v>
      </c>
      <c r="H42" s="162">
        <v>54342</v>
      </c>
    </row>
    <row r="43" spans="1:8" ht="24" customHeight="1" x14ac:dyDescent="0.2">
      <c r="A43" s="159" t="s">
        <v>665</v>
      </c>
      <c r="B43" s="160" t="s">
        <v>125</v>
      </c>
      <c r="C43" s="159" t="s">
        <v>27</v>
      </c>
      <c r="D43" s="159" t="s">
        <v>126</v>
      </c>
      <c r="E43" s="161" t="s">
        <v>40</v>
      </c>
      <c r="F43" s="163">
        <v>7800</v>
      </c>
      <c r="G43" s="162">
        <v>12.93</v>
      </c>
      <c r="H43" s="162">
        <v>100854</v>
      </c>
    </row>
    <row r="44" spans="1:8" ht="24" customHeight="1" x14ac:dyDescent="0.2">
      <c r="A44" s="159" t="s">
        <v>666</v>
      </c>
      <c r="B44" s="160" t="s">
        <v>128</v>
      </c>
      <c r="C44" s="159" t="s">
        <v>27</v>
      </c>
      <c r="D44" s="159" t="s">
        <v>129</v>
      </c>
      <c r="E44" s="161" t="s">
        <v>40</v>
      </c>
      <c r="F44" s="163">
        <v>7200</v>
      </c>
      <c r="G44" s="162">
        <v>9.36</v>
      </c>
      <c r="H44" s="162">
        <v>67392</v>
      </c>
    </row>
    <row r="45" spans="1:8" ht="24" customHeight="1" x14ac:dyDescent="0.2">
      <c r="A45" s="143" t="s">
        <v>108</v>
      </c>
      <c r="B45" s="143"/>
      <c r="C45" s="143"/>
      <c r="D45" s="143" t="s">
        <v>495</v>
      </c>
      <c r="E45" s="143"/>
      <c r="F45" s="164"/>
      <c r="G45" s="143"/>
      <c r="H45" s="26">
        <v>1029166.2</v>
      </c>
    </row>
    <row r="46" spans="1:8" ht="24" customHeight="1" x14ac:dyDescent="0.2">
      <c r="A46" s="159" t="s">
        <v>110</v>
      </c>
      <c r="B46" s="160" t="s">
        <v>93</v>
      </c>
      <c r="C46" s="159" t="s">
        <v>27</v>
      </c>
      <c r="D46" s="159" t="s">
        <v>94</v>
      </c>
      <c r="E46" s="161" t="s">
        <v>30</v>
      </c>
      <c r="F46" s="163">
        <v>100</v>
      </c>
      <c r="G46" s="162">
        <v>1024.27</v>
      </c>
      <c r="H46" s="162">
        <v>102427</v>
      </c>
    </row>
    <row r="47" spans="1:8" ht="24" customHeight="1" x14ac:dyDescent="0.2">
      <c r="A47" s="159" t="s">
        <v>113</v>
      </c>
      <c r="B47" s="160" t="s">
        <v>90</v>
      </c>
      <c r="C47" s="159" t="s">
        <v>27</v>
      </c>
      <c r="D47" s="159" t="s">
        <v>91</v>
      </c>
      <c r="E47" s="161" t="s">
        <v>30</v>
      </c>
      <c r="F47" s="163">
        <v>100</v>
      </c>
      <c r="G47" s="162">
        <v>821.44</v>
      </c>
      <c r="H47" s="162">
        <v>82144</v>
      </c>
    </row>
    <row r="48" spans="1:8" ht="36" customHeight="1" x14ac:dyDescent="0.2">
      <c r="A48" s="159" t="s">
        <v>116</v>
      </c>
      <c r="B48" s="160" t="s">
        <v>131</v>
      </c>
      <c r="C48" s="159" t="s">
        <v>27</v>
      </c>
      <c r="D48" s="159" t="s">
        <v>132</v>
      </c>
      <c r="E48" s="161" t="s">
        <v>30</v>
      </c>
      <c r="F48" s="163">
        <v>100</v>
      </c>
      <c r="G48" s="162">
        <v>756.01</v>
      </c>
      <c r="H48" s="162">
        <v>75601</v>
      </c>
    </row>
    <row r="49" spans="1:8" ht="28.5" customHeight="1" x14ac:dyDescent="0.2">
      <c r="A49" s="159" t="s">
        <v>120</v>
      </c>
      <c r="B49" s="160" t="s">
        <v>106</v>
      </c>
      <c r="C49" s="159" t="s">
        <v>27</v>
      </c>
      <c r="D49" s="159" t="s">
        <v>107</v>
      </c>
      <c r="E49" s="161" t="s">
        <v>30</v>
      </c>
      <c r="F49" s="163">
        <v>100</v>
      </c>
      <c r="G49" s="162">
        <v>4171.5600000000004</v>
      </c>
      <c r="H49" s="162">
        <v>417156</v>
      </c>
    </row>
    <row r="50" spans="1:8" ht="24" customHeight="1" x14ac:dyDescent="0.2">
      <c r="A50" s="159" t="s">
        <v>124</v>
      </c>
      <c r="B50" s="160" t="s">
        <v>88</v>
      </c>
      <c r="C50" s="159" t="s">
        <v>27</v>
      </c>
      <c r="D50" s="159" t="s">
        <v>701</v>
      </c>
      <c r="E50" s="161" t="s">
        <v>81</v>
      </c>
      <c r="F50" s="163">
        <v>20</v>
      </c>
      <c r="G50" s="162">
        <v>17591.91</v>
      </c>
      <c r="H50" s="162">
        <v>351838.2</v>
      </c>
    </row>
    <row r="51" spans="1:8" ht="36" customHeight="1" x14ac:dyDescent="0.2">
      <c r="A51" s="143" t="s">
        <v>133</v>
      </c>
      <c r="B51" s="143"/>
      <c r="C51" s="143"/>
      <c r="D51" s="143" t="s">
        <v>134</v>
      </c>
      <c r="E51" s="143"/>
      <c r="F51" s="164"/>
      <c r="G51" s="143"/>
      <c r="H51" s="26">
        <v>307648.06</v>
      </c>
    </row>
    <row r="52" spans="1:8" ht="24" customHeight="1" x14ac:dyDescent="0.2">
      <c r="A52" s="159" t="s">
        <v>135</v>
      </c>
      <c r="B52" s="160" t="s">
        <v>683</v>
      </c>
      <c r="C52" s="159" t="s">
        <v>19</v>
      </c>
      <c r="D52" s="159" t="s">
        <v>680</v>
      </c>
      <c r="E52" s="161" t="s">
        <v>168</v>
      </c>
      <c r="F52" s="163">
        <v>4000</v>
      </c>
      <c r="G52" s="162">
        <v>54.65</v>
      </c>
      <c r="H52" s="162">
        <v>218600</v>
      </c>
    </row>
    <row r="53" spans="1:8" ht="24" customHeight="1" x14ac:dyDescent="0.2">
      <c r="A53" s="159" t="s">
        <v>136</v>
      </c>
      <c r="B53" s="160" t="s">
        <v>352</v>
      </c>
      <c r="C53" s="159" t="s">
        <v>19</v>
      </c>
      <c r="D53" s="159" t="s">
        <v>353</v>
      </c>
      <c r="E53" s="161" t="s">
        <v>22</v>
      </c>
      <c r="F53" s="163">
        <v>180</v>
      </c>
      <c r="G53" s="162">
        <v>297.60000000000002</v>
      </c>
      <c r="H53" s="162">
        <v>53568</v>
      </c>
    </row>
    <row r="54" spans="1:8" s="140" customFormat="1" ht="25.5" x14ac:dyDescent="0.2">
      <c r="A54" s="159" t="s">
        <v>137</v>
      </c>
      <c r="B54" s="160" t="s">
        <v>146</v>
      </c>
      <c r="C54" s="159" t="s">
        <v>19</v>
      </c>
      <c r="D54" s="159" t="s">
        <v>147</v>
      </c>
      <c r="E54" s="161" t="s">
        <v>22</v>
      </c>
      <c r="F54" s="163">
        <v>1158</v>
      </c>
      <c r="G54" s="162">
        <v>14.07</v>
      </c>
      <c r="H54" s="162">
        <v>16293.06</v>
      </c>
    </row>
    <row r="55" spans="1:8" ht="25.5" x14ac:dyDescent="0.2">
      <c r="A55" s="159" t="s">
        <v>138</v>
      </c>
      <c r="B55" s="160" t="s">
        <v>139</v>
      </c>
      <c r="C55" s="159" t="s">
        <v>19</v>
      </c>
      <c r="D55" s="159" t="s">
        <v>140</v>
      </c>
      <c r="E55" s="161" t="s">
        <v>141</v>
      </c>
      <c r="F55" s="163">
        <v>100</v>
      </c>
      <c r="G55" s="162">
        <v>91.84</v>
      </c>
      <c r="H55" s="162">
        <v>9184</v>
      </c>
    </row>
    <row r="56" spans="1:8" s="140" customFormat="1" ht="24" customHeight="1" x14ac:dyDescent="0.2">
      <c r="A56" s="159" t="s">
        <v>142</v>
      </c>
      <c r="B56" s="160" t="s">
        <v>143</v>
      </c>
      <c r="C56" s="159" t="s">
        <v>27</v>
      </c>
      <c r="D56" s="159" t="s">
        <v>144</v>
      </c>
      <c r="E56" s="161" t="s">
        <v>30</v>
      </c>
      <c r="F56" s="163">
        <v>100</v>
      </c>
      <c r="G56" s="162">
        <v>100.03</v>
      </c>
      <c r="H56" s="162">
        <v>10003</v>
      </c>
    </row>
    <row r="57" spans="1:8" x14ac:dyDescent="0.2">
      <c r="A57" s="183"/>
      <c r="B57" s="183"/>
      <c r="C57" s="183"/>
      <c r="D57" s="27"/>
      <c r="E57" s="136"/>
      <c r="F57" s="135"/>
      <c r="G57" s="184"/>
      <c r="H57" s="183"/>
    </row>
    <row r="58" spans="1:8" x14ac:dyDescent="0.2">
      <c r="A58" s="183"/>
      <c r="B58" s="183"/>
      <c r="C58" s="183"/>
      <c r="D58" s="27" t="s">
        <v>149</v>
      </c>
      <c r="E58" s="136"/>
      <c r="F58" s="135"/>
      <c r="G58" s="129" t="s">
        <v>14</v>
      </c>
      <c r="H58" s="125">
        <f>TRUNC(SUM(H5:H57)/2,2)</f>
        <v>13215167.58</v>
      </c>
    </row>
    <row r="59" spans="1:8" x14ac:dyDescent="0.2">
      <c r="A59" s="183"/>
      <c r="B59" s="183"/>
      <c r="C59" s="183"/>
      <c r="D59" s="27"/>
      <c r="E59" s="28"/>
      <c r="F59" s="28"/>
      <c r="G59" s="134" t="s">
        <v>634</v>
      </c>
      <c r="H59" s="131">
        <f>ROUND(H58/100,2)</f>
        <v>132151.67999999999</v>
      </c>
    </row>
    <row r="60" spans="1:8" x14ac:dyDescent="0.2">
      <c r="A60" s="183"/>
      <c r="B60" s="183"/>
      <c r="C60" s="183"/>
      <c r="D60" s="27"/>
      <c r="E60" s="28"/>
      <c r="F60" s="28"/>
      <c r="H60" s="130"/>
    </row>
    <row r="61" spans="1:8" ht="60" customHeight="1" x14ac:dyDescent="0.2">
      <c r="A61" s="24"/>
      <c r="B61" s="24"/>
      <c r="C61" s="24"/>
      <c r="D61" s="24"/>
      <c r="E61" s="24"/>
      <c r="F61" s="24"/>
      <c r="H61" s="24"/>
    </row>
    <row r="62" spans="1:8" ht="50.1" customHeight="1" x14ac:dyDescent="0.2">
      <c r="A62" s="182"/>
      <c r="B62" s="177"/>
      <c r="C62" s="177"/>
      <c r="D62" s="177"/>
      <c r="E62" s="177"/>
      <c r="F62" s="177"/>
      <c r="G62" s="177"/>
      <c r="H62" s="177"/>
    </row>
  </sheetData>
  <mergeCells count="9">
    <mergeCell ref="F1:G1"/>
    <mergeCell ref="F2:G2"/>
    <mergeCell ref="A3:H3"/>
    <mergeCell ref="A62:H62"/>
    <mergeCell ref="A59:C59"/>
    <mergeCell ref="A60:C60"/>
    <mergeCell ref="A58:C58"/>
    <mergeCell ref="A57:C57"/>
    <mergeCell ref="G57:H57"/>
  </mergeCells>
  <pageMargins left="0.51181102362204722" right="0.51181102362204722" top="0.98425196850393704" bottom="0.98425196850393704" header="0.51181102362204722" footer="0.51181102362204722"/>
  <pageSetup paperSize="9" scale="70" fitToHeight="0" orientation="portrait" r:id="rId1"/>
  <headerFooter>
    <oddHeader>&amp;CMinistério do Desenvolvimento Regional - MDR
Companhia de Desenvolvimento dos Vales do São Francisco e do Parnaíba
6ªSuperintendência Regional da Codevasf - 6ªGRD</oddHeader>
    <oddFooter>&amp;CRua Comissão do Vale  - Piranga - Juazeiro / BA - CEP 48901-900
(74) 3614-6224</oddFooter>
  </headerFooter>
  <rowBreaks count="1" manualBreakCount="1">
    <brk id="37" max="7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533400</xdr:colOff>
                <xdr:row>1</xdr:row>
                <xdr:rowOff>66675</xdr:rowOff>
              </to>
            </anchor>
          </objectPr>
        </oleObject>
      </mc:Choice>
      <mc:Fallback>
        <oleObject progId="Figura do Microsoft Photo Editor 3.0" shapeId="81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BBEC8-A8CC-4AB5-82F7-B24A2044DB93}">
  <dimension ref="A1:J438"/>
  <sheetViews>
    <sheetView showOutlineSymbols="0" showWhiteSpace="0" view="pageBreakPreview" topLeftCell="A169" zoomScaleNormal="100" zoomScaleSheetLayoutView="100" workbookViewId="0">
      <selection activeCell="D194" sqref="D194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7" width="12" bestFit="1" customWidth="1"/>
    <col min="8" max="8" width="13.375" customWidth="1"/>
    <col min="9" max="9" width="12" bestFit="1" customWidth="1"/>
    <col min="10" max="10" width="14" bestFit="1" customWidth="1"/>
  </cols>
  <sheetData>
    <row r="1" spans="1:10" ht="15" x14ac:dyDescent="0.2">
      <c r="A1" s="10"/>
      <c r="B1" s="10"/>
      <c r="C1" s="179" t="s">
        <v>150</v>
      </c>
      <c r="D1" s="179"/>
      <c r="E1" s="179" t="s">
        <v>0</v>
      </c>
      <c r="F1" s="179"/>
      <c r="G1" s="179" t="s">
        <v>1</v>
      </c>
      <c r="H1" s="179"/>
      <c r="I1" s="179" t="s">
        <v>2</v>
      </c>
      <c r="J1" s="179"/>
    </row>
    <row r="2" spans="1:10" ht="80.099999999999994" customHeight="1" x14ac:dyDescent="0.2">
      <c r="A2" s="11"/>
      <c r="B2" s="11"/>
      <c r="C2" s="180" t="s">
        <v>639</v>
      </c>
      <c r="D2" s="180"/>
      <c r="E2" s="180" t="s">
        <v>684</v>
      </c>
      <c r="F2" s="180"/>
      <c r="G2" s="180" t="s">
        <v>3</v>
      </c>
      <c r="H2" s="180"/>
      <c r="I2" s="180" t="s">
        <v>641</v>
      </c>
      <c r="J2" s="180"/>
    </row>
    <row r="3" spans="1:10" ht="15" x14ac:dyDescent="0.25">
      <c r="A3" s="181" t="s">
        <v>150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30" customHeight="1" x14ac:dyDescent="0.25">
      <c r="A4" s="181" t="s">
        <v>151</v>
      </c>
      <c r="B4" s="177"/>
      <c r="C4" s="177"/>
      <c r="D4" s="177"/>
      <c r="E4" s="177"/>
      <c r="F4" s="177"/>
      <c r="G4" s="177"/>
      <c r="H4" s="177"/>
      <c r="I4" s="177"/>
      <c r="J4" s="177"/>
    </row>
    <row r="5" spans="1:10" ht="15" x14ac:dyDescent="0.2">
      <c r="A5" s="147" t="s">
        <v>17</v>
      </c>
      <c r="B5" s="12" t="s">
        <v>6</v>
      </c>
      <c r="C5" s="147" t="s">
        <v>7</v>
      </c>
      <c r="D5" s="147" t="s">
        <v>8</v>
      </c>
      <c r="E5" s="187" t="s">
        <v>9</v>
      </c>
      <c r="F5" s="187"/>
      <c r="G5" s="13" t="s">
        <v>10</v>
      </c>
      <c r="H5" s="12" t="s">
        <v>11</v>
      </c>
      <c r="I5" s="12" t="s">
        <v>12</v>
      </c>
      <c r="J5" s="12" t="s">
        <v>14</v>
      </c>
    </row>
    <row r="6" spans="1:10" x14ac:dyDescent="0.2">
      <c r="A6" s="148" t="s">
        <v>152</v>
      </c>
      <c r="B6" s="14" t="s">
        <v>18</v>
      </c>
      <c r="C6" s="148" t="s">
        <v>19</v>
      </c>
      <c r="D6" s="148" t="s">
        <v>20</v>
      </c>
      <c r="E6" s="188" t="s">
        <v>21</v>
      </c>
      <c r="F6" s="188"/>
      <c r="G6" s="15" t="s">
        <v>22</v>
      </c>
      <c r="H6" s="16">
        <v>1</v>
      </c>
      <c r="I6" s="17">
        <v>281.86</v>
      </c>
      <c r="J6" s="17">
        <v>281.86</v>
      </c>
    </row>
    <row r="7" spans="1:10" ht="38.25" x14ac:dyDescent="0.2">
      <c r="A7" s="165" t="s">
        <v>153</v>
      </c>
      <c r="B7" s="166" t="s">
        <v>154</v>
      </c>
      <c r="C7" s="165" t="s">
        <v>19</v>
      </c>
      <c r="D7" s="165" t="s">
        <v>155</v>
      </c>
      <c r="E7" s="185" t="s">
        <v>156</v>
      </c>
      <c r="F7" s="185"/>
      <c r="G7" s="167" t="s">
        <v>119</v>
      </c>
      <c r="H7" s="168">
        <v>0.01</v>
      </c>
      <c r="I7" s="169">
        <v>266.33999999999997</v>
      </c>
      <c r="J7" s="169">
        <v>2.66</v>
      </c>
    </row>
    <row r="8" spans="1:10" ht="25.5" x14ac:dyDescent="0.2">
      <c r="A8" s="165" t="s">
        <v>153</v>
      </c>
      <c r="B8" s="166" t="s">
        <v>157</v>
      </c>
      <c r="C8" s="165" t="s">
        <v>19</v>
      </c>
      <c r="D8" s="165" t="s">
        <v>158</v>
      </c>
      <c r="E8" s="185" t="s">
        <v>56</v>
      </c>
      <c r="F8" s="185"/>
      <c r="G8" s="167" t="s">
        <v>159</v>
      </c>
      <c r="H8" s="168">
        <v>1</v>
      </c>
      <c r="I8" s="169">
        <v>23.02</v>
      </c>
      <c r="J8" s="169">
        <v>23.02</v>
      </c>
    </row>
    <row r="9" spans="1:10" ht="25.5" x14ac:dyDescent="0.2">
      <c r="A9" s="165" t="s">
        <v>153</v>
      </c>
      <c r="B9" s="166" t="s">
        <v>160</v>
      </c>
      <c r="C9" s="165" t="s">
        <v>19</v>
      </c>
      <c r="D9" s="165" t="s">
        <v>161</v>
      </c>
      <c r="E9" s="185" t="s">
        <v>56</v>
      </c>
      <c r="F9" s="185"/>
      <c r="G9" s="167" t="s">
        <v>159</v>
      </c>
      <c r="H9" s="168">
        <v>2</v>
      </c>
      <c r="I9" s="169">
        <v>16.010000000000002</v>
      </c>
      <c r="J9" s="169">
        <v>32.020000000000003</v>
      </c>
    </row>
    <row r="10" spans="1:10" ht="25.5" x14ac:dyDescent="0.2">
      <c r="A10" s="165" t="s">
        <v>162</v>
      </c>
      <c r="B10" s="166" t="s">
        <v>163</v>
      </c>
      <c r="C10" s="165" t="s">
        <v>19</v>
      </c>
      <c r="D10" s="165" t="s">
        <v>164</v>
      </c>
      <c r="E10" s="185" t="s">
        <v>165</v>
      </c>
      <c r="F10" s="185"/>
      <c r="G10" s="167" t="s">
        <v>22</v>
      </c>
      <c r="H10" s="168">
        <v>1</v>
      </c>
      <c r="I10" s="169">
        <v>200</v>
      </c>
      <c r="J10" s="169">
        <v>200</v>
      </c>
    </row>
    <row r="11" spans="1:10" ht="25.5" x14ac:dyDescent="0.2">
      <c r="A11" s="165" t="s">
        <v>162</v>
      </c>
      <c r="B11" s="166" t="s">
        <v>166</v>
      </c>
      <c r="C11" s="165" t="s">
        <v>19</v>
      </c>
      <c r="D11" s="165" t="s">
        <v>167</v>
      </c>
      <c r="E11" s="185" t="s">
        <v>165</v>
      </c>
      <c r="F11" s="185"/>
      <c r="G11" s="167" t="s">
        <v>168</v>
      </c>
      <c r="H11" s="168">
        <v>4</v>
      </c>
      <c r="I11" s="169">
        <v>4.8099999999999996</v>
      </c>
      <c r="J11" s="169">
        <v>19.239999999999998</v>
      </c>
    </row>
    <row r="12" spans="1:10" x14ac:dyDescent="0.2">
      <c r="A12" s="165" t="s">
        <v>162</v>
      </c>
      <c r="B12" s="166" t="s">
        <v>169</v>
      </c>
      <c r="C12" s="165" t="s">
        <v>19</v>
      </c>
      <c r="D12" s="165" t="s">
        <v>170</v>
      </c>
      <c r="E12" s="185" t="s">
        <v>165</v>
      </c>
      <c r="F12" s="185"/>
      <c r="G12" s="167" t="s">
        <v>171</v>
      </c>
      <c r="H12" s="168">
        <v>0.11</v>
      </c>
      <c r="I12" s="169">
        <v>10.199999999999999</v>
      </c>
      <c r="J12" s="169">
        <v>1.1200000000000001</v>
      </c>
    </row>
    <row r="13" spans="1:10" ht="25.5" x14ac:dyDescent="0.2">
      <c r="A13" s="165" t="s">
        <v>162</v>
      </c>
      <c r="B13" s="166" t="s">
        <v>172</v>
      </c>
      <c r="C13" s="165" t="s">
        <v>19</v>
      </c>
      <c r="D13" s="165" t="s">
        <v>173</v>
      </c>
      <c r="E13" s="185" t="s">
        <v>165</v>
      </c>
      <c r="F13" s="185"/>
      <c r="G13" s="167" t="s">
        <v>168</v>
      </c>
      <c r="H13" s="168">
        <v>1</v>
      </c>
      <c r="I13" s="169">
        <v>3.8</v>
      </c>
      <c r="J13" s="169">
        <v>3.8</v>
      </c>
    </row>
    <row r="14" spans="1:10" x14ac:dyDescent="0.2">
      <c r="A14" s="146"/>
      <c r="B14" s="146"/>
      <c r="C14" s="146"/>
      <c r="D14" s="146"/>
      <c r="E14" s="146"/>
      <c r="F14" s="22"/>
      <c r="G14" s="146"/>
      <c r="H14" s="22"/>
      <c r="I14" s="146"/>
      <c r="J14" s="22"/>
    </row>
    <row r="15" spans="1:10" ht="15" thickBot="1" x14ac:dyDescent="0.25">
      <c r="A15" s="146"/>
      <c r="B15" s="146"/>
      <c r="C15" s="146"/>
      <c r="D15" s="146"/>
      <c r="E15" s="146"/>
      <c r="F15" s="22"/>
      <c r="G15" s="146"/>
      <c r="H15" s="186" t="s">
        <v>174</v>
      </c>
      <c r="I15" s="186"/>
      <c r="J15" s="22">
        <v>354.41</v>
      </c>
    </row>
    <row r="16" spans="1:10" ht="15" thickTop="1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" x14ac:dyDescent="0.2">
      <c r="A17" s="147" t="s">
        <v>25</v>
      </c>
      <c r="B17" s="12" t="s">
        <v>6</v>
      </c>
      <c r="C17" s="147" t="s">
        <v>7</v>
      </c>
      <c r="D17" s="147" t="s">
        <v>8</v>
      </c>
      <c r="E17" s="187" t="s">
        <v>9</v>
      </c>
      <c r="F17" s="187"/>
      <c r="G17" s="13" t="s">
        <v>10</v>
      </c>
      <c r="H17" s="12" t="s">
        <v>11</v>
      </c>
      <c r="I17" s="12" t="s">
        <v>12</v>
      </c>
      <c r="J17" s="12" t="s">
        <v>14</v>
      </c>
    </row>
    <row r="18" spans="1:10" ht="25.5" x14ac:dyDescent="0.2">
      <c r="A18" s="148" t="s">
        <v>152</v>
      </c>
      <c r="B18" s="14" t="s">
        <v>26</v>
      </c>
      <c r="C18" s="148" t="s">
        <v>27</v>
      </c>
      <c r="D18" s="148" t="s">
        <v>28</v>
      </c>
      <c r="E18" s="188" t="s">
        <v>29</v>
      </c>
      <c r="F18" s="188"/>
      <c r="G18" s="15" t="s">
        <v>30</v>
      </c>
      <c r="H18" s="16">
        <v>1</v>
      </c>
      <c r="I18" s="17">
        <v>696.7</v>
      </c>
      <c r="J18" s="17">
        <v>696.7</v>
      </c>
    </row>
    <row r="19" spans="1:10" ht="25.5" x14ac:dyDescent="0.2">
      <c r="A19" s="165" t="s">
        <v>153</v>
      </c>
      <c r="B19" s="166" t="s">
        <v>175</v>
      </c>
      <c r="C19" s="165" t="s">
        <v>19</v>
      </c>
      <c r="D19" s="165" t="s">
        <v>176</v>
      </c>
      <c r="E19" s="185" t="s">
        <v>56</v>
      </c>
      <c r="F19" s="185"/>
      <c r="G19" s="167" t="s">
        <v>159</v>
      </c>
      <c r="H19" s="168">
        <v>6</v>
      </c>
      <c r="I19" s="169">
        <v>90.54</v>
      </c>
      <c r="J19" s="169">
        <v>543.24</v>
      </c>
    </row>
    <row r="20" spans="1:10" x14ac:dyDescent="0.2">
      <c r="A20" s="165" t="s">
        <v>162</v>
      </c>
      <c r="B20" s="166" t="s">
        <v>177</v>
      </c>
      <c r="C20" s="165" t="s">
        <v>62</v>
      </c>
      <c r="D20" s="165" t="s">
        <v>178</v>
      </c>
      <c r="E20" s="185" t="s">
        <v>179</v>
      </c>
      <c r="F20" s="185"/>
      <c r="G20" s="167" t="s">
        <v>65</v>
      </c>
      <c r="H20" s="168">
        <v>6</v>
      </c>
      <c r="I20" s="169">
        <v>10.210000000000001</v>
      </c>
      <c r="J20" s="169">
        <v>61.26</v>
      </c>
    </row>
    <row r="21" spans="1:10" x14ac:dyDescent="0.2">
      <c r="A21" s="165" t="s">
        <v>162</v>
      </c>
      <c r="B21" s="166" t="s">
        <v>180</v>
      </c>
      <c r="C21" s="165" t="s">
        <v>19</v>
      </c>
      <c r="D21" s="165" t="s">
        <v>181</v>
      </c>
      <c r="E21" s="185" t="s">
        <v>165</v>
      </c>
      <c r="F21" s="185"/>
      <c r="G21" s="167" t="s">
        <v>182</v>
      </c>
      <c r="H21" s="168">
        <v>20</v>
      </c>
      <c r="I21" s="169">
        <v>4.6100000000000003</v>
      </c>
      <c r="J21" s="169">
        <v>92.2</v>
      </c>
    </row>
    <row r="22" spans="1:10" x14ac:dyDescent="0.2">
      <c r="A22" s="146"/>
      <c r="B22" s="146"/>
      <c r="C22" s="146"/>
      <c r="D22" s="146"/>
      <c r="E22" s="146"/>
      <c r="F22" s="22"/>
      <c r="G22" s="146"/>
      <c r="H22" s="22"/>
      <c r="I22" s="146"/>
      <c r="J22" s="22"/>
    </row>
    <row r="23" spans="1:10" ht="15" thickBot="1" x14ac:dyDescent="0.25">
      <c r="A23" s="146"/>
      <c r="B23" s="146"/>
      <c r="C23" s="146"/>
      <c r="D23" s="146"/>
      <c r="E23" s="146"/>
      <c r="F23" s="22"/>
      <c r="G23" s="146"/>
      <c r="H23" s="186" t="s">
        <v>174</v>
      </c>
      <c r="I23" s="186"/>
      <c r="J23" s="22">
        <v>876.03</v>
      </c>
    </row>
    <row r="24" spans="1:10" ht="15" thickTop="1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 ht="15" x14ac:dyDescent="0.2">
      <c r="A25" s="147" t="s">
        <v>31</v>
      </c>
      <c r="B25" s="12" t="s">
        <v>6</v>
      </c>
      <c r="C25" s="147" t="s">
        <v>7</v>
      </c>
      <c r="D25" s="147" t="s">
        <v>8</v>
      </c>
      <c r="E25" s="187" t="s">
        <v>9</v>
      </c>
      <c r="F25" s="187"/>
      <c r="G25" s="13" t="s">
        <v>10</v>
      </c>
      <c r="H25" s="12" t="s">
        <v>11</v>
      </c>
      <c r="I25" s="12" t="s">
        <v>12</v>
      </c>
      <c r="J25" s="12" t="s">
        <v>14</v>
      </c>
    </row>
    <row r="26" spans="1:10" x14ac:dyDescent="0.2">
      <c r="A26" s="148" t="s">
        <v>152</v>
      </c>
      <c r="B26" s="14" t="s">
        <v>32</v>
      </c>
      <c r="C26" s="148" t="s">
        <v>19</v>
      </c>
      <c r="D26" s="148" t="s">
        <v>33</v>
      </c>
      <c r="E26" s="188" t="s">
        <v>34</v>
      </c>
      <c r="F26" s="188"/>
      <c r="G26" s="15" t="s">
        <v>22</v>
      </c>
      <c r="H26" s="16">
        <v>1</v>
      </c>
      <c r="I26" s="17">
        <v>1.28</v>
      </c>
      <c r="J26" s="17">
        <v>1.28</v>
      </c>
    </row>
    <row r="27" spans="1:10" ht="25.5" x14ac:dyDescent="0.2">
      <c r="A27" s="165" t="s">
        <v>153</v>
      </c>
      <c r="B27" s="166" t="s">
        <v>160</v>
      </c>
      <c r="C27" s="165" t="s">
        <v>19</v>
      </c>
      <c r="D27" s="165" t="s">
        <v>161</v>
      </c>
      <c r="E27" s="185" t="s">
        <v>56</v>
      </c>
      <c r="F27" s="185"/>
      <c r="G27" s="167" t="s">
        <v>159</v>
      </c>
      <c r="H27" s="168">
        <v>0.08</v>
      </c>
      <c r="I27" s="169">
        <v>16.010000000000002</v>
      </c>
      <c r="J27" s="169">
        <v>1.28</v>
      </c>
    </row>
    <row r="28" spans="1:10" x14ac:dyDescent="0.2">
      <c r="A28" s="146"/>
      <c r="B28" s="146"/>
      <c r="C28" s="146"/>
      <c r="D28" s="146"/>
      <c r="E28" s="146"/>
      <c r="F28" s="22"/>
      <c r="G28" s="146"/>
      <c r="H28" s="22"/>
      <c r="I28" s="146"/>
      <c r="J28" s="22"/>
    </row>
    <row r="29" spans="1:10" ht="15" thickBot="1" x14ac:dyDescent="0.25">
      <c r="A29" s="146"/>
      <c r="B29" s="146"/>
      <c r="C29" s="146"/>
      <c r="D29" s="146"/>
      <c r="E29" s="146"/>
      <c r="F29" s="22"/>
      <c r="G29" s="146"/>
      <c r="H29" s="186" t="s">
        <v>174</v>
      </c>
      <c r="I29" s="186"/>
      <c r="J29" s="22">
        <v>1.6</v>
      </c>
    </row>
    <row r="30" spans="1:10" ht="15" thickTop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spans="1:10" ht="15" x14ac:dyDescent="0.2">
      <c r="A31" s="147" t="s">
        <v>35</v>
      </c>
      <c r="B31" s="12" t="s">
        <v>6</v>
      </c>
      <c r="C31" s="147" t="s">
        <v>7</v>
      </c>
      <c r="D31" s="147" t="s">
        <v>8</v>
      </c>
      <c r="E31" s="187" t="s">
        <v>9</v>
      </c>
      <c r="F31" s="187"/>
      <c r="G31" s="13" t="s">
        <v>10</v>
      </c>
      <c r="H31" s="12" t="s">
        <v>11</v>
      </c>
      <c r="I31" s="12" t="s">
        <v>12</v>
      </c>
      <c r="J31" s="12" t="s">
        <v>14</v>
      </c>
    </row>
    <row r="32" spans="1:10" x14ac:dyDescent="0.2">
      <c r="A32" s="148" t="s">
        <v>152</v>
      </c>
      <c r="B32" s="14" t="s">
        <v>36</v>
      </c>
      <c r="C32" s="148" t="s">
        <v>27</v>
      </c>
      <c r="D32" s="148" t="s">
        <v>37</v>
      </c>
      <c r="E32" s="188" t="s">
        <v>29</v>
      </c>
      <c r="F32" s="188"/>
      <c r="G32" s="15" t="s">
        <v>30</v>
      </c>
      <c r="H32" s="16">
        <v>1</v>
      </c>
      <c r="I32" s="17">
        <v>230.32</v>
      </c>
      <c r="J32" s="17">
        <v>230.32</v>
      </c>
    </row>
    <row r="33" spans="1:10" ht="25.5" x14ac:dyDescent="0.2">
      <c r="A33" s="165" t="s">
        <v>153</v>
      </c>
      <c r="B33" s="166" t="s">
        <v>160</v>
      </c>
      <c r="C33" s="165" t="s">
        <v>19</v>
      </c>
      <c r="D33" s="165" t="s">
        <v>161</v>
      </c>
      <c r="E33" s="185" t="s">
        <v>56</v>
      </c>
      <c r="F33" s="185"/>
      <c r="G33" s="167" t="s">
        <v>159</v>
      </c>
      <c r="H33" s="168">
        <v>2</v>
      </c>
      <c r="I33" s="169">
        <v>16.010000000000002</v>
      </c>
      <c r="J33" s="169">
        <v>32.020000000000003</v>
      </c>
    </row>
    <row r="34" spans="1:10" ht="25.5" x14ac:dyDescent="0.2">
      <c r="A34" s="165" t="s">
        <v>153</v>
      </c>
      <c r="B34" s="166" t="s">
        <v>183</v>
      </c>
      <c r="C34" s="165" t="s">
        <v>19</v>
      </c>
      <c r="D34" s="165" t="s">
        <v>184</v>
      </c>
      <c r="E34" s="185" t="s">
        <v>56</v>
      </c>
      <c r="F34" s="185"/>
      <c r="G34" s="167" t="s">
        <v>159</v>
      </c>
      <c r="H34" s="168">
        <v>2</v>
      </c>
      <c r="I34" s="169">
        <v>32.14</v>
      </c>
      <c r="J34" s="169">
        <v>64.28</v>
      </c>
    </row>
    <row r="35" spans="1:10" ht="25.5" x14ac:dyDescent="0.2">
      <c r="A35" s="165" t="s">
        <v>153</v>
      </c>
      <c r="B35" s="166" t="s">
        <v>185</v>
      </c>
      <c r="C35" s="165" t="s">
        <v>19</v>
      </c>
      <c r="D35" s="165" t="s">
        <v>186</v>
      </c>
      <c r="E35" s="185" t="s">
        <v>56</v>
      </c>
      <c r="F35" s="185"/>
      <c r="G35" s="167" t="s">
        <v>159</v>
      </c>
      <c r="H35" s="168">
        <v>2</v>
      </c>
      <c r="I35" s="169">
        <v>25.61</v>
      </c>
      <c r="J35" s="169">
        <v>51.22</v>
      </c>
    </row>
    <row r="36" spans="1:10" x14ac:dyDescent="0.2">
      <c r="A36" s="165" t="s">
        <v>162</v>
      </c>
      <c r="B36" s="166" t="s">
        <v>187</v>
      </c>
      <c r="C36" s="165" t="s">
        <v>19</v>
      </c>
      <c r="D36" s="165" t="s">
        <v>188</v>
      </c>
      <c r="E36" s="185" t="s">
        <v>165</v>
      </c>
      <c r="F36" s="185"/>
      <c r="G36" s="167" t="s">
        <v>182</v>
      </c>
      <c r="H36" s="168">
        <v>20</v>
      </c>
      <c r="I36" s="169">
        <v>3.62</v>
      </c>
      <c r="J36" s="169">
        <v>72.400000000000006</v>
      </c>
    </row>
    <row r="37" spans="1:10" ht="25.5" x14ac:dyDescent="0.2">
      <c r="A37" s="165" t="s">
        <v>162</v>
      </c>
      <c r="B37" s="166" t="s">
        <v>189</v>
      </c>
      <c r="C37" s="165" t="s">
        <v>19</v>
      </c>
      <c r="D37" s="165" t="s">
        <v>190</v>
      </c>
      <c r="E37" s="185" t="s">
        <v>165</v>
      </c>
      <c r="F37" s="185"/>
      <c r="G37" s="167" t="s">
        <v>182</v>
      </c>
      <c r="H37" s="168">
        <v>0.1</v>
      </c>
      <c r="I37" s="169">
        <v>13.61</v>
      </c>
      <c r="J37" s="169">
        <v>1.36</v>
      </c>
    </row>
    <row r="38" spans="1:10" x14ac:dyDescent="0.2">
      <c r="A38" s="149" t="s">
        <v>162</v>
      </c>
      <c r="B38" s="18" t="s">
        <v>191</v>
      </c>
      <c r="C38" s="149" t="s">
        <v>62</v>
      </c>
      <c r="D38" s="149" t="s">
        <v>192</v>
      </c>
      <c r="E38" s="189" t="s">
        <v>179</v>
      </c>
      <c r="F38" s="189"/>
      <c r="G38" s="19" t="s">
        <v>65</v>
      </c>
      <c r="H38" s="20">
        <v>0.1</v>
      </c>
      <c r="I38" s="21">
        <v>90.41</v>
      </c>
      <c r="J38" s="21">
        <v>9.0399999999999991</v>
      </c>
    </row>
    <row r="39" spans="1:10" x14ac:dyDescent="0.2">
      <c r="A39" s="146"/>
      <c r="B39" s="146"/>
      <c r="C39" s="146"/>
      <c r="D39" s="146"/>
      <c r="E39" s="146"/>
      <c r="F39" s="22"/>
      <c r="G39" s="146"/>
      <c r="H39" s="22"/>
      <c r="I39" s="146"/>
      <c r="J39" s="22"/>
    </row>
    <row r="40" spans="1:10" ht="15" thickBot="1" x14ac:dyDescent="0.25">
      <c r="A40" s="146"/>
      <c r="B40" s="146"/>
      <c r="C40" s="146"/>
      <c r="D40" s="146"/>
      <c r="E40" s="146"/>
      <c r="F40" s="22"/>
      <c r="G40" s="146"/>
      <c r="H40" s="186" t="s">
        <v>174</v>
      </c>
      <c r="I40" s="186"/>
      <c r="J40" s="22">
        <v>289.60000000000002</v>
      </c>
    </row>
    <row r="41" spans="1:10" ht="15" thickTop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0" ht="15" x14ac:dyDescent="0.2">
      <c r="A42" s="147" t="s">
        <v>38</v>
      </c>
      <c r="B42" s="12" t="s">
        <v>6</v>
      </c>
      <c r="C42" s="147" t="s">
        <v>7</v>
      </c>
      <c r="D42" s="147" t="s">
        <v>8</v>
      </c>
      <c r="E42" s="187" t="s">
        <v>9</v>
      </c>
      <c r="F42" s="187"/>
      <c r="G42" s="13" t="s">
        <v>10</v>
      </c>
      <c r="H42" s="12" t="s">
        <v>11</v>
      </c>
      <c r="I42" s="12" t="s">
        <v>12</v>
      </c>
      <c r="J42" s="12" t="s">
        <v>14</v>
      </c>
    </row>
    <row r="43" spans="1:10" ht="25.5" x14ac:dyDescent="0.2">
      <c r="A43" s="148" t="s">
        <v>152</v>
      </c>
      <c r="B43" s="14" t="s">
        <v>39</v>
      </c>
      <c r="C43" s="148" t="s">
        <v>27</v>
      </c>
      <c r="D43" s="148" t="s">
        <v>681</v>
      </c>
      <c r="E43" s="188" t="s">
        <v>29</v>
      </c>
      <c r="F43" s="188"/>
      <c r="G43" s="15" t="s">
        <v>40</v>
      </c>
      <c r="H43" s="16">
        <v>1</v>
      </c>
      <c r="I43" s="17">
        <v>103.87</v>
      </c>
      <c r="J43" s="17">
        <v>103.87</v>
      </c>
    </row>
    <row r="44" spans="1:10" ht="25.5" x14ac:dyDescent="0.2">
      <c r="A44" s="165" t="s">
        <v>153</v>
      </c>
      <c r="B44" s="166" t="s">
        <v>160</v>
      </c>
      <c r="C44" s="165" t="s">
        <v>19</v>
      </c>
      <c r="D44" s="165" t="s">
        <v>161</v>
      </c>
      <c r="E44" s="185" t="s">
        <v>56</v>
      </c>
      <c r="F44" s="185"/>
      <c r="G44" s="167" t="s">
        <v>159</v>
      </c>
      <c r="H44" s="168">
        <v>1.03</v>
      </c>
      <c r="I44" s="169">
        <v>16.010000000000002</v>
      </c>
      <c r="J44" s="169">
        <v>16.489999999999998</v>
      </c>
    </row>
    <row r="45" spans="1:10" ht="25.5" x14ac:dyDescent="0.2">
      <c r="A45" s="165" t="s">
        <v>153</v>
      </c>
      <c r="B45" s="166" t="s">
        <v>193</v>
      </c>
      <c r="C45" s="165" t="s">
        <v>19</v>
      </c>
      <c r="D45" s="165" t="s">
        <v>194</v>
      </c>
      <c r="E45" s="185" t="s">
        <v>56</v>
      </c>
      <c r="F45" s="185"/>
      <c r="G45" s="167" t="s">
        <v>159</v>
      </c>
      <c r="H45" s="168">
        <v>1.05</v>
      </c>
      <c r="I45" s="169">
        <v>28.1</v>
      </c>
      <c r="J45" s="169">
        <v>29.5</v>
      </c>
    </row>
    <row r="46" spans="1:10" ht="25.5" x14ac:dyDescent="0.2">
      <c r="A46" s="165" t="s">
        <v>162</v>
      </c>
      <c r="B46" s="166" t="s">
        <v>195</v>
      </c>
      <c r="C46" s="165" t="s">
        <v>19</v>
      </c>
      <c r="D46" s="165" t="s">
        <v>196</v>
      </c>
      <c r="E46" s="185" t="s">
        <v>179</v>
      </c>
      <c r="F46" s="185"/>
      <c r="G46" s="167" t="s">
        <v>159</v>
      </c>
      <c r="H46" s="168">
        <v>1.03</v>
      </c>
      <c r="I46" s="169">
        <v>2.7</v>
      </c>
      <c r="J46" s="169">
        <v>2.78</v>
      </c>
    </row>
    <row r="47" spans="1:10" x14ac:dyDescent="0.2">
      <c r="A47" s="165" t="s">
        <v>162</v>
      </c>
      <c r="B47" s="166" t="s">
        <v>197</v>
      </c>
      <c r="C47" s="165" t="s">
        <v>62</v>
      </c>
      <c r="D47" s="165" t="s">
        <v>198</v>
      </c>
      <c r="E47" s="185" t="s">
        <v>179</v>
      </c>
      <c r="F47" s="185"/>
      <c r="G47" s="167" t="s">
        <v>65</v>
      </c>
      <c r="H47" s="168">
        <v>1.03</v>
      </c>
      <c r="I47" s="169">
        <v>24.97</v>
      </c>
      <c r="J47" s="169">
        <v>25.71</v>
      </c>
    </row>
    <row r="48" spans="1:10" x14ac:dyDescent="0.2">
      <c r="A48" s="165" t="s">
        <v>162</v>
      </c>
      <c r="B48" s="166" t="s">
        <v>187</v>
      </c>
      <c r="C48" s="165" t="s">
        <v>19</v>
      </c>
      <c r="D48" s="165" t="s">
        <v>188</v>
      </c>
      <c r="E48" s="185" t="s">
        <v>165</v>
      </c>
      <c r="F48" s="185"/>
      <c r="G48" s="167" t="s">
        <v>182</v>
      </c>
      <c r="H48" s="168">
        <v>7.1</v>
      </c>
      <c r="I48" s="169">
        <v>3.62</v>
      </c>
      <c r="J48" s="169">
        <v>25.7</v>
      </c>
    </row>
    <row r="49" spans="1:10" ht="25.5" x14ac:dyDescent="0.2">
      <c r="A49" s="165" t="s">
        <v>162</v>
      </c>
      <c r="B49" s="166" t="s">
        <v>189</v>
      </c>
      <c r="C49" s="165" t="s">
        <v>19</v>
      </c>
      <c r="D49" s="165" t="s">
        <v>190</v>
      </c>
      <c r="E49" s="185" t="s">
        <v>165</v>
      </c>
      <c r="F49" s="185"/>
      <c r="G49" s="167" t="s">
        <v>182</v>
      </c>
      <c r="H49" s="168">
        <v>0.14000000000000001</v>
      </c>
      <c r="I49" s="169">
        <v>13.61</v>
      </c>
      <c r="J49" s="169">
        <v>1.9</v>
      </c>
    </row>
    <row r="50" spans="1:10" x14ac:dyDescent="0.2">
      <c r="A50" s="165" t="s">
        <v>162</v>
      </c>
      <c r="B50" s="166" t="s">
        <v>199</v>
      </c>
      <c r="C50" s="165" t="s">
        <v>19</v>
      </c>
      <c r="D50" s="165" t="s">
        <v>200</v>
      </c>
      <c r="E50" s="185" t="s">
        <v>165</v>
      </c>
      <c r="F50" s="185"/>
      <c r="G50" s="167" t="s">
        <v>171</v>
      </c>
      <c r="H50" s="168">
        <v>0.09</v>
      </c>
      <c r="I50" s="169">
        <v>19.98</v>
      </c>
      <c r="J50" s="169">
        <v>1.79</v>
      </c>
    </row>
    <row r="51" spans="1:10" x14ac:dyDescent="0.2">
      <c r="A51" s="146"/>
      <c r="B51" s="146"/>
      <c r="C51" s="146"/>
      <c r="D51" s="146"/>
      <c r="E51" s="146"/>
      <c r="F51" s="22"/>
      <c r="G51" s="146"/>
      <c r="H51" s="22"/>
      <c r="I51" s="146"/>
      <c r="J51" s="22"/>
    </row>
    <row r="52" spans="1:10" ht="15" thickBot="1" x14ac:dyDescent="0.25">
      <c r="A52" s="146"/>
      <c r="B52" s="146"/>
      <c r="C52" s="146"/>
      <c r="D52" s="146"/>
      <c r="E52" s="146"/>
      <c r="F52" s="22"/>
      <c r="G52" s="146"/>
      <c r="H52" s="186" t="s">
        <v>174</v>
      </c>
      <c r="I52" s="186"/>
      <c r="J52" s="22">
        <v>130.6</v>
      </c>
    </row>
    <row r="53" spans="1:10" ht="15" thickTop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ht="15" x14ac:dyDescent="0.2">
      <c r="A54" s="147" t="s">
        <v>41</v>
      </c>
      <c r="B54" s="12" t="s">
        <v>6</v>
      </c>
      <c r="C54" s="147" t="s">
        <v>7</v>
      </c>
      <c r="D54" s="147" t="s">
        <v>8</v>
      </c>
      <c r="E54" s="187" t="s">
        <v>9</v>
      </c>
      <c r="F54" s="187"/>
      <c r="G54" s="13" t="s">
        <v>10</v>
      </c>
      <c r="H54" s="12" t="s">
        <v>11</v>
      </c>
      <c r="I54" s="12" t="s">
        <v>12</v>
      </c>
      <c r="J54" s="12" t="s">
        <v>14</v>
      </c>
    </row>
    <row r="55" spans="1:10" ht="25.5" x14ac:dyDescent="0.2">
      <c r="A55" s="148" t="s">
        <v>152</v>
      </c>
      <c r="B55" s="14" t="s">
        <v>42</v>
      </c>
      <c r="C55" s="148" t="s">
        <v>27</v>
      </c>
      <c r="D55" s="148" t="s">
        <v>682</v>
      </c>
      <c r="E55" s="188" t="s">
        <v>29</v>
      </c>
      <c r="F55" s="188"/>
      <c r="G55" s="15" t="s">
        <v>40</v>
      </c>
      <c r="H55" s="16">
        <v>1</v>
      </c>
      <c r="I55" s="17">
        <v>105.07</v>
      </c>
      <c r="J55" s="17">
        <v>105.07</v>
      </c>
    </row>
    <row r="56" spans="1:10" ht="25.5" x14ac:dyDescent="0.2">
      <c r="A56" s="165" t="s">
        <v>153</v>
      </c>
      <c r="B56" s="166" t="s">
        <v>160</v>
      </c>
      <c r="C56" s="165" t="s">
        <v>19</v>
      </c>
      <c r="D56" s="165" t="s">
        <v>161</v>
      </c>
      <c r="E56" s="185" t="s">
        <v>56</v>
      </c>
      <c r="F56" s="185"/>
      <c r="G56" s="167" t="s">
        <v>159</v>
      </c>
      <c r="H56" s="168">
        <v>1.05</v>
      </c>
      <c r="I56" s="169">
        <v>16.010000000000002</v>
      </c>
      <c r="J56" s="169">
        <v>16.809999999999999</v>
      </c>
    </row>
    <row r="57" spans="1:10" ht="25.5" x14ac:dyDescent="0.2">
      <c r="A57" s="165" t="s">
        <v>153</v>
      </c>
      <c r="B57" s="166" t="s">
        <v>193</v>
      </c>
      <c r="C57" s="165" t="s">
        <v>19</v>
      </c>
      <c r="D57" s="165" t="s">
        <v>194</v>
      </c>
      <c r="E57" s="185" t="s">
        <v>56</v>
      </c>
      <c r="F57" s="185"/>
      <c r="G57" s="167" t="s">
        <v>159</v>
      </c>
      <c r="H57" s="168">
        <v>0.7</v>
      </c>
      <c r="I57" s="169">
        <v>28.1</v>
      </c>
      <c r="J57" s="169">
        <v>19.670000000000002</v>
      </c>
    </row>
    <row r="58" spans="1:10" ht="25.5" x14ac:dyDescent="0.2">
      <c r="A58" s="165" t="s">
        <v>162</v>
      </c>
      <c r="B58" s="166" t="s">
        <v>195</v>
      </c>
      <c r="C58" s="165" t="s">
        <v>19</v>
      </c>
      <c r="D58" s="165" t="s">
        <v>196</v>
      </c>
      <c r="E58" s="185" t="s">
        <v>179</v>
      </c>
      <c r="F58" s="185"/>
      <c r="G58" s="167" t="s">
        <v>159</v>
      </c>
      <c r="H58" s="168">
        <v>1.05</v>
      </c>
      <c r="I58" s="169">
        <v>2.7</v>
      </c>
      <c r="J58" s="169">
        <v>2.83</v>
      </c>
    </row>
    <row r="59" spans="1:10" x14ac:dyDescent="0.2">
      <c r="A59" s="165" t="s">
        <v>162</v>
      </c>
      <c r="B59" s="166" t="s">
        <v>197</v>
      </c>
      <c r="C59" s="165" t="s">
        <v>62</v>
      </c>
      <c r="D59" s="165" t="s">
        <v>198</v>
      </c>
      <c r="E59" s="185" t="s">
        <v>179</v>
      </c>
      <c r="F59" s="185"/>
      <c r="G59" s="167" t="s">
        <v>65</v>
      </c>
      <c r="H59" s="168">
        <v>1.05</v>
      </c>
      <c r="I59" s="169">
        <v>24.97</v>
      </c>
      <c r="J59" s="169">
        <v>26.21</v>
      </c>
    </row>
    <row r="60" spans="1:10" x14ac:dyDescent="0.2">
      <c r="A60" s="165" t="s">
        <v>162</v>
      </c>
      <c r="B60" s="166" t="s">
        <v>187</v>
      </c>
      <c r="C60" s="165" t="s">
        <v>19</v>
      </c>
      <c r="D60" s="165" t="s">
        <v>188</v>
      </c>
      <c r="E60" s="185" t="s">
        <v>165</v>
      </c>
      <c r="F60" s="185"/>
      <c r="G60" s="167" t="s">
        <v>182</v>
      </c>
      <c r="H60" s="168">
        <v>6.5</v>
      </c>
      <c r="I60" s="169">
        <v>3.62</v>
      </c>
      <c r="J60" s="169">
        <v>23.53</v>
      </c>
    </row>
    <row r="61" spans="1:10" ht="25.5" x14ac:dyDescent="0.2">
      <c r="A61" s="165" t="s">
        <v>162</v>
      </c>
      <c r="B61" s="166" t="s">
        <v>189</v>
      </c>
      <c r="C61" s="165" t="s">
        <v>19</v>
      </c>
      <c r="D61" s="165" t="s">
        <v>190</v>
      </c>
      <c r="E61" s="185" t="s">
        <v>165</v>
      </c>
      <c r="F61" s="185"/>
      <c r="G61" s="167" t="s">
        <v>182</v>
      </c>
      <c r="H61" s="168">
        <v>0.15</v>
      </c>
      <c r="I61" s="169">
        <v>13.61</v>
      </c>
      <c r="J61" s="169">
        <v>2.04</v>
      </c>
    </row>
    <row r="62" spans="1:10" x14ac:dyDescent="0.2">
      <c r="A62" s="165" t="s">
        <v>162</v>
      </c>
      <c r="B62" s="166" t="s">
        <v>199</v>
      </c>
      <c r="C62" s="165" t="s">
        <v>19</v>
      </c>
      <c r="D62" s="165" t="s">
        <v>200</v>
      </c>
      <c r="E62" s="185" t="s">
        <v>165</v>
      </c>
      <c r="F62" s="185"/>
      <c r="G62" s="167" t="s">
        <v>171</v>
      </c>
      <c r="H62" s="168">
        <v>0.7</v>
      </c>
      <c r="I62" s="169">
        <v>19.98</v>
      </c>
      <c r="J62" s="169">
        <v>13.98</v>
      </c>
    </row>
    <row r="63" spans="1:10" x14ac:dyDescent="0.2">
      <c r="A63" s="146"/>
      <c r="B63" s="146"/>
      <c r="C63" s="146"/>
      <c r="D63" s="146"/>
      <c r="E63" s="146"/>
      <c r="F63" s="22"/>
      <c r="G63" s="146"/>
      <c r="H63" s="22"/>
      <c r="I63" s="146"/>
      <c r="J63" s="22"/>
    </row>
    <row r="64" spans="1:10" ht="15" thickBot="1" x14ac:dyDescent="0.25">
      <c r="A64" s="146"/>
      <c r="B64" s="146"/>
      <c r="C64" s="146"/>
      <c r="D64" s="146"/>
      <c r="E64" s="146"/>
      <c r="F64" s="22"/>
      <c r="G64" s="146"/>
      <c r="H64" s="186" t="s">
        <v>174</v>
      </c>
      <c r="I64" s="186"/>
      <c r="J64" s="22">
        <v>132.11000000000001</v>
      </c>
    </row>
    <row r="65" spans="1:10" ht="15" thickTop="1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</row>
    <row r="66" spans="1:10" ht="15" x14ac:dyDescent="0.2">
      <c r="A66" s="147" t="s">
        <v>43</v>
      </c>
      <c r="B66" s="12" t="s">
        <v>6</v>
      </c>
      <c r="C66" s="147" t="s">
        <v>7</v>
      </c>
      <c r="D66" s="147" t="s">
        <v>8</v>
      </c>
      <c r="E66" s="187" t="s">
        <v>9</v>
      </c>
      <c r="F66" s="187"/>
      <c r="G66" s="13" t="s">
        <v>10</v>
      </c>
      <c r="H66" s="12" t="s">
        <v>11</v>
      </c>
      <c r="I66" s="12" t="s">
        <v>12</v>
      </c>
      <c r="J66" s="12" t="s">
        <v>14</v>
      </c>
    </row>
    <row r="67" spans="1:10" ht="25.5" x14ac:dyDescent="0.2">
      <c r="A67" s="148" t="s">
        <v>152</v>
      </c>
      <c r="B67" s="14" t="s">
        <v>44</v>
      </c>
      <c r="C67" s="148" t="s">
        <v>27</v>
      </c>
      <c r="D67" s="148" t="s">
        <v>45</v>
      </c>
      <c r="E67" s="188" t="s">
        <v>46</v>
      </c>
      <c r="F67" s="188"/>
      <c r="G67" s="15" t="s">
        <v>40</v>
      </c>
      <c r="H67" s="16">
        <v>1</v>
      </c>
      <c r="I67" s="17">
        <v>146.99</v>
      </c>
      <c r="J67" s="17">
        <v>146.99</v>
      </c>
    </row>
    <row r="68" spans="1:10" ht="25.5" x14ac:dyDescent="0.2">
      <c r="A68" s="165" t="s">
        <v>153</v>
      </c>
      <c r="B68" s="166" t="s">
        <v>160</v>
      </c>
      <c r="C68" s="165" t="s">
        <v>19</v>
      </c>
      <c r="D68" s="165" t="s">
        <v>161</v>
      </c>
      <c r="E68" s="185" t="s">
        <v>56</v>
      </c>
      <c r="F68" s="185"/>
      <c r="G68" s="167" t="s">
        <v>159</v>
      </c>
      <c r="H68" s="168">
        <v>0.9</v>
      </c>
      <c r="I68" s="169">
        <v>16.010000000000002</v>
      </c>
      <c r="J68" s="169">
        <v>14.4</v>
      </c>
    </row>
    <row r="69" spans="1:10" ht="25.5" x14ac:dyDescent="0.2">
      <c r="A69" s="165" t="s">
        <v>153</v>
      </c>
      <c r="B69" s="166" t="s">
        <v>183</v>
      </c>
      <c r="C69" s="165" t="s">
        <v>19</v>
      </c>
      <c r="D69" s="165" t="s">
        <v>184</v>
      </c>
      <c r="E69" s="185" t="s">
        <v>56</v>
      </c>
      <c r="F69" s="185"/>
      <c r="G69" s="167" t="s">
        <v>159</v>
      </c>
      <c r="H69" s="168">
        <v>0.9</v>
      </c>
      <c r="I69" s="169">
        <v>32.14</v>
      </c>
      <c r="J69" s="169">
        <v>28.92</v>
      </c>
    </row>
    <row r="70" spans="1:10" ht="25.5" x14ac:dyDescent="0.2">
      <c r="A70" s="165" t="s">
        <v>153</v>
      </c>
      <c r="B70" s="166" t="s">
        <v>193</v>
      </c>
      <c r="C70" s="165" t="s">
        <v>19</v>
      </c>
      <c r="D70" s="165" t="s">
        <v>194</v>
      </c>
      <c r="E70" s="185" t="s">
        <v>56</v>
      </c>
      <c r="F70" s="185"/>
      <c r="G70" s="167" t="s">
        <v>159</v>
      </c>
      <c r="H70" s="168">
        <v>0.9</v>
      </c>
      <c r="I70" s="169">
        <v>28.1</v>
      </c>
      <c r="J70" s="169">
        <v>25.29</v>
      </c>
    </row>
    <row r="71" spans="1:10" x14ac:dyDescent="0.2">
      <c r="A71" s="165" t="s">
        <v>162</v>
      </c>
      <c r="B71" s="166" t="s">
        <v>187</v>
      </c>
      <c r="C71" s="165" t="s">
        <v>19</v>
      </c>
      <c r="D71" s="165" t="s">
        <v>188</v>
      </c>
      <c r="E71" s="185" t="s">
        <v>165</v>
      </c>
      <c r="F71" s="185"/>
      <c r="G71" s="167" t="s">
        <v>182</v>
      </c>
      <c r="H71" s="168">
        <v>0.15</v>
      </c>
      <c r="I71" s="169">
        <v>3.62</v>
      </c>
      <c r="J71" s="169">
        <v>0.54</v>
      </c>
    </row>
    <row r="72" spans="1:10" ht="25.5" x14ac:dyDescent="0.2">
      <c r="A72" s="165" t="s">
        <v>162</v>
      </c>
      <c r="B72" s="166" t="s">
        <v>189</v>
      </c>
      <c r="C72" s="165" t="s">
        <v>19</v>
      </c>
      <c r="D72" s="165" t="s">
        <v>190</v>
      </c>
      <c r="E72" s="185" t="s">
        <v>165</v>
      </c>
      <c r="F72" s="185"/>
      <c r="G72" s="167" t="s">
        <v>182</v>
      </c>
      <c r="H72" s="168">
        <v>0.01</v>
      </c>
      <c r="I72" s="169">
        <v>13.61</v>
      </c>
      <c r="J72" s="169">
        <v>0.13</v>
      </c>
    </row>
    <row r="73" spans="1:10" ht="25.5" x14ac:dyDescent="0.2">
      <c r="A73" s="165" t="s">
        <v>162</v>
      </c>
      <c r="B73" s="166" t="s">
        <v>201</v>
      </c>
      <c r="C73" s="165" t="s">
        <v>19</v>
      </c>
      <c r="D73" s="165" t="s">
        <v>202</v>
      </c>
      <c r="E73" s="185" t="s">
        <v>165</v>
      </c>
      <c r="F73" s="185"/>
      <c r="G73" s="167" t="s">
        <v>168</v>
      </c>
      <c r="H73" s="168">
        <v>1</v>
      </c>
      <c r="I73" s="169">
        <v>76.36</v>
      </c>
      <c r="J73" s="169">
        <v>76.36</v>
      </c>
    </row>
    <row r="74" spans="1:10" ht="25.5" x14ac:dyDescent="0.2">
      <c r="A74" s="165" t="s">
        <v>162</v>
      </c>
      <c r="B74" s="166" t="s">
        <v>195</v>
      </c>
      <c r="C74" s="165" t="s">
        <v>19</v>
      </c>
      <c r="D74" s="165" t="s">
        <v>196</v>
      </c>
      <c r="E74" s="185" t="s">
        <v>179</v>
      </c>
      <c r="F74" s="185"/>
      <c r="G74" s="167" t="s">
        <v>159</v>
      </c>
      <c r="H74" s="168">
        <v>0.5</v>
      </c>
      <c r="I74" s="169">
        <v>2.7</v>
      </c>
      <c r="J74" s="169">
        <v>1.35</v>
      </c>
    </row>
    <row r="75" spans="1:10" x14ac:dyDescent="0.2">
      <c r="A75" s="146"/>
      <c r="B75" s="146"/>
      <c r="C75" s="146"/>
      <c r="D75" s="146"/>
      <c r="E75" s="146"/>
      <c r="F75" s="22"/>
      <c r="G75" s="146"/>
      <c r="H75" s="22"/>
      <c r="I75" s="146"/>
      <c r="J75" s="22"/>
    </row>
    <row r="76" spans="1:10" ht="15" thickBot="1" x14ac:dyDescent="0.25">
      <c r="A76" s="146"/>
      <c r="B76" s="146"/>
      <c r="C76" s="146"/>
      <c r="D76" s="146"/>
      <c r="E76" s="146"/>
      <c r="F76" s="22"/>
      <c r="G76" s="146"/>
      <c r="H76" s="186" t="s">
        <v>174</v>
      </c>
      <c r="I76" s="186"/>
      <c r="J76" s="22">
        <v>184.82</v>
      </c>
    </row>
    <row r="77" spans="1:10" ht="15" thickTop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</row>
    <row r="78" spans="1:10" ht="15" x14ac:dyDescent="0.2">
      <c r="A78" s="147" t="s">
        <v>47</v>
      </c>
      <c r="B78" s="12" t="s">
        <v>6</v>
      </c>
      <c r="C78" s="147" t="s">
        <v>7</v>
      </c>
      <c r="D78" s="147" t="s">
        <v>8</v>
      </c>
      <c r="E78" s="187" t="s">
        <v>9</v>
      </c>
      <c r="F78" s="187"/>
      <c r="G78" s="13" t="s">
        <v>10</v>
      </c>
      <c r="H78" s="12" t="s">
        <v>11</v>
      </c>
      <c r="I78" s="12" t="s">
        <v>12</v>
      </c>
      <c r="J78" s="12" t="s">
        <v>14</v>
      </c>
    </row>
    <row r="79" spans="1:10" ht="25.5" x14ac:dyDescent="0.2">
      <c r="A79" s="148" t="s">
        <v>152</v>
      </c>
      <c r="B79" s="14" t="s">
        <v>48</v>
      </c>
      <c r="C79" s="148" t="s">
        <v>27</v>
      </c>
      <c r="D79" s="148" t="s">
        <v>49</v>
      </c>
      <c r="E79" s="188" t="s">
        <v>46</v>
      </c>
      <c r="F79" s="188"/>
      <c r="G79" s="15" t="s">
        <v>30</v>
      </c>
      <c r="H79" s="16">
        <v>1</v>
      </c>
      <c r="I79" s="17">
        <v>168.51</v>
      </c>
      <c r="J79" s="17">
        <v>168.51</v>
      </c>
    </row>
    <row r="80" spans="1:10" ht="25.5" x14ac:dyDescent="0.2">
      <c r="A80" s="165" t="s">
        <v>153</v>
      </c>
      <c r="B80" s="166" t="s">
        <v>203</v>
      </c>
      <c r="C80" s="165" t="s">
        <v>19</v>
      </c>
      <c r="D80" s="165" t="s">
        <v>204</v>
      </c>
      <c r="E80" s="185" t="s">
        <v>56</v>
      </c>
      <c r="F80" s="185"/>
      <c r="G80" s="167" t="s">
        <v>159</v>
      </c>
      <c r="H80" s="168">
        <v>1</v>
      </c>
      <c r="I80" s="169">
        <v>25.42</v>
      </c>
      <c r="J80" s="169">
        <v>25.42</v>
      </c>
    </row>
    <row r="81" spans="1:10" x14ac:dyDescent="0.2">
      <c r="A81" s="165" t="s">
        <v>162</v>
      </c>
      <c r="B81" s="166" t="s">
        <v>187</v>
      </c>
      <c r="C81" s="165" t="s">
        <v>19</v>
      </c>
      <c r="D81" s="165" t="s">
        <v>188</v>
      </c>
      <c r="E81" s="185" t="s">
        <v>165</v>
      </c>
      <c r="F81" s="185"/>
      <c r="G81" s="167" t="s">
        <v>182</v>
      </c>
      <c r="H81" s="168">
        <v>25</v>
      </c>
      <c r="I81" s="169">
        <v>3.62</v>
      </c>
      <c r="J81" s="169">
        <v>90.5</v>
      </c>
    </row>
    <row r="82" spans="1:10" ht="25.5" x14ac:dyDescent="0.2">
      <c r="A82" s="165" t="s">
        <v>162</v>
      </c>
      <c r="B82" s="166" t="s">
        <v>189</v>
      </c>
      <c r="C82" s="165" t="s">
        <v>19</v>
      </c>
      <c r="D82" s="165" t="s">
        <v>190</v>
      </c>
      <c r="E82" s="185" t="s">
        <v>165</v>
      </c>
      <c r="F82" s="185"/>
      <c r="G82" s="167" t="s">
        <v>182</v>
      </c>
      <c r="H82" s="168">
        <v>3</v>
      </c>
      <c r="I82" s="169">
        <v>13.61</v>
      </c>
      <c r="J82" s="169">
        <v>40.83</v>
      </c>
    </row>
    <row r="83" spans="1:10" ht="25.5" x14ac:dyDescent="0.2">
      <c r="A83" s="165" t="s">
        <v>162</v>
      </c>
      <c r="B83" s="166" t="s">
        <v>205</v>
      </c>
      <c r="C83" s="165" t="s">
        <v>62</v>
      </c>
      <c r="D83" s="165" t="s">
        <v>206</v>
      </c>
      <c r="E83" s="185" t="s">
        <v>179</v>
      </c>
      <c r="F83" s="185"/>
      <c r="G83" s="167" t="s">
        <v>65</v>
      </c>
      <c r="H83" s="168">
        <v>1</v>
      </c>
      <c r="I83" s="169">
        <v>11.76</v>
      </c>
      <c r="J83" s="169">
        <v>11.76</v>
      </c>
    </row>
    <row r="84" spans="1:10" x14ac:dyDescent="0.2">
      <c r="A84" s="146"/>
      <c r="B84" s="146"/>
      <c r="C84" s="146"/>
      <c r="D84" s="146"/>
      <c r="E84" s="146"/>
      <c r="F84" s="22"/>
      <c r="G84" s="146"/>
      <c r="H84" s="22"/>
      <c r="I84" s="146"/>
      <c r="J84" s="22"/>
    </row>
    <row r="85" spans="1:10" ht="15" thickBot="1" x14ac:dyDescent="0.25">
      <c r="A85" s="146"/>
      <c r="B85" s="146"/>
      <c r="C85" s="146"/>
      <c r="D85" s="146"/>
      <c r="E85" s="146"/>
      <c r="F85" s="22"/>
      <c r="G85" s="146"/>
      <c r="H85" s="186" t="s">
        <v>174</v>
      </c>
      <c r="I85" s="186"/>
      <c r="J85" s="22">
        <v>211.88</v>
      </c>
    </row>
    <row r="86" spans="1:10" ht="15" thickTop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</row>
    <row r="87" spans="1:10" ht="15" x14ac:dyDescent="0.2">
      <c r="A87" s="147" t="s">
        <v>50</v>
      </c>
      <c r="B87" s="12" t="s">
        <v>6</v>
      </c>
      <c r="C87" s="147" t="s">
        <v>7</v>
      </c>
      <c r="D87" s="147" t="s">
        <v>8</v>
      </c>
      <c r="E87" s="187" t="s">
        <v>9</v>
      </c>
      <c r="F87" s="187"/>
      <c r="G87" s="13" t="s">
        <v>10</v>
      </c>
      <c r="H87" s="12" t="s">
        <v>11</v>
      </c>
      <c r="I87" s="12" t="s">
        <v>12</v>
      </c>
      <c r="J87" s="12" t="s">
        <v>14</v>
      </c>
    </row>
    <row r="88" spans="1:10" ht="25.5" x14ac:dyDescent="0.2">
      <c r="A88" s="148" t="s">
        <v>152</v>
      </c>
      <c r="B88" s="14" t="s">
        <v>51</v>
      </c>
      <c r="C88" s="148" t="s">
        <v>27</v>
      </c>
      <c r="D88" s="148" t="s">
        <v>52</v>
      </c>
      <c r="E88" s="188" t="s">
        <v>29</v>
      </c>
      <c r="F88" s="188"/>
      <c r="G88" s="15" t="s">
        <v>30</v>
      </c>
      <c r="H88" s="16">
        <v>1</v>
      </c>
      <c r="I88" s="17">
        <v>88.39</v>
      </c>
      <c r="J88" s="17">
        <v>88.39</v>
      </c>
    </row>
    <row r="89" spans="1:10" ht="25.5" x14ac:dyDescent="0.2">
      <c r="A89" s="165" t="s">
        <v>153</v>
      </c>
      <c r="B89" s="166" t="s">
        <v>203</v>
      </c>
      <c r="C89" s="165" t="s">
        <v>19</v>
      </c>
      <c r="D89" s="165" t="s">
        <v>204</v>
      </c>
      <c r="E89" s="185" t="s">
        <v>56</v>
      </c>
      <c r="F89" s="185"/>
      <c r="G89" s="167" t="s">
        <v>159</v>
      </c>
      <c r="H89" s="168">
        <v>1</v>
      </c>
      <c r="I89" s="169">
        <v>25.42</v>
      </c>
      <c r="J89" s="169">
        <v>25.42</v>
      </c>
    </row>
    <row r="90" spans="1:10" ht="25.5" x14ac:dyDescent="0.2">
      <c r="A90" s="165" t="s">
        <v>153</v>
      </c>
      <c r="B90" s="166" t="s">
        <v>160</v>
      </c>
      <c r="C90" s="165" t="s">
        <v>19</v>
      </c>
      <c r="D90" s="165" t="s">
        <v>161</v>
      </c>
      <c r="E90" s="185" t="s">
        <v>56</v>
      </c>
      <c r="F90" s="185"/>
      <c r="G90" s="167" t="s">
        <v>159</v>
      </c>
      <c r="H90" s="168">
        <v>3</v>
      </c>
      <c r="I90" s="169">
        <v>16.010000000000002</v>
      </c>
      <c r="J90" s="169">
        <v>48.03</v>
      </c>
    </row>
    <row r="91" spans="1:10" ht="25.5" x14ac:dyDescent="0.2">
      <c r="A91" s="165" t="s">
        <v>162</v>
      </c>
      <c r="B91" s="166" t="s">
        <v>205</v>
      </c>
      <c r="C91" s="165" t="s">
        <v>62</v>
      </c>
      <c r="D91" s="165" t="s">
        <v>206</v>
      </c>
      <c r="E91" s="185" t="s">
        <v>179</v>
      </c>
      <c r="F91" s="185"/>
      <c r="G91" s="167" t="s">
        <v>65</v>
      </c>
      <c r="H91" s="168">
        <v>1</v>
      </c>
      <c r="I91" s="169">
        <v>11.76</v>
      </c>
      <c r="J91" s="169">
        <v>11.76</v>
      </c>
    </row>
    <row r="92" spans="1:10" ht="25.5" x14ac:dyDescent="0.2">
      <c r="A92" s="165" t="s">
        <v>162</v>
      </c>
      <c r="B92" s="166" t="s">
        <v>207</v>
      </c>
      <c r="C92" s="165" t="s">
        <v>27</v>
      </c>
      <c r="D92" s="165" t="s">
        <v>208</v>
      </c>
      <c r="E92" s="185" t="s">
        <v>165</v>
      </c>
      <c r="F92" s="185"/>
      <c r="G92" s="167" t="s">
        <v>182</v>
      </c>
      <c r="H92" s="168">
        <v>1</v>
      </c>
      <c r="I92" s="169">
        <v>3.18</v>
      </c>
      <c r="J92" s="169">
        <v>3.18</v>
      </c>
    </row>
    <row r="93" spans="1:10" x14ac:dyDescent="0.2">
      <c r="A93" s="146"/>
      <c r="B93" s="146"/>
      <c r="C93" s="146"/>
      <c r="D93" s="146"/>
      <c r="E93" s="146"/>
      <c r="F93" s="22"/>
      <c r="G93" s="146"/>
      <c r="H93" s="22"/>
      <c r="I93" s="146"/>
      <c r="J93" s="22"/>
    </row>
    <row r="94" spans="1:10" ht="15" thickBot="1" x14ac:dyDescent="0.25">
      <c r="A94" s="146"/>
      <c r="B94" s="146"/>
      <c r="C94" s="146"/>
      <c r="D94" s="146"/>
      <c r="E94" s="146"/>
      <c r="F94" s="22"/>
      <c r="G94" s="146"/>
      <c r="H94" s="186" t="s">
        <v>174</v>
      </c>
      <c r="I94" s="186"/>
      <c r="J94" s="22">
        <v>111.14</v>
      </c>
    </row>
    <row r="95" spans="1:10" ht="15" thickTop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</row>
    <row r="96" spans="1:10" ht="15" x14ac:dyDescent="0.2">
      <c r="A96" s="147" t="s">
        <v>53</v>
      </c>
      <c r="B96" s="12" t="s">
        <v>6</v>
      </c>
      <c r="C96" s="147" t="s">
        <v>7</v>
      </c>
      <c r="D96" s="147" t="s">
        <v>8</v>
      </c>
      <c r="E96" s="187" t="s">
        <v>9</v>
      </c>
      <c r="F96" s="187"/>
      <c r="G96" s="13" t="s">
        <v>10</v>
      </c>
      <c r="H96" s="12" t="s">
        <v>11</v>
      </c>
      <c r="I96" s="12" t="s">
        <v>12</v>
      </c>
      <c r="J96" s="12" t="s">
        <v>14</v>
      </c>
    </row>
    <row r="97" spans="1:10" ht="25.5" x14ac:dyDescent="0.2">
      <c r="A97" s="148" t="s">
        <v>152</v>
      </c>
      <c r="B97" s="14" t="s">
        <v>54</v>
      </c>
      <c r="C97" s="148" t="s">
        <v>27</v>
      </c>
      <c r="D97" s="148" t="s">
        <v>55</v>
      </c>
      <c r="E97" s="188" t="s">
        <v>56</v>
      </c>
      <c r="F97" s="188"/>
      <c r="G97" s="15" t="s">
        <v>30</v>
      </c>
      <c r="H97" s="16">
        <v>1</v>
      </c>
      <c r="I97" s="17">
        <v>108.82</v>
      </c>
      <c r="J97" s="17">
        <v>108.82</v>
      </c>
    </row>
    <row r="98" spans="1:10" ht="25.5" x14ac:dyDescent="0.2">
      <c r="A98" s="165" t="s">
        <v>153</v>
      </c>
      <c r="B98" s="166" t="s">
        <v>209</v>
      </c>
      <c r="C98" s="165" t="s">
        <v>19</v>
      </c>
      <c r="D98" s="165" t="s">
        <v>210</v>
      </c>
      <c r="E98" s="185" t="s">
        <v>156</v>
      </c>
      <c r="F98" s="185"/>
      <c r="G98" s="167" t="s">
        <v>119</v>
      </c>
      <c r="H98" s="168">
        <v>0.15</v>
      </c>
      <c r="I98" s="169">
        <v>296.42</v>
      </c>
      <c r="J98" s="169">
        <v>44.46</v>
      </c>
    </row>
    <row r="99" spans="1:10" ht="38.25" x14ac:dyDescent="0.2">
      <c r="A99" s="165" t="s">
        <v>153</v>
      </c>
      <c r="B99" s="166" t="s">
        <v>211</v>
      </c>
      <c r="C99" s="165" t="s">
        <v>19</v>
      </c>
      <c r="D99" s="165" t="s">
        <v>212</v>
      </c>
      <c r="E99" s="185" t="s">
        <v>156</v>
      </c>
      <c r="F99" s="185"/>
      <c r="G99" s="167" t="s">
        <v>22</v>
      </c>
      <c r="H99" s="168">
        <v>0.6</v>
      </c>
      <c r="I99" s="169">
        <v>20.32</v>
      </c>
      <c r="J99" s="169">
        <v>12.19</v>
      </c>
    </row>
    <row r="100" spans="1:10" ht="25.5" x14ac:dyDescent="0.2">
      <c r="A100" s="165" t="s">
        <v>153</v>
      </c>
      <c r="B100" s="166" t="s">
        <v>213</v>
      </c>
      <c r="C100" s="165" t="s">
        <v>19</v>
      </c>
      <c r="D100" s="165" t="s">
        <v>214</v>
      </c>
      <c r="E100" s="185" t="s">
        <v>56</v>
      </c>
      <c r="F100" s="185"/>
      <c r="G100" s="167" t="s">
        <v>159</v>
      </c>
      <c r="H100" s="168">
        <v>1.3</v>
      </c>
      <c r="I100" s="169">
        <v>23.2</v>
      </c>
      <c r="J100" s="169">
        <v>30.16</v>
      </c>
    </row>
    <row r="101" spans="1:10" ht="25.5" x14ac:dyDescent="0.2">
      <c r="A101" s="165" t="s">
        <v>153</v>
      </c>
      <c r="B101" s="166" t="s">
        <v>160</v>
      </c>
      <c r="C101" s="165" t="s">
        <v>19</v>
      </c>
      <c r="D101" s="165" t="s">
        <v>161</v>
      </c>
      <c r="E101" s="185" t="s">
        <v>56</v>
      </c>
      <c r="F101" s="185"/>
      <c r="G101" s="167" t="s">
        <v>159</v>
      </c>
      <c r="H101" s="168">
        <v>1.3</v>
      </c>
      <c r="I101" s="169">
        <v>16.010000000000002</v>
      </c>
      <c r="J101" s="169">
        <v>20.81</v>
      </c>
    </row>
    <row r="102" spans="1:10" ht="25.5" x14ac:dyDescent="0.2">
      <c r="A102" s="165" t="s">
        <v>153</v>
      </c>
      <c r="B102" s="166" t="s">
        <v>117</v>
      </c>
      <c r="C102" s="165" t="s">
        <v>27</v>
      </c>
      <c r="D102" s="165" t="s">
        <v>118</v>
      </c>
      <c r="E102" s="185" t="s">
        <v>56</v>
      </c>
      <c r="F102" s="185"/>
      <c r="G102" s="167" t="s">
        <v>119</v>
      </c>
      <c r="H102" s="168">
        <v>0.05</v>
      </c>
      <c r="I102" s="169">
        <v>24.01</v>
      </c>
      <c r="J102" s="169">
        <v>1.2</v>
      </c>
    </row>
    <row r="103" spans="1:10" x14ac:dyDescent="0.2">
      <c r="A103" s="146"/>
      <c r="B103" s="146"/>
      <c r="C103" s="146"/>
      <c r="D103" s="146"/>
      <c r="E103" s="146"/>
      <c r="F103" s="22"/>
      <c r="G103" s="146"/>
      <c r="H103" s="22"/>
      <c r="I103" s="146"/>
      <c r="J103" s="22"/>
    </row>
    <row r="104" spans="1:10" ht="15" thickBot="1" x14ac:dyDescent="0.25">
      <c r="A104" s="146"/>
      <c r="B104" s="146"/>
      <c r="C104" s="146"/>
      <c r="D104" s="146"/>
      <c r="E104" s="146"/>
      <c r="F104" s="22"/>
      <c r="G104" s="146"/>
      <c r="H104" s="186" t="s">
        <v>174</v>
      </c>
      <c r="I104" s="186"/>
      <c r="J104" s="22">
        <v>136.83000000000001</v>
      </c>
    </row>
    <row r="105" spans="1:10" ht="15" thickTop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ht="15" x14ac:dyDescent="0.2">
      <c r="A106" s="147" t="s">
        <v>57</v>
      </c>
      <c r="B106" s="12" t="s">
        <v>6</v>
      </c>
      <c r="C106" s="147" t="s">
        <v>7</v>
      </c>
      <c r="D106" s="147" t="s">
        <v>8</v>
      </c>
      <c r="E106" s="187" t="s">
        <v>9</v>
      </c>
      <c r="F106" s="187"/>
      <c r="G106" s="13" t="s">
        <v>10</v>
      </c>
      <c r="H106" s="12" t="s">
        <v>11</v>
      </c>
      <c r="I106" s="12" t="s">
        <v>12</v>
      </c>
      <c r="J106" s="12" t="s">
        <v>14</v>
      </c>
    </row>
    <row r="107" spans="1:10" ht="25.5" x14ac:dyDescent="0.2">
      <c r="A107" s="148" t="s">
        <v>152</v>
      </c>
      <c r="B107" s="14" t="s">
        <v>58</v>
      </c>
      <c r="C107" s="148" t="s">
        <v>27</v>
      </c>
      <c r="D107" s="148" t="s">
        <v>59</v>
      </c>
      <c r="E107" s="188" t="s">
        <v>56</v>
      </c>
      <c r="F107" s="188"/>
      <c r="G107" s="15" t="s">
        <v>30</v>
      </c>
      <c r="H107" s="16">
        <v>1</v>
      </c>
      <c r="I107" s="17">
        <v>72.510000000000005</v>
      </c>
      <c r="J107" s="17">
        <v>72.510000000000005</v>
      </c>
    </row>
    <row r="108" spans="1:10" ht="25.5" x14ac:dyDescent="0.2">
      <c r="A108" s="165" t="s">
        <v>153</v>
      </c>
      <c r="B108" s="166" t="s">
        <v>215</v>
      </c>
      <c r="C108" s="165" t="s">
        <v>19</v>
      </c>
      <c r="D108" s="165" t="s">
        <v>216</v>
      </c>
      <c r="E108" s="185" t="s">
        <v>56</v>
      </c>
      <c r="F108" s="185"/>
      <c r="G108" s="167" t="s">
        <v>159</v>
      </c>
      <c r="H108" s="168">
        <v>0.2</v>
      </c>
      <c r="I108" s="169">
        <v>22.78</v>
      </c>
      <c r="J108" s="169">
        <v>4.55</v>
      </c>
    </row>
    <row r="109" spans="1:10" x14ac:dyDescent="0.2">
      <c r="A109" s="165" t="s">
        <v>162</v>
      </c>
      <c r="B109" s="166" t="s">
        <v>217</v>
      </c>
      <c r="C109" s="165" t="s">
        <v>62</v>
      </c>
      <c r="D109" s="165" t="s">
        <v>218</v>
      </c>
      <c r="E109" s="185" t="s">
        <v>219</v>
      </c>
      <c r="F109" s="185"/>
      <c r="G109" s="167" t="s">
        <v>220</v>
      </c>
      <c r="H109" s="168">
        <v>1</v>
      </c>
      <c r="I109" s="169">
        <v>67.959999999999994</v>
      </c>
      <c r="J109" s="169">
        <v>67.959999999999994</v>
      </c>
    </row>
    <row r="110" spans="1:10" x14ac:dyDescent="0.2">
      <c r="A110" s="146"/>
      <c r="B110" s="146"/>
      <c r="C110" s="146"/>
      <c r="D110" s="146"/>
      <c r="E110" s="146"/>
      <c r="F110" s="22"/>
      <c r="G110" s="146"/>
      <c r="H110" s="22"/>
      <c r="I110" s="146"/>
      <c r="J110" s="22"/>
    </row>
    <row r="111" spans="1:10" ht="15" thickBot="1" x14ac:dyDescent="0.25">
      <c r="A111" s="146"/>
      <c r="B111" s="146"/>
      <c r="C111" s="146"/>
      <c r="D111" s="146"/>
      <c r="E111" s="146"/>
      <c r="F111" s="22"/>
      <c r="G111" s="146"/>
      <c r="H111" s="186" t="s">
        <v>174</v>
      </c>
      <c r="I111" s="186"/>
      <c r="J111" s="22">
        <v>91.17</v>
      </c>
    </row>
    <row r="112" spans="1:10" ht="15" thickTop="1" x14ac:dyDescent="0.2">
      <c r="A112" s="23"/>
      <c r="B112" s="23"/>
      <c r="C112" s="23"/>
      <c r="D112" s="23"/>
      <c r="E112" s="23"/>
      <c r="F112" s="23"/>
      <c r="G112" s="23"/>
      <c r="H112" s="23"/>
      <c r="I112" s="23"/>
      <c r="J112" s="23"/>
    </row>
    <row r="113" spans="1:10" ht="15" x14ac:dyDescent="0.2">
      <c r="A113" s="147" t="s">
        <v>60</v>
      </c>
      <c r="B113" s="12" t="s">
        <v>6</v>
      </c>
      <c r="C113" s="147" t="s">
        <v>7</v>
      </c>
      <c r="D113" s="147" t="s">
        <v>8</v>
      </c>
      <c r="E113" s="187" t="s">
        <v>9</v>
      </c>
      <c r="F113" s="187"/>
      <c r="G113" s="13" t="s">
        <v>10</v>
      </c>
      <c r="H113" s="12" t="s">
        <v>11</v>
      </c>
      <c r="I113" s="12" t="s">
        <v>12</v>
      </c>
      <c r="J113" s="12" t="s">
        <v>14</v>
      </c>
    </row>
    <row r="114" spans="1:10" x14ac:dyDescent="0.2">
      <c r="A114" s="148" t="s">
        <v>152</v>
      </c>
      <c r="B114" s="14" t="s">
        <v>61</v>
      </c>
      <c r="C114" s="148" t="s">
        <v>62</v>
      </c>
      <c r="D114" s="148" t="s">
        <v>63</v>
      </c>
      <c r="E114" s="188" t="s">
        <v>64</v>
      </c>
      <c r="F114" s="188"/>
      <c r="G114" s="15" t="s">
        <v>65</v>
      </c>
      <c r="H114" s="16">
        <v>1</v>
      </c>
      <c r="I114" s="17">
        <v>133.69</v>
      </c>
      <c r="J114" s="17">
        <v>133.69</v>
      </c>
    </row>
    <row r="115" spans="1:10" x14ac:dyDescent="0.2">
      <c r="A115" s="165" t="s">
        <v>162</v>
      </c>
      <c r="B115" s="166" t="s">
        <v>221</v>
      </c>
      <c r="C115" s="165" t="s">
        <v>62</v>
      </c>
      <c r="D115" s="165" t="s">
        <v>222</v>
      </c>
      <c r="E115" s="185" t="s">
        <v>219</v>
      </c>
      <c r="F115" s="185"/>
      <c r="G115" s="167" t="s">
        <v>65</v>
      </c>
      <c r="H115" s="168">
        <v>1</v>
      </c>
      <c r="I115" s="169">
        <v>133.69</v>
      </c>
      <c r="J115" s="169">
        <v>133.69</v>
      </c>
    </row>
    <row r="116" spans="1:10" x14ac:dyDescent="0.2">
      <c r="A116" s="146"/>
      <c r="B116" s="146"/>
      <c r="C116" s="146"/>
      <c r="D116" s="146"/>
      <c r="E116" s="146"/>
      <c r="F116" s="22"/>
      <c r="G116" s="146"/>
      <c r="H116" s="22"/>
      <c r="I116" s="146"/>
      <c r="J116" s="22"/>
    </row>
    <row r="117" spans="1:10" ht="15" thickBot="1" x14ac:dyDescent="0.25">
      <c r="A117" s="146"/>
      <c r="B117" s="146"/>
      <c r="C117" s="146"/>
      <c r="D117" s="146"/>
      <c r="E117" s="146"/>
      <c r="F117" s="22"/>
      <c r="G117" s="146"/>
      <c r="H117" s="186" t="s">
        <v>174</v>
      </c>
      <c r="I117" s="186"/>
      <c r="J117" s="22">
        <v>168.1</v>
      </c>
    </row>
    <row r="118" spans="1:10" ht="15" thickTop="1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</row>
    <row r="119" spans="1:10" ht="15" x14ac:dyDescent="0.2">
      <c r="A119" s="147" t="s">
        <v>66</v>
      </c>
      <c r="B119" s="12" t="s">
        <v>6</v>
      </c>
      <c r="C119" s="147" t="s">
        <v>7</v>
      </c>
      <c r="D119" s="147" t="s">
        <v>8</v>
      </c>
      <c r="E119" s="187" t="s">
        <v>9</v>
      </c>
      <c r="F119" s="187"/>
      <c r="G119" s="13" t="s">
        <v>10</v>
      </c>
      <c r="H119" s="12" t="s">
        <v>11</v>
      </c>
      <c r="I119" s="12" t="s">
        <v>12</v>
      </c>
      <c r="J119" s="12" t="s">
        <v>14</v>
      </c>
    </row>
    <row r="120" spans="1:10" ht="25.5" x14ac:dyDescent="0.2">
      <c r="A120" s="148" t="s">
        <v>152</v>
      </c>
      <c r="B120" s="14" t="s">
        <v>67</v>
      </c>
      <c r="C120" s="148" t="s">
        <v>27</v>
      </c>
      <c r="D120" s="148" t="s">
        <v>68</v>
      </c>
      <c r="E120" s="188" t="s">
        <v>56</v>
      </c>
      <c r="F120" s="188"/>
      <c r="G120" s="15" t="s">
        <v>30</v>
      </c>
      <c r="H120" s="16">
        <v>1</v>
      </c>
      <c r="I120" s="17">
        <v>51.94</v>
      </c>
      <c r="J120" s="17">
        <v>51.94</v>
      </c>
    </row>
    <row r="121" spans="1:10" ht="25.5" x14ac:dyDescent="0.2">
      <c r="A121" s="165" t="s">
        <v>162</v>
      </c>
      <c r="B121" s="166" t="s">
        <v>26</v>
      </c>
      <c r="C121" s="165" t="s">
        <v>27</v>
      </c>
      <c r="D121" s="165" t="s">
        <v>223</v>
      </c>
      <c r="E121" s="185" t="s">
        <v>219</v>
      </c>
      <c r="F121" s="185"/>
      <c r="G121" s="167" t="s">
        <v>30</v>
      </c>
      <c r="H121" s="168">
        <v>1</v>
      </c>
      <c r="I121" s="169">
        <v>48</v>
      </c>
      <c r="J121" s="169">
        <v>48</v>
      </c>
    </row>
    <row r="122" spans="1:10" x14ac:dyDescent="0.2">
      <c r="A122" s="165" t="s">
        <v>162</v>
      </c>
      <c r="B122" s="166" t="s">
        <v>224</v>
      </c>
      <c r="C122" s="165" t="s">
        <v>19</v>
      </c>
      <c r="D122" s="165" t="s">
        <v>225</v>
      </c>
      <c r="E122" s="185" t="s">
        <v>226</v>
      </c>
      <c r="F122" s="185"/>
      <c r="G122" s="167" t="s">
        <v>159</v>
      </c>
      <c r="H122" s="168">
        <v>0.15</v>
      </c>
      <c r="I122" s="169">
        <v>26.3</v>
      </c>
      <c r="J122" s="169">
        <v>3.94</v>
      </c>
    </row>
    <row r="123" spans="1:10" x14ac:dyDescent="0.2">
      <c r="A123" s="146"/>
      <c r="B123" s="146"/>
      <c r="C123" s="146"/>
      <c r="D123" s="146"/>
      <c r="E123" s="146"/>
      <c r="F123" s="22"/>
      <c r="G123" s="146"/>
      <c r="H123" s="22"/>
      <c r="I123" s="146"/>
      <c r="J123" s="22"/>
    </row>
    <row r="124" spans="1:10" ht="15" thickBot="1" x14ac:dyDescent="0.25">
      <c r="A124" s="146"/>
      <c r="B124" s="146"/>
      <c r="C124" s="146"/>
      <c r="D124" s="146"/>
      <c r="E124" s="146"/>
      <c r="F124" s="22"/>
      <c r="G124" s="146"/>
      <c r="H124" s="186" t="s">
        <v>174</v>
      </c>
      <c r="I124" s="186"/>
      <c r="J124" s="22">
        <v>65.3</v>
      </c>
    </row>
    <row r="125" spans="1:10" ht="15" thickTop="1" x14ac:dyDescent="0.2">
      <c r="A125" s="23"/>
      <c r="B125" s="23"/>
      <c r="C125" s="23"/>
      <c r="D125" s="23"/>
      <c r="E125" s="23"/>
      <c r="F125" s="23"/>
      <c r="G125" s="23"/>
      <c r="H125" s="23"/>
      <c r="I125" s="23"/>
      <c r="J125" s="23"/>
    </row>
    <row r="126" spans="1:10" ht="15" x14ac:dyDescent="0.2">
      <c r="A126" s="147" t="s">
        <v>69</v>
      </c>
      <c r="B126" s="12" t="s">
        <v>6</v>
      </c>
      <c r="C126" s="147" t="s">
        <v>7</v>
      </c>
      <c r="D126" s="147" t="s">
        <v>8</v>
      </c>
      <c r="E126" s="187" t="s">
        <v>9</v>
      </c>
      <c r="F126" s="187"/>
      <c r="G126" s="13" t="s">
        <v>10</v>
      </c>
      <c r="H126" s="12" t="s">
        <v>11</v>
      </c>
      <c r="I126" s="12" t="s">
        <v>12</v>
      </c>
      <c r="J126" s="12" t="s">
        <v>14</v>
      </c>
    </row>
    <row r="127" spans="1:10" ht="25.5" x14ac:dyDescent="0.2">
      <c r="A127" s="148" t="s">
        <v>152</v>
      </c>
      <c r="B127" s="14" t="s">
        <v>70</v>
      </c>
      <c r="C127" s="148" t="s">
        <v>27</v>
      </c>
      <c r="D127" s="148" t="s">
        <v>71</v>
      </c>
      <c r="E127" s="188" t="s">
        <v>56</v>
      </c>
      <c r="F127" s="188"/>
      <c r="G127" s="15" t="s">
        <v>72</v>
      </c>
      <c r="H127" s="16">
        <v>1</v>
      </c>
      <c r="I127" s="17">
        <v>184.82</v>
      </c>
      <c r="J127" s="17">
        <v>184.82</v>
      </c>
    </row>
    <row r="128" spans="1:10" ht="25.5" x14ac:dyDescent="0.2">
      <c r="A128" s="165" t="s">
        <v>153</v>
      </c>
      <c r="B128" s="166" t="s">
        <v>183</v>
      </c>
      <c r="C128" s="165" t="s">
        <v>19</v>
      </c>
      <c r="D128" s="165" t="s">
        <v>184</v>
      </c>
      <c r="E128" s="185" t="s">
        <v>56</v>
      </c>
      <c r="F128" s="185"/>
      <c r="G128" s="167" t="s">
        <v>159</v>
      </c>
      <c r="H128" s="168">
        <v>0.15</v>
      </c>
      <c r="I128" s="169">
        <v>32.14</v>
      </c>
      <c r="J128" s="169">
        <v>4.82</v>
      </c>
    </row>
    <row r="129" spans="1:10" ht="25.5" x14ac:dyDescent="0.2">
      <c r="A129" s="165" t="s">
        <v>162</v>
      </c>
      <c r="B129" s="166" t="s">
        <v>227</v>
      </c>
      <c r="C129" s="165" t="s">
        <v>27</v>
      </c>
      <c r="D129" s="165" t="s">
        <v>228</v>
      </c>
      <c r="E129" s="185" t="s">
        <v>219</v>
      </c>
      <c r="F129" s="185"/>
      <c r="G129" s="167" t="s">
        <v>30</v>
      </c>
      <c r="H129" s="168">
        <v>1</v>
      </c>
      <c r="I129" s="169">
        <v>180</v>
      </c>
      <c r="J129" s="169">
        <v>180</v>
      </c>
    </row>
    <row r="130" spans="1:10" x14ac:dyDescent="0.2">
      <c r="A130" s="146"/>
      <c r="B130" s="146"/>
      <c r="C130" s="146"/>
      <c r="D130" s="146"/>
      <c r="E130" s="146"/>
      <c r="F130" s="22"/>
      <c r="G130" s="146"/>
      <c r="H130" s="22"/>
      <c r="I130" s="146"/>
      <c r="J130" s="22"/>
    </row>
    <row r="131" spans="1:10" ht="15" thickBot="1" x14ac:dyDescent="0.25">
      <c r="A131" s="146"/>
      <c r="B131" s="146"/>
      <c r="C131" s="146"/>
      <c r="D131" s="146"/>
      <c r="E131" s="146"/>
      <c r="F131" s="22"/>
      <c r="G131" s="146"/>
      <c r="H131" s="186" t="s">
        <v>174</v>
      </c>
      <c r="I131" s="186"/>
      <c r="J131" s="22">
        <v>232.39</v>
      </c>
    </row>
    <row r="132" spans="1:10" ht="15" thickTop="1" x14ac:dyDescent="0.2">
      <c r="A132" s="23"/>
      <c r="B132" s="23"/>
      <c r="C132" s="23"/>
      <c r="D132" s="23"/>
      <c r="E132" s="23"/>
      <c r="F132" s="23"/>
      <c r="G132" s="23"/>
      <c r="H132" s="23"/>
      <c r="I132" s="23"/>
      <c r="J132" s="23"/>
    </row>
    <row r="133" spans="1:10" ht="15" x14ac:dyDescent="0.2">
      <c r="A133" s="147" t="s">
        <v>73</v>
      </c>
      <c r="B133" s="12" t="s">
        <v>6</v>
      </c>
      <c r="C133" s="147" t="s">
        <v>7</v>
      </c>
      <c r="D133" s="147" t="s">
        <v>8</v>
      </c>
      <c r="E133" s="187" t="s">
        <v>9</v>
      </c>
      <c r="F133" s="187"/>
      <c r="G133" s="13" t="s">
        <v>10</v>
      </c>
      <c r="H133" s="12" t="s">
        <v>11</v>
      </c>
      <c r="I133" s="12" t="s">
        <v>12</v>
      </c>
      <c r="J133" s="12" t="s">
        <v>14</v>
      </c>
    </row>
    <row r="134" spans="1:10" ht="25.5" x14ac:dyDescent="0.2">
      <c r="A134" s="148" t="s">
        <v>152</v>
      </c>
      <c r="B134" s="14" t="s">
        <v>74</v>
      </c>
      <c r="C134" s="148" t="s">
        <v>27</v>
      </c>
      <c r="D134" s="148" t="s">
        <v>75</v>
      </c>
      <c r="E134" s="188" t="s">
        <v>56</v>
      </c>
      <c r="F134" s="188"/>
      <c r="G134" s="15" t="s">
        <v>30</v>
      </c>
      <c r="H134" s="16">
        <v>1</v>
      </c>
      <c r="I134" s="17">
        <v>229.37</v>
      </c>
      <c r="J134" s="17">
        <v>229.37</v>
      </c>
    </row>
    <row r="135" spans="1:10" ht="25.5" x14ac:dyDescent="0.2">
      <c r="A135" s="165" t="s">
        <v>153</v>
      </c>
      <c r="B135" s="166" t="s">
        <v>229</v>
      </c>
      <c r="C135" s="165" t="s">
        <v>19</v>
      </c>
      <c r="D135" s="165" t="s">
        <v>230</v>
      </c>
      <c r="E135" s="185" t="s">
        <v>56</v>
      </c>
      <c r="F135" s="185"/>
      <c r="G135" s="167" t="s">
        <v>159</v>
      </c>
      <c r="H135" s="168">
        <v>2</v>
      </c>
      <c r="I135" s="169">
        <v>34.020000000000003</v>
      </c>
      <c r="J135" s="169">
        <v>68.040000000000006</v>
      </c>
    </row>
    <row r="136" spans="1:10" x14ac:dyDescent="0.2">
      <c r="A136" s="165" t="s">
        <v>162</v>
      </c>
      <c r="B136" s="166" t="s">
        <v>177</v>
      </c>
      <c r="C136" s="165" t="s">
        <v>62</v>
      </c>
      <c r="D136" s="165" t="s">
        <v>178</v>
      </c>
      <c r="E136" s="185" t="s">
        <v>179</v>
      </c>
      <c r="F136" s="185"/>
      <c r="G136" s="167" t="s">
        <v>65</v>
      </c>
      <c r="H136" s="168">
        <v>4</v>
      </c>
      <c r="I136" s="169">
        <v>10.210000000000001</v>
      </c>
      <c r="J136" s="169">
        <v>40.840000000000003</v>
      </c>
    </row>
    <row r="137" spans="1:10" x14ac:dyDescent="0.2">
      <c r="A137" s="165" t="s">
        <v>162</v>
      </c>
      <c r="B137" s="166" t="s">
        <v>180</v>
      </c>
      <c r="C137" s="165" t="s">
        <v>19</v>
      </c>
      <c r="D137" s="165" t="s">
        <v>181</v>
      </c>
      <c r="E137" s="185" t="s">
        <v>165</v>
      </c>
      <c r="F137" s="185"/>
      <c r="G137" s="167" t="s">
        <v>182</v>
      </c>
      <c r="H137" s="168">
        <v>5</v>
      </c>
      <c r="I137" s="169">
        <v>4.6100000000000003</v>
      </c>
      <c r="J137" s="169">
        <v>23.05</v>
      </c>
    </row>
    <row r="138" spans="1:10" ht="25.5" x14ac:dyDescent="0.2">
      <c r="A138" s="165" t="s">
        <v>162</v>
      </c>
      <c r="B138" s="166" t="s">
        <v>39</v>
      </c>
      <c r="C138" s="165" t="s">
        <v>27</v>
      </c>
      <c r="D138" s="165" t="s">
        <v>231</v>
      </c>
      <c r="E138" s="185" t="s">
        <v>179</v>
      </c>
      <c r="F138" s="185"/>
      <c r="G138" s="167">
        <v>1</v>
      </c>
      <c r="H138" s="168">
        <v>1</v>
      </c>
      <c r="I138" s="169">
        <v>81.36</v>
      </c>
      <c r="J138" s="169">
        <v>81.36</v>
      </c>
    </row>
    <row r="139" spans="1:10" ht="25.5" x14ac:dyDescent="0.2">
      <c r="A139" s="165" t="s">
        <v>162</v>
      </c>
      <c r="B139" s="166" t="s">
        <v>232</v>
      </c>
      <c r="C139" s="165" t="s">
        <v>27</v>
      </c>
      <c r="D139" s="165" t="s">
        <v>233</v>
      </c>
      <c r="E139" s="185" t="s">
        <v>219</v>
      </c>
      <c r="F139" s="185"/>
      <c r="G139" s="167" t="s">
        <v>72</v>
      </c>
      <c r="H139" s="168">
        <v>1</v>
      </c>
      <c r="I139" s="169">
        <v>16.079999999999998</v>
      </c>
      <c r="J139" s="169">
        <v>16.079999999999998</v>
      </c>
    </row>
    <row r="140" spans="1:10" ht="9.75" customHeight="1" x14ac:dyDescent="0.2">
      <c r="A140" s="146"/>
      <c r="B140" s="146"/>
      <c r="C140" s="146"/>
      <c r="D140" s="146"/>
      <c r="E140" s="146"/>
      <c r="F140" s="22"/>
      <c r="G140" s="146"/>
      <c r="H140" s="22"/>
      <c r="I140" s="146"/>
      <c r="J140" s="22"/>
    </row>
    <row r="141" spans="1:10" ht="15" thickBot="1" x14ac:dyDescent="0.25">
      <c r="A141" s="146"/>
      <c r="B141" s="146"/>
      <c r="C141" s="146"/>
      <c r="D141" s="146"/>
      <c r="E141" s="146"/>
      <c r="F141" s="22"/>
      <c r="G141" s="146"/>
      <c r="H141" s="186" t="s">
        <v>174</v>
      </c>
      <c r="I141" s="186"/>
      <c r="J141" s="22">
        <v>288.39999999999998</v>
      </c>
    </row>
    <row r="142" spans="1:10" ht="15" thickTop="1" x14ac:dyDescent="0.2">
      <c r="A142" s="23"/>
      <c r="B142" s="23"/>
      <c r="C142" s="23"/>
      <c r="D142" s="23"/>
      <c r="E142" s="23"/>
      <c r="F142" s="23"/>
      <c r="G142" s="23"/>
      <c r="H142" s="23"/>
      <c r="I142" s="23"/>
      <c r="J142" s="23"/>
    </row>
    <row r="143" spans="1:10" ht="15" x14ac:dyDescent="0.2">
      <c r="A143" s="147" t="s">
        <v>78</v>
      </c>
      <c r="B143" s="12" t="s">
        <v>6</v>
      </c>
      <c r="C143" s="147" t="s">
        <v>7</v>
      </c>
      <c r="D143" s="147" t="s">
        <v>8</v>
      </c>
      <c r="E143" s="187" t="s">
        <v>9</v>
      </c>
      <c r="F143" s="187"/>
      <c r="G143" s="13" t="s">
        <v>10</v>
      </c>
      <c r="H143" s="12" t="s">
        <v>11</v>
      </c>
      <c r="I143" s="12" t="s">
        <v>12</v>
      </c>
      <c r="J143" s="12" t="s">
        <v>14</v>
      </c>
    </row>
    <row r="144" spans="1:10" ht="25.5" x14ac:dyDescent="0.2">
      <c r="A144" s="148" t="s">
        <v>152</v>
      </c>
      <c r="B144" s="14" t="s">
        <v>79</v>
      </c>
      <c r="C144" s="148" t="s">
        <v>27</v>
      </c>
      <c r="D144" s="148" t="s">
        <v>80</v>
      </c>
      <c r="E144" s="188" t="s">
        <v>46</v>
      </c>
      <c r="F144" s="188"/>
      <c r="G144" s="15" t="s">
        <v>81</v>
      </c>
      <c r="H144" s="16">
        <v>1</v>
      </c>
      <c r="I144" s="17">
        <v>3.89</v>
      </c>
      <c r="J144" s="17">
        <v>3.89</v>
      </c>
    </row>
    <row r="145" spans="1:10" ht="25.5" x14ac:dyDescent="0.2">
      <c r="A145" s="165" t="s">
        <v>153</v>
      </c>
      <c r="B145" s="166" t="s">
        <v>185</v>
      </c>
      <c r="C145" s="165" t="s">
        <v>19</v>
      </c>
      <c r="D145" s="165" t="s">
        <v>186</v>
      </c>
      <c r="E145" s="185" t="s">
        <v>56</v>
      </c>
      <c r="F145" s="185"/>
      <c r="G145" s="167" t="s">
        <v>159</v>
      </c>
      <c r="H145" s="168">
        <v>0.01</v>
      </c>
      <c r="I145" s="169">
        <v>25.61</v>
      </c>
      <c r="J145" s="169">
        <v>0.25</v>
      </c>
    </row>
    <row r="146" spans="1:10" ht="25.5" x14ac:dyDescent="0.2">
      <c r="A146" s="165" t="s">
        <v>153</v>
      </c>
      <c r="B146" s="166" t="s">
        <v>160</v>
      </c>
      <c r="C146" s="165" t="s">
        <v>19</v>
      </c>
      <c r="D146" s="165" t="s">
        <v>161</v>
      </c>
      <c r="E146" s="185" t="s">
        <v>56</v>
      </c>
      <c r="F146" s="185"/>
      <c r="G146" s="167" t="s">
        <v>159</v>
      </c>
      <c r="H146" s="168">
        <v>0.1</v>
      </c>
      <c r="I146" s="169">
        <v>16.010000000000002</v>
      </c>
      <c r="J146" s="169">
        <v>1.6</v>
      </c>
    </row>
    <row r="147" spans="1:10" x14ac:dyDescent="0.2">
      <c r="A147" s="165" t="s">
        <v>162</v>
      </c>
      <c r="B147" s="166" t="s">
        <v>187</v>
      </c>
      <c r="C147" s="165" t="s">
        <v>19</v>
      </c>
      <c r="D147" s="165" t="s">
        <v>188</v>
      </c>
      <c r="E147" s="185" t="s">
        <v>165</v>
      </c>
      <c r="F147" s="185"/>
      <c r="G147" s="167" t="s">
        <v>182</v>
      </c>
      <c r="H147" s="168">
        <v>0.3</v>
      </c>
      <c r="I147" s="169">
        <v>3.62</v>
      </c>
      <c r="J147" s="169">
        <v>1.08</v>
      </c>
    </row>
    <row r="148" spans="1:10" ht="25.5" x14ac:dyDescent="0.2">
      <c r="A148" s="165" t="s">
        <v>162</v>
      </c>
      <c r="B148" s="166" t="s">
        <v>189</v>
      </c>
      <c r="C148" s="165" t="s">
        <v>19</v>
      </c>
      <c r="D148" s="165" t="s">
        <v>190</v>
      </c>
      <c r="E148" s="185" t="s">
        <v>165</v>
      </c>
      <c r="F148" s="185"/>
      <c r="G148" s="167" t="s">
        <v>182</v>
      </c>
      <c r="H148" s="168">
        <v>5.0000000000000001E-3</v>
      </c>
      <c r="I148" s="169">
        <v>13.61</v>
      </c>
      <c r="J148" s="169">
        <v>0.06</v>
      </c>
    </row>
    <row r="149" spans="1:10" x14ac:dyDescent="0.2">
      <c r="A149" s="165" t="s">
        <v>162</v>
      </c>
      <c r="B149" s="166" t="s">
        <v>191</v>
      </c>
      <c r="C149" s="165" t="s">
        <v>62</v>
      </c>
      <c r="D149" s="165" t="s">
        <v>192</v>
      </c>
      <c r="E149" s="185" t="s">
        <v>179</v>
      </c>
      <c r="F149" s="185"/>
      <c r="G149" s="167" t="s">
        <v>65</v>
      </c>
      <c r="H149" s="168">
        <v>0.01</v>
      </c>
      <c r="I149" s="169">
        <v>90.41</v>
      </c>
      <c r="J149" s="169">
        <v>0.9</v>
      </c>
    </row>
    <row r="150" spans="1:10" x14ac:dyDescent="0.2">
      <c r="A150" s="146"/>
      <c r="B150" s="146"/>
      <c r="C150" s="146"/>
      <c r="D150" s="146"/>
      <c r="E150" s="146"/>
      <c r="F150" s="22"/>
      <c r="G150" s="146"/>
      <c r="H150" s="22"/>
      <c r="I150" s="146"/>
      <c r="J150" s="22"/>
    </row>
    <row r="151" spans="1:10" ht="15" thickBot="1" x14ac:dyDescent="0.25">
      <c r="A151" s="146"/>
      <c r="B151" s="146"/>
      <c r="C151" s="146"/>
      <c r="D151" s="146"/>
      <c r="E151" s="146"/>
      <c r="F151" s="22"/>
      <c r="G151" s="146"/>
      <c r="H151" s="186" t="s">
        <v>174</v>
      </c>
      <c r="I151" s="186"/>
      <c r="J151" s="22">
        <v>4.8899999999999997</v>
      </c>
    </row>
    <row r="152" spans="1:10" ht="15" thickTop="1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</row>
    <row r="153" spans="1:10" ht="15" x14ac:dyDescent="0.2">
      <c r="A153" s="147" t="s">
        <v>84</v>
      </c>
      <c r="B153" s="12" t="s">
        <v>6</v>
      </c>
      <c r="C153" s="147" t="s">
        <v>7</v>
      </c>
      <c r="D153" s="147" t="s">
        <v>8</v>
      </c>
      <c r="E153" s="187" t="s">
        <v>9</v>
      </c>
      <c r="F153" s="187"/>
      <c r="G153" s="13" t="s">
        <v>10</v>
      </c>
      <c r="H153" s="12" t="s">
        <v>11</v>
      </c>
      <c r="I153" s="12" t="s">
        <v>12</v>
      </c>
      <c r="J153" s="12" t="s">
        <v>14</v>
      </c>
    </row>
    <row r="154" spans="1:10" ht="25.5" x14ac:dyDescent="0.2">
      <c r="A154" s="148" t="s">
        <v>152</v>
      </c>
      <c r="B154" s="14" t="s">
        <v>85</v>
      </c>
      <c r="C154" s="148" t="s">
        <v>27</v>
      </c>
      <c r="D154" s="148" t="s">
        <v>86</v>
      </c>
      <c r="E154" s="188" t="s">
        <v>46</v>
      </c>
      <c r="F154" s="188"/>
      <c r="G154" s="15" t="s">
        <v>30</v>
      </c>
      <c r="H154" s="16">
        <v>1</v>
      </c>
      <c r="I154" s="17">
        <v>5947.35</v>
      </c>
      <c r="J154" s="17">
        <v>5947.35</v>
      </c>
    </row>
    <row r="155" spans="1:10" ht="25.5" x14ac:dyDescent="0.2">
      <c r="A155" s="165" t="s">
        <v>153</v>
      </c>
      <c r="B155" s="166" t="s">
        <v>234</v>
      </c>
      <c r="C155" s="165" t="s">
        <v>19</v>
      </c>
      <c r="D155" s="165" t="s">
        <v>235</v>
      </c>
      <c r="E155" s="185" t="s">
        <v>56</v>
      </c>
      <c r="F155" s="185"/>
      <c r="G155" s="167" t="s">
        <v>159</v>
      </c>
      <c r="H155" s="168">
        <v>8</v>
      </c>
      <c r="I155" s="169">
        <v>17.73</v>
      </c>
      <c r="J155" s="169">
        <v>141.84</v>
      </c>
    </row>
    <row r="156" spans="1:10" ht="25.5" x14ac:dyDescent="0.2">
      <c r="A156" s="165" t="s">
        <v>153</v>
      </c>
      <c r="B156" s="166" t="s">
        <v>215</v>
      </c>
      <c r="C156" s="165" t="s">
        <v>19</v>
      </c>
      <c r="D156" s="165" t="s">
        <v>216</v>
      </c>
      <c r="E156" s="185" t="s">
        <v>56</v>
      </c>
      <c r="F156" s="185"/>
      <c r="G156" s="167" t="s">
        <v>159</v>
      </c>
      <c r="H156" s="168">
        <v>8</v>
      </c>
      <c r="I156" s="169">
        <v>22.78</v>
      </c>
      <c r="J156" s="169">
        <v>182.24</v>
      </c>
    </row>
    <row r="157" spans="1:10" ht="25.5" x14ac:dyDescent="0.2">
      <c r="A157" s="165" t="s">
        <v>153</v>
      </c>
      <c r="B157" s="166" t="s">
        <v>236</v>
      </c>
      <c r="C157" s="165" t="s">
        <v>19</v>
      </c>
      <c r="D157" s="165" t="s">
        <v>237</v>
      </c>
      <c r="E157" s="185" t="s">
        <v>56</v>
      </c>
      <c r="F157" s="185"/>
      <c r="G157" s="167" t="s">
        <v>159</v>
      </c>
      <c r="H157" s="168">
        <v>4</v>
      </c>
      <c r="I157" s="169">
        <v>23.46</v>
      </c>
      <c r="J157" s="169">
        <v>93.84</v>
      </c>
    </row>
    <row r="158" spans="1:10" ht="25.5" x14ac:dyDescent="0.2">
      <c r="A158" s="165" t="s">
        <v>153</v>
      </c>
      <c r="B158" s="166" t="s">
        <v>238</v>
      </c>
      <c r="C158" s="165" t="s">
        <v>19</v>
      </c>
      <c r="D158" s="165" t="s">
        <v>239</v>
      </c>
      <c r="E158" s="185" t="s">
        <v>56</v>
      </c>
      <c r="F158" s="185"/>
      <c r="G158" s="167" t="s">
        <v>159</v>
      </c>
      <c r="H158" s="168">
        <v>4</v>
      </c>
      <c r="I158" s="169">
        <v>18.239999999999998</v>
      </c>
      <c r="J158" s="169">
        <v>72.959999999999994</v>
      </c>
    </row>
    <row r="159" spans="1:10" x14ac:dyDescent="0.2">
      <c r="A159" s="165" t="s">
        <v>162</v>
      </c>
      <c r="B159" s="166" t="s">
        <v>240</v>
      </c>
      <c r="C159" s="165" t="s">
        <v>19</v>
      </c>
      <c r="D159" s="165" t="s">
        <v>241</v>
      </c>
      <c r="E159" s="185" t="s">
        <v>165</v>
      </c>
      <c r="F159" s="185"/>
      <c r="G159" s="167" t="s">
        <v>141</v>
      </c>
      <c r="H159" s="168">
        <v>4</v>
      </c>
      <c r="I159" s="169">
        <v>3.61</v>
      </c>
      <c r="J159" s="169">
        <v>14.44</v>
      </c>
    </row>
    <row r="160" spans="1:10" ht="25.5" x14ac:dyDescent="0.2">
      <c r="A160" s="165" t="s">
        <v>162</v>
      </c>
      <c r="B160" s="166" t="s">
        <v>242</v>
      </c>
      <c r="C160" s="165" t="s">
        <v>19</v>
      </c>
      <c r="D160" s="165" t="s">
        <v>243</v>
      </c>
      <c r="E160" s="185" t="s">
        <v>179</v>
      </c>
      <c r="F160" s="185"/>
      <c r="G160" s="167" t="s">
        <v>159</v>
      </c>
      <c r="H160" s="168">
        <v>8</v>
      </c>
      <c r="I160" s="169">
        <v>0.81</v>
      </c>
      <c r="J160" s="169">
        <v>6.48</v>
      </c>
    </row>
    <row r="161" spans="1:10" ht="25.5" x14ac:dyDescent="0.2">
      <c r="A161" s="165" t="s">
        <v>162</v>
      </c>
      <c r="B161" s="166" t="s">
        <v>244</v>
      </c>
      <c r="C161" s="165" t="s">
        <v>19</v>
      </c>
      <c r="D161" s="165" t="s">
        <v>245</v>
      </c>
      <c r="E161" s="185" t="s">
        <v>165</v>
      </c>
      <c r="F161" s="185"/>
      <c r="G161" s="167" t="s">
        <v>141</v>
      </c>
      <c r="H161" s="168">
        <v>1</v>
      </c>
      <c r="I161" s="169">
        <v>13.78</v>
      </c>
      <c r="J161" s="169">
        <v>13.78</v>
      </c>
    </row>
    <row r="162" spans="1:10" ht="25.5" x14ac:dyDescent="0.2">
      <c r="A162" s="165" t="s">
        <v>162</v>
      </c>
      <c r="B162" s="166" t="s">
        <v>44</v>
      </c>
      <c r="C162" s="165" t="s">
        <v>27</v>
      </c>
      <c r="D162" s="165" t="s">
        <v>246</v>
      </c>
      <c r="E162" s="185" t="s">
        <v>179</v>
      </c>
      <c r="F162" s="185"/>
      <c r="G162" s="167" t="s">
        <v>247</v>
      </c>
      <c r="H162" s="168">
        <v>1</v>
      </c>
      <c r="I162" s="169">
        <v>60.79</v>
      </c>
      <c r="J162" s="169">
        <v>60.79</v>
      </c>
    </row>
    <row r="163" spans="1:10" x14ac:dyDescent="0.2">
      <c r="A163" s="165" t="s">
        <v>162</v>
      </c>
      <c r="B163" s="166" t="s">
        <v>248</v>
      </c>
      <c r="C163" s="165" t="s">
        <v>62</v>
      </c>
      <c r="D163" s="165" t="s">
        <v>249</v>
      </c>
      <c r="E163" s="185" t="s">
        <v>165</v>
      </c>
      <c r="F163" s="185"/>
      <c r="G163" s="167" t="s">
        <v>220</v>
      </c>
      <c r="H163" s="168">
        <v>1</v>
      </c>
      <c r="I163" s="169">
        <v>6.64</v>
      </c>
      <c r="J163" s="169">
        <v>6.64</v>
      </c>
    </row>
    <row r="164" spans="1:10" ht="25.5" x14ac:dyDescent="0.2">
      <c r="A164" s="165" t="s">
        <v>162</v>
      </c>
      <c r="B164" s="166" t="s">
        <v>250</v>
      </c>
      <c r="C164" s="165" t="s">
        <v>19</v>
      </c>
      <c r="D164" s="165" t="s">
        <v>251</v>
      </c>
      <c r="E164" s="185" t="s">
        <v>165</v>
      </c>
      <c r="F164" s="185"/>
      <c r="G164" s="167" t="s">
        <v>141</v>
      </c>
      <c r="H164" s="168">
        <v>1</v>
      </c>
      <c r="I164" s="169">
        <v>3.82</v>
      </c>
      <c r="J164" s="169">
        <v>3.82</v>
      </c>
    </row>
    <row r="165" spans="1:10" ht="25.5" x14ac:dyDescent="0.2">
      <c r="A165" s="165" t="s">
        <v>162</v>
      </c>
      <c r="B165" s="166" t="s">
        <v>252</v>
      </c>
      <c r="C165" s="165" t="s">
        <v>19</v>
      </c>
      <c r="D165" s="165" t="s">
        <v>253</v>
      </c>
      <c r="E165" s="185" t="s">
        <v>165</v>
      </c>
      <c r="F165" s="185"/>
      <c r="G165" s="167" t="s">
        <v>141</v>
      </c>
      <c r="H165" s="168">
        <v>1</v>
      </c>
      <c r="I165" s="169">
        <v>39.1</v>
      </c>
      <c r="J165" s="169">
        <v>39.1</v>
      </c>
    </row>
    <row r="166" spans="1:10" ht="25.5" x14ac:dyDescent="0.2">
      <c r="A166" s="165" t="s">
        <v>162</v>
      </c>
      <c r="B166" s="166" t="s">
        <v>254</v>
      </c>
      <c r="C166" s="165" t="s">
        <v>19</v>
      </c>
      <c r="D166" s="165" t="s">
        <v>255</v>
      </c>
      <c r="E166" s="185" t="s">
        <v>165</v>
      </c>
      <c r="F166" s="185"/>
      <c r="G166" s="167" t="s">
        <v>141</v>
      </c>
      <c r="H166" s="168">
        <v>1</v>
      </c>
      <c r="I166" s="169">
        <v>31.48</v>
      </c>
      <c r="J166" s="169">
        <v>31.48</v>
      </c>
    </row>
    <row r="167" spans="1:10" x14ac:dyDescent="0.2">
      <c r="A167" s="165" t="s">
        <v>162</v>
      </c>
      <c r="B167" s="166" t="s">
        <v>256</v>
      </c>
      <c r="C167" s="165" t="s">
        <v>19</v>
      </c>
      <c r="D167" s="165" t="s">
        <v>257</v>
      </c>
      <c r="E167" s="185" t="s">
        <v>165</v>
      </c>
      <c r="F167" s="185"/>
      <c r="G167" s="167" t="s">
        <v>141</v>
      </c>
      <c r="H167" s="168">
        <v>3</v>
      </c>
      <c r="I167" s="169">
        <v>9.6199999999999992</v>
      </c>
      <c r="J167" s="169">
        <v>28.86</v>
      </c>
    </row>
    <row r="168" spans="1:10" ht="25.5" x14ac:dyDescent="0.2">
      <c r="A168" s="165" t="s">
        <v>162</v>
      </c>
      <c r="B168" s="166" t="s">
        <v>258</v>
      </c>
      <c r="C168" s="165" t="s">
        <v>19</v>
      </c>
      <c r="D168" s="165" t="s">
        <v>259</v>
      </c>
      <c r="E168" s="185" t="s">
        <v>165</v>
      </c>
      <c r="F168" s="185"/>
      <c r="G168" s="167" t="s">
        <v>141</v>
      </c>
      <c r="H168" s="168">
        <v>1</v>
      </c>
      <c r="I168" s="169">
        <v>52.53</v>
      </c>
      <c r="J168" s="169">
        <v>52.53</v>
      </c>
    </row>
    <row r="169" spans="1:10" ht="25.5" x14ac:dyDescent="0.2">
      <c r="A169" s="165" t="s">
        <v>162</v>
      </c>
      <c r="B169" s="166" t="s">
        <v>260</v>
      </c>
      <c r="C169" s="165" t="s">
        <v>19</v>
      </c>
      <c r="D169" s="165" t="s">
        <v>261</v>
      </c>
      <c r="E169" s="185" t="s">
        <v>165</v>
      </c>
      <c r="F169" s="185"/>
      <c r="G169" s="167" t="s">
        <v>141</v>
      </c>
      <c r="H169" s="168">
        <v>1</v>
      </c>
      <c r="I169" s="169">
        <v>21.07</v>
      </c>
      <c r="J169" s="169">
        <v>21.07</v>
      </c>
    </row>
    <row r="170" spans="1:10" ht="25.5" x14ac:dyDescent="0.2">
      <c r="A170" s="165" t="s">
        <v>162</v>
      </c>
      <c r="B170" s="166" t="s">
        <v>262</v>
      </c>
      <c r="C170" s="165" t="s">
        <v>19</v>
      </c>
      <c r="D170" s="165" t="s">
        <v>263</v>
      </c>
      <c r="E170" s="185" t="s">
        <v>165</v>
      </c>
      <c r="F170" s="185"/>
      <c r="G170" s="167" t="s">
        <v>141</v>
      </c>
      <c r="H170" s="168">
        <v>1</v>
      </c>
      <c r="I170" s="169">
        <v>3.9</v>
      </c>
      <c r="J170" s="169">
        <v>3.9</v>
      </c>
    </row>
    <row r="171" spans="1:10" ht="25.5" x14ac:dyDescent="0.2">
      <c r="A171" s="165" t="s">
        <v>162</v>
      </c>
      <c r="B171" s="166" t="s">
        <v>264</v>
      </c>
      <c r="C171" s="165" t="s">
        <v>19</v>
      </c>
      <c r="D171" s="165" t="s">
        <v>265</v>
      </c>
      <c r="E171" s="185" t="s">
        <v>165</v>
      </c>
      <c r="F171" s="185"/>
      <c r="G171" s="167" t="s">
        <v>141</v>
      </c>
      <c r="H171" s="168">
        <v>1</v>
      </c>
      <c r="I171" s="169">
        <v>3.24</v>
      </c>
      <c r="J171" s="169">
        <v>3.24</v>
      </c>
    </row>
    <row r="172" spans="1:10" ht="25.5" x14ac:dyDescent="0.2">
      <c r="A172" s="165" t="s">
        <v>162</v>
      </c>
      <c r="B172" s="166" t="s">
        <v>266</v>
      </c>
      <c r="C172" s="165" t="s">
        <v>19</v>
      </c>
      <c r="D172" s="165" t="s">
        <v>267</v>
      </c>
      <c r="E172" s="185" t="s">
        <v>165</v>
      </c>
      <c r="F172" s="185"/>
      <c r="G172" s="167" t="s">
        <v>141</v>
      </c>
      <c r="H172" s="168">
        <v>1</v>
      </c>
      <c r="I172" s="169">
        <v>123.56</v>
      </c>
      <c r="J172" s="169">
        <v>123.56</v>
      </c>
    </row>
    <row r="173" spans="1:10" ht="25.5" x14ac:dyDescent="0.2">
      <c r="A173" s="165" t="s">
        <v>162</v>
      </c>
      <c r="B173" s="166" t="s">
        <v>268</v>
      </c>
      <c r="C173" s="165" t="s">
        <v>19</v>
      </c>
      <c r="D173" s="165" t="s">
        <v>269</v>
      </c>
      <c r="E173" s="185" t="s">
        <v>165</v>
      </c>
      <c r="F173" s="185"/>
      <c r="G173" s="167" t="s">
        <v>141</v>
      </c>
      <c r="H173" s="168">
        <v>1</v>
      </c>
      <c r="I173" s="169">
        <v>11.71</v>
      </c>
      <c r="J173" s="169">
        <v>11.71</v>
      </c>
    </row>
    <row r="174" spans="1:10" ht="25.5" x14ac:dyDescent="0.2">
      <c r="A174" s="165" t="s">
        <v>162</v>
      </c>
      <c r="B174" s="166" t="s">
        <v>270</v>
      </c>
      <c r="C174" s="165" t="s">
        <v>19</v>
      </c>
      <c r="D174" s="165" t="s">
        <v>271</v>
      </c>
      <c r="E174" s="185" t="s">
        <v>165</v>
      </c>
      <c r="F174" s="185"/>
      <c r="G174" s="167" t="s">
        <v>141</v>
      </c>
      <c r="H174" s="168">
        <v>1</v>
      </c>
      <c r="I174" s="169">
        <v>39.18</v>
      </c>
      <c r="J174" s="169">
        <v>39.18</v>
      </c>
    </row>
    <row r="175" spans="1:10" ht="25.5" x14ac:dyDescent="0.2">
      <c r="A175" s="165" t="s">
        <v>162</v>
      </c>
      <c r="B175" s="166" t="s">
        <v>48</v>
      </c>
      <c r="C175" s="165" t="s">
        <v>27</v>
      </c>
      <c r="D175" s="165" t="s">
        <v>272</v>
      </c>
      <c r="E175" s="185" t="s">
        <v>165</v>
      </c>
      <c r="F175" s="185"/>
      <c r="G175" s="167" t="s">
        <v>72</v>
      </c>
      <c r="H175" s="168">
        <v>1</v>
      </c>
      <c r="I175" s="169">
        <v>5.69</v>
      </c>
      <c r="J175" s="169">
        <v>5.69</v>
      </c>
    </row>
    <row r="176" spans="1:10" ht="25.5" x14ac:dyDescent="0.2">
      <c r="A176" s="165" t="s">
        <v>162</v>
      </c>
      <c r="B176" s="166" t="s">
        <v>273</v>
      </c>
      <c r="C176" s="165" t="s">
        <v>27</v>
      </c>
      <c r="D176" s="165" t="s">
        <v>274</v>
      </c>
      <c r="E176" s="185" t="s">
        <v>165</v>
      </c>
      <c r="F176" s="185"/>
      <c r="G176" s="167" t="s">
        <v>72</v>
      </c>
      <c r="H176" s="168">
        <v>1</v>
      </c>
      <c r="I176" s="169">
        <v>3.46</v>
      </c>
      <c r="J176" s="169">
        <v>3.46</v>
      </c>
    </row>
    <row r="177" spans="1:10" x14ac:dyDescent="0.2">
      <c r="A177" s="165" t="s">
        <v>162</v>
      </c>
      <c r="B177" s="166" t="s">
        <v>275</v>
      </c>
      <c r="C177" s="165" t="s">
        <v>62</v>
      </c>
      <c r="D177" s="165" t="s">
        <v>276</v>
      </c>
      <c r="E177" s="185" t="s">
        <v>165</v>
      </c>
      <c r="F177" s="185"/>
      <c r="G177" s="167" t="s">
        <v>220</v>
      </c>
      <c r="H177" s="168">
        <v>1</v>
      </c>
      <c r="I177" s="169">
        <v>12.13</v>
      </c>
      <c r="J177" s="169">
        <v>12.13</v>
      </c>
    </row>
    <row r="178" spans="1:10" ht="25.5" x14ac:dyDescent="0.2">
      <c r="A178" s="165" t="s">
        <v>162</v>
      </c>
      <c r="B178" s="166" t="s">
        <v>51</v>
      </c>
      <c r="C178" s="165" t="s">
        <v>27</v>
      </c>
      <c r="D178" s="165" t="s">
        <v>277</v>
      </c>
      <c r="E178" s="185" t="s">
        <v>165</v>
      </c>
      <c r="F178" s="185"/>
      <c r="G178" s="167" t="s">
        <v>72</v>
      </c>
      <c r="H178" s="168">
        <v>1</v>
      </c>
      <c r="I178" s="169">
        <v>3.46</v>
      </c>
      <c r="J178" s="169">
        <v>3.46</v>
      </c>
    </row>
    <row r="179" spans="1:10" ht="25.5" x14ac:dyDescent="0.2">
      <c r="A179" s="165" t="s">
        <v>162</v>
      </c>
      <c r="B179" s="166" t="s">
        <v>117</v>
      </c>
      <c r="C179" s="165" t="s">
        <v>27</v>
      </c>
      <c r="D179" s="165" t="s">
        <v>278</v>
      </c>
      <c r="E179" s="185" t="s">
        <v>179</v>
      </c>
      <c r="F179" s="185"/>
      <c r="G179" s="167" t="s">
        <v>72</v>
      </c>
      <c r="H179" s="168">
        <v>1</v>
      </c>
      <c r="I179" s="169">
        <v>2178.75</v>
      </c>
      <c r="J179" s="169">
        <v>2178.75</v>
      </c>
    </row>
    <row r="180" spans="1:10" ht="38.25" x14ac:dyDescent="0.2">
      <c r="A180" s="165" t="s">
        <v>162</v>
      </c>
      <c r="B180" s="166" t="s">
        <v>279</v>
      </c>
      <c r="C180" s="165" t="s">
        <v>27</v>
      </c>
      <c r="D180" s="165" t="s">
        <v>280</v>
      </c>
      <c r="E180" s="185" t="s">
        <v>179</v>
      </c>
      <c r="F180" s="185"/>
      <c r="G180" s="167" t="s">
        <v>72</v>
      </c>
      <c r="H180" s="168">
        <v>1</v>
      </c>
      <c r="I180" s="169">
        <v>703.97</v>
      </c>
      <c r="J180" s="169">
        <v>703.97</v>
      </c>
    </row>
    <row r="181" spans="1:10" ht="25.5" x14ac:dyDescent="0.2">
      <c r="A181" s="165" t="s">
        <v>162</v>
      </c>
      <c r="B181" s="166" t="s">
        <v>128</v>
      </c>
      <c r="C181" s="165" t="s">
        <v>27</v>
      </c>
      <c r="D181" s="165" t="s">
        <v>281</v>
      </c>
      <c r="E181" s="185" t="s">
        <v>179</v>
      </c>
      <c r="F181" s="185"/>
      <c r="G181" s="167" t="s">
        <v>282</v>
      </c>
      <c r="H181" s="168">
        <v>15</v>
      </c>
      <c r="I181" s="169">
        <v>108.81</v>
      </c>
      <c r="J181" s="169">
        <v>1632.15</v>
      </c>
    </row>
    <row r="182" spans="1:10" ht="25.5" x14ac:dyDescent="0.2">
      <c r="A182" s="165" t="s">
        <v>162</v>
      </c>
      <c r="B182" s="166" t="s">
        <v>88</v>
      </c>
      <c r="C182" s="165" t="s">
        <v>27</v>
      </c>
      <c r="D182" s="165" t="s">
        <v>283</v>
      </c>
      <c r="E182" s="185" t="s">
        <v>179</v>
      </c>
      <c r="F182" s="185"/>
      <c r="G182" s="167" t="s">
        <v>72</v>
      </c>
      <c r="H182" s="168">
        <v>4</v>
      </c>
      <c r="I182" s="169">
        <v>43.87</v>
      </c>
      <c r="J182" s="169">
        <v>175.48</v>
      </c>
    </row>
    <row r="183" spans="1:10" x14ac:dyDescent="0.2">
      <c r="A183" s="165" t="s">
        <v>162</v>
      </c>
      <c r="B183" s="166" t="s">
        <v>284</v>
      </c>
      <c r="C183" s="165" t="s">
        <v>19</v>
      </c>
      <c r="D183" s="165" t="s">
        <v>285</v>
      </c>
      <c r="E183" s="185" t="s">
        <v>165</v>
      </c>
      <c r="F183" s="185"/>
      <c r="G183" s="167" t="s">
        <v>168</v>
      </c>
      <c r="H183" s="168">
        <v>120</v>
      </c>
      <c r="I183" s="169">
        <v>2.34</v>
      </c>
      <c r="J183" s="169">
        <v>280.8</v>
      </c>
    </row>
    <row r="184" spans="1:10" x14ac:dyDescent="0.2">
      <c r="A184" s="146"/>
      <c r="B184" s="146"/>
      <c r="C184" s="146"/>
      <c r="D184" s="146"/>
      <c r="E184" s="146"/>
      <c r="F184" s="22"/>
      <c r="G184" s="146"/>
      <c r="H184" s="22"/>
      <c r="I184" s="146"/>
      <c r="J184" s="22"/>
    </row>
    <row r="185" spans="1:10" ht="15" thickBot="1" x14ac:dyDescent="0.25">
      <c r="A185" s="146"/>
      <c r="B185" s="146"/>
      <c r="C185" s="146"/>
      <c r="D185" s="146"/>
      <c r="E185" s="146"/>
      <c r="F185" s="22"/>
      <c r="G185" s="146"/>
      <c r="H185" s="186" t="s">
        <v>174</v>
      </c>
      <c r="I185" s="186"/>
      <c r="J185" s="22">
        <v>7478.19</v>
      </c>
    </row>
    <row r="186" spans="1:10" ht="15" thickTop="1" x14ac:dyDescent="0.2">
      <c r="A186" s="23"/>
      <c r="B186" s="23"/>
      <c r="C186" s="23"/>
      <c r="D186" s="23"/>
      <c r="E186" s="23"/>
      <c r="F186" s="23"/>
      <c r="G186" s="23"/>
      <c r="H186" s="23"/>
      <c r="I186" s="23"/>
      <c r="J186" s="23"/>
    </row>
    <row r="187" spans="1:10" ht="15" x14ac:dyDescent="0.2">
      <c r="A187" s="147" t="s">
        <v>87</v>
      </c>
      <c r="B187" s="12" t="s">
        <v>6</v>
      </c>
      <c r="C187" s="147" t="s">
        <v>7</v>
      </c>
      <c r="D187" s="147" t="s">
        <v>8</v>
      </c>
      <c r="E187" s="187" t="s">
        <v>9</v>
      </c>
      <c r="F187" s="187"/>
      <c r="G187" s="13" t="s">
        <v>10</v>
      </c>
      <c r="H187" s="12" t="s">
        <v>11</v>
      </c>
      <c r="I187" s="12" t="s">
        <v>12</v>
      </c>
      <c r="J187" s="12" t="s">
        <v>14</v>
      </c>
    </row>
    <row r="188" spans="1:10" ht="25.5" x14ac:dyDescent="0.2">
      <c r="A188" s="148" t="s">
        <v>152</v>
      </c>
      <c r="B188" s="14" t="s">
        <v>88</v>
      </c>
      <c r="C188" s="148" t="s">
        <v>27</v>
      </c>
      <c r="D188" s="148" t="s">
        <v>701</v>
      </c>
      <c r="E188" s="188" t="s">
        <v>56</v>
      </c>
      <c r="F188" s="188"/>
      <c r="G188" s="15" t="s">
        <v>81</v>
      </c>
      <c r="H188" s="16">
        <v>1</v>
      </c>
      <c r="I188" s="17">
        <v>13990.71</v>
      </c>
      <c r="J188" s="17">
        <v>13990.71</v>
      </c>
    </row>
    <row r="189" spans="1:10" ht="25.5" x14ac:dyDescent="0.2">
      <c r="A189" s="165" t="s">
        <v>153</v>
      </c>
      <c r="B189" s="166" t="s">
        <v>117</v>
      </c>
      <c r="C189" s="165" t="s">
        <v>27</v>
      </c>
      <c r="D189" s="165" t="s">
        <v>118</v>
      </c>
      <c r="E189" s="185" t="s">
        <v>56</v>
      </c>
      <c r="F189" s="185"/>
      <c r="G189" s="167" t="s">
        <v>119</v>
      </c>
      <c r="H189" s="168">
        <v>3.84</v>
      </c>
      <c r="I189" s="169">
        <v>24.01</v>
      </c>
      <c r="J189" s="169">
        <v>92.19</v>
      </c>
    </row>
    <row r="190" spans="1:10" ht="25.5" x14ac:dyDescent="0.2">
      <c r="A190" s="165" t="s">
        <v>153</v>
      </c>
      <c r="B190" s="166" t="s">
        <v>32</v>
      </c>
      <c r="C190" s="165" t="s">
        <v>19</v>
      </c>
      <c r="D190" s="165" t="s">
        <v>33</v>
      </c>
      <c r="E190" s="185" t="s">
        <v>34</v>
      </c>
      <c r="F190" s="185"/>
      <c r="G190" s="167" t="s">
        <v>22</v>
      </c>
      <c r="H190" s="168">
        <v>50</v>
      </c>
      <c r="I190" s="169">
        <v>1.28</v>
      </c>
      <c r="J190" s="169">
        <v>64</v>
      </c>
    </row>
    <row r="191" spans="1:10" ht="25.5" x14ac:dyDescent="0.2">
      <c r="A191" s="165" t="s">
        <v>153</v>
      </c>
      <c r="B191" s="166" t="s">
        <v>286</v>
      </c>
      <c r="C191" s="165" t="s">
        <v>19</v>
      </c>
      <c r="D191" s="165" t="s">
        <v>287</v>
      </c>
      <c r="E191" s="185" t="s">
        <v>56</v>
      </c>
      <c r="F191" s="185"/>
      <c r="G191" s="167" t="s">
        <v>159</v>
      </c>
      <c r="H191" s="168">
        <v>4</v>
      </c>
      <c r="I191" s="169">
        <v>35.39</v>
      </c>
      <c r="J191" s="169">
        <v>141.56</v>
      </c>
    </row>
    <row r="192" spans="1:10" ht="25.5" x14ac:dyDescent="0.2">
      <c r="A192" s="165" t="s">
        <v>153</v>
      </c>
      <c r="B192" s="166" t="s">
        <v>236</v>
      </c>
      <c r="C192" s="165" t="s">
        <v>19</v>
      </c>
      <c r="D192" s="165" t="s">
        <v>237</v>
      </c>
      <c r="E192" s="185" t="s">
        <v>56</v>
      </c>
      <c r="F192" s="185"/>
      <c r="G192" s="167" t="s">
        <v>159</v>
      </c>
      <c r="H192" s="168">
        <v>8</v>
      </c>
      <c r="I192" s="169">
        <v>23.46</v>
      </c>
      <c r="J192" s="169">
        <v>187.68</v>
      </c>
    </row>
    <row r="193" spans="1:10" ht="25.5" x14ac:dyDescent="0.2">
      <c r="A193" s="165" t="s">
        <v>153</v>
      </c>
      <c r="B193" s="166" t="s">
        <v>238</v>
      </c>
      <c r="C193" s="165" t="s">
        <v>19</v>
      </c>
      <c r="D193" s="165" t="s">
        <v>239</v>
      </c>
      <c r="E193" s="185" t="s">
        <v>56</v>
      </c>
      <c r="F193" s="185"/>
      <c r="G193" s="167" t="s">
        <v>159</v>
      </c>
      <c r="H193" s="168">
        <v>8</v>
      </c>
      <c r="I193" s="169">
        <v>18.239999999999998</v>
      </c>
      <c r="J193" s="169">
        <v>145.91999999999999</v>
      </c>
    </row>
    <row r="194" spans="1:10" ht="25.5" x14ac:dyDescent="0.2">
      <c r="A194" s="165" t="s">
        <v>153</v>
      </c>
      <c r="B194" s="166" t="s">
        <v>288</v>
      </c>
      <c r="C194" s="165" t="s">
        <v>19</v>
      </c>
      <c r="D194" s="165" t="s">
        <v>289</v>
      </c>
      <c r="E194" s="185" t="s">
        <v>56</v>
      </c>
      <c r="F194" s="185"/>
      <c r="G194" s="167" t="s">
        <v>159</v>
      </c>
      <c r="H194" s="168">
        <v>4</v>
      </c>
      <c r="I194" s="169">
        <v>17.38</v>
      </c>
      <c r="J194" s="169">
        <v>69.52</v>
      </c>
    </row>
    <row r="195" spans="1:10" x14ac:dyDescent="0.2">
      <c r="A195" s="165" t="s">
        <v>162</v>
      </c>
      <c r="B195" s="166" t="s">
        <v>290</v>
      </c>
      <c r="C195" s="165" t="s">
        <v>19</v>
      </c>
      <c r="D195" s="165" t="s">
        <v>291</v>
      </c>
      <c r="E195" s="185" t="s">
        <v>165</v>
      </c>
      <c r="F195" s="185"/>
      <c r="G195" s="167" t="s">
        <v>171</v>
      </c>
      <c r="H195" s="168">
        <v>0.3</v>
      </c>
      <c r="I195" s="169">
        <v>12.03</v>
      </c>
      <c r="J195" s="169">
        <v>3.6</v>
      </c>
    </row>
    <row r="196" spans="1:10" x14ac:dyDescent="0.2">
      <c r="A196" s="165" t="s">
        <v>162</v>
      </c>
      <c r="B196" s="166" t="s">
        <v>292</v>
      </c>
      <c r="C196" s="165" t="s">
        <v>62</v>
      </c>
      <c r="D196" s="165" t="s">
        <v>293</v>
      </c>
      <c r="E196" s="185" t="s">
        <v>165</v>
      </c>
      <c r="F196" s="185"/>
      <c r="G196" s="167" t="s">
        <v>294</v>
      </c>
      <c r="H196" s="168">
        <v>248</v>
      </c>
      <c r="I196" s="169">
        <v>6.45</v>
      </c>
      <c r="J196" s="169">
        <v>1599.6</v>
      </c>
    </row>
    <row r="197" spans="1:10" ht="25.5" x14ac:dyDescent="0.2">
      <c r="A197" s="165" t="s">
        <v>162</v>
      </c>
      <c r="B197" s="166" t="s">
        <v>295</v>
      </c>
      <c r="C197" s="165" t="s">
        <v>19</v>
      </c>
      <c r="D197" s="165" t="s">
        <v>296</v>
      </c>
      <c r="E197" s="185" t="s">
        <v>165</v>
      </c>
      <c r="F197" s="185"/>
      <c r="G197" s="167" t="s">
        <v>141</v>
      </c>
      <c r="H197" s="168">
        <v>1</v>
      </c>
      <c r="I197" s="169">
        <v>8.4</v>
      </c>
      <c r="J197" s="169">
        <v>8.4</v>
      </c>
    </row>
    <row r="198" spans="1:10" x14ac:dyDescent="0.2">
      <c r="A198" s="165" t="s">
        <v>162</v>
      </c>
      <c r="B198" s="166" t="s">
        <v>297</v>
      </c>
      <c r="C198" s="165" t="s">
        <v>19</v>
      </c>
      <c r="D198" s="165" t="s">
        <v>298</v>
      </c>
      <c r="E198" s="185" t="s">
        <v>165</v>
      </c>
      <c r="F198" s="185"/>
      <c r="G198" s="167" t="s">
        <v>168</v>
      </c>
      <c r="H198" s="168">
        <v>10</v>
      </c>
      <c r="I198" s="169">
        <v>4.5199999999999996</v>
      </c>
      <c r="J198" s="169">
        <v>45.2</v>
      </c>
    </row>
    <row r="199" spans="1:10" ht="38.25" x14ac:dyDescent="0.2">
      <c r="A199" s="165" t="s">
        <v>162</v>
      </c>
      <c r="B199" s="166" t="s">
        <v>299</v>
      </c>
      <c r="C199" s="165" t="s">
        <v>19</v>
      </c>
      <c r="D199" s="165" t="s">
        <v>300</v>
      </c>
      <c r="E199" s="185" t="s">
        <v>165</v>
      </c>
      <c r="F199" s="185"/>
      <c r="G199" s="167" t="s">
        <v>168</v>
      </c>
      <c r="H199" s="168">
        <v>2000</v>
      </c>
      <c r="I199" s="169">
        <v>3.44</v>
      </c>
      <c r="J199" s="169">
        <v>6880</v>
      </c>
    </row>
    <row r="200" spans="1:10" x14ac:dyDescent="0.2">
      <c r="A200" s="165" t="s">
        <v>162</v>
      </c>
      <c r="B200" s="166" t="s">
        <v>301</v>
      </c>
      <c r="C200" s="165" t="s">
        <v>62</v>
      </c>
      <c r="D200" s="165" t="s">
        <v>302</v>
      </c>
      <c r="E200" s="185" t="s">
        <v>165</v>
      </c>
      <c r="F200" s="185"/>
      <c r="G200" s="167" t="s">
        <v>220</v>
      </c>
      <c r="H200" s="168">
        <v>2</v>
      </c>
      <c r="I200" s="169">
        <v>41.8</v>
      </c>
      <c r="J200" s="169">
        <v>83.6</v>
      </c>
    </row>
    <row r="201" spans="1:10" x14ac:dyDescent="0.2">
      <c r="A201" s="165" t="s">
        <v>162</v>
      </c>
      <c r="B201" s="166" t="s">
        <v>303</v>
      </c>
      <c r="C201" s="165" t="s">
        <v>62</v>
      </c>
      <c r="D201" s="165" t="s">
        <v>304</v>
      </c>
      <c r="E201" s="185" t="s">
        <v>165</v>
      </c>
      <c r="F201" s="185"/>
      <c r="G201" s="167" t="s">
        <v>220</v>
      </c>
      <c r="H201" s="168">
        <v>10</v>
      </c>
      <c r="I201" s="169">
        <v>392.35</v>
      </c>
      <c r="J201" s="169">
        <v>3923.5</v>
      </c>
    </row>
    <row r="202" spans="1:10" ht="25.5" x14ac:dyDescent="0.2">
      <c r="A202" s="165" t="s">
        <v>162</v>
      </c>
      <c r="B202" s="166" t="s">
        <v>305</v>
      </c>
      <c r="C202" s="165" t="s">
        <v>19</v>
      </c>
      <c r="D202" s="165" t="s">
        <v>306</v>
      </c>
      <c r="E202" s="185" t="s">
        <v>165</v>
      </c>
      <c r="F202" s="185"/>
      <c r="G202" s="167" t="s">
        <v>141</v>
      </c>
      <c r="H202" s="168">
        <v>10</v>
      </c>
      <c r="I202" s="169">
        <v>5.17</v>
      </c>
      <c r="J202" s="169">
        <v>51.7</v>
      </c>
    </row>
    <row r="203" spans="1:10" x14ac:dyDescent="0.2">
      <c r="A203" s="165" t="s">
        <v>162</v>
      </c>
      <c r="B203" s="166" t="s">
        <v>307</v>
      </c>
      <c r="C203" s="165" t="s">
        <v>62</v>
      </c>
      <c r="D203" s="165" t="s">
        <v>308</v>
      </c>
      <c r="E203" s="185" t="s">
        <v>179</v>
      </c>
      <c r="F203" s="185"/>
      <c r="G203" s="167" t="s">
        <v>65</v>
      </c>
      <c r="H203" s="168">
        <v>4</v>
      </c>
      <c r="I203" s="169">
        <v>173.56</v>
      </c>
      <c r="J203" s="169">
        <v>694.24</v>
      </c>
    </row>
    <row r="204" spans="1:10" x14ac:dyDescent="0.2">
      <c r="A204" s="146"/>
      <c r="B204" s="146"/>
      <c r="C204" s="146"/>
      <c r="D204" s="146"/>
      <c r="E204" s="146"/>
      <c r="F204" s="22"/>
      <c r="G204" s="146"/>
      <c r="H204" s="22"/>
      <c r="I204" s="146"/>
      <c r="J204" s="22"/>
    </row>
    <row r="205" spans="1:10" ht="15" thickBot="1" x14ac:dyDescent="0.25">
      <c r="A205" s="146"/>
      <c r="B205" s="146"/>
      <c r="C205" s="146"/>
      <c r="D205" s="146"/>
      <c r="E205" s="146"/>
      <c r="F205" s="22"/>
      <c r="G205" s="146"/>
      <c r="H205" s="186" t="s">
        <v>174</v>
      </c>
      <c r="I205" s="186"/>
      <c r="J205" s="22">
        <v>17591.91</v>
      </c>
    </row>
    <row r="206" spans="1:10" ht="15" thickTop="1" x14ac:dyDescent="0.2">
      <c r="A206" s="23"/>
      <c r="B206" s="23"/>
      <c r="C206" s="23"/>
      <c r="D206" s="23"/>
      <c r="E206" s="23"/>
      <c r="F206" s="23"/>
      <c r="G206" s="23"/>
      <c r="H206" s="23"/>
      <c r="I206" s="23"/>
      <c r="J206" s="23"/>
    </row>
    <row r="207" spans="1:10" ht="15" x14ac:dyDescent="0.2">
      <c r="A207" s="147" t="s">
        <v>89</v>
      </c>
      <c r="B207" s="12" t="s">
        <v>6</v>
      </c>
      <c r="C207" s="147" t="s">
        <v>7</v>
      </c>
      <c r="D207" s="147" t="s">
        <v>8</v>
      </c>
      <c r="E207" s="187" t="s">
        <v>9</v>
      </c>
      <c r="F207" s="187"/>
      <c r="G207" s="13" t="s">
        <v>10</v>
      </c>
      <c r="H207" s="12" t="s">
        <v>11</v>
      </c>
      <c r="I207" s="12" t="s">
        <v>12</v>
      </c>
      <c r="J207" s="12" t="s">
        <v>14</v>
      </c>
    </row>
    <row r="208" spans="1:10" ht="25.5" x14ac:dyDescent="0.2">
      <c r="A208" s="148" t="s">
        <v>152</v>
      </c>
      <c r="B208" s="14" t="s">
        <v>90</v>
      </c>
      <c r="C208" s="148" t="s">
        <v>27</v>
      </c>
      <c r="D208" s="148" t="s">
        <v>91</v>
      </c>
      <c r="E208" s="188" t="s">
        <v>56</v>
      </c>
      <c r="F208" s="188"/>
      <c r="G208" s="15" t="s">
        <v>30</v>
      </c>
      <c r="H208" s="16">
        <v>1</v>
      </c>
      <c r="I208" s="17">
        <v>653.29</v>
      </c>
      <c r="J208" s="17">
        <v>653.29</v>
      </c>
    </row>
    <row r="209" spans="1:10" ht="25.5" x14ac:dyDescent="0.2">
      <c r="A209" s="165" t="s">
        <v>153</v>
      </c>
      <c r="B209" s="166" t="s">
        <v>236</v>
      </c>
      <c r="C209" s="165" t="s">
        <v>19</v>
      </c>
      <c r="D209" s="165" t="s">
        <v>237</v>
      </c>
      <c r="E209" s="185" t="s">
        <v>56</v>
      </c>
      <c r="F209" s="185"/>
      <c r="G209" s="167" t="s">
        <v>159</v>
      </c>
      <c r="H209" s="168">
        <v>2</v>
      </c>
      <c r="I209" s="169">
        <v>23.46</v>
      </c>
      <c r="J209" s="169">
        <v>46.92</v>
      </c>
    </row>
    <row r="210" spans="1:10" ht="25.5" x14ac:dyDescent="0.2">
      <c r="A210" s="165" t="s">
        <v>153</v>
      </c>
      <c r="B210" s="166" t="s">
        <v>238</v>
      </c>
      <c r="C210" s="165" t="s">
        <v>19</v>
      </c>
      <c r="D210" s="165" t="s">
        <v>239</v>
      </c>
      <c r="E210" s="185" t="s">
        <v>56</v>
      </c>
      <c r="F210" s="185"/>
      <c r="G210" s="167" t="s">
        <v>159</v>
      </c>
      <c r="H210" s="168">
        <v>2</v>
      </c>
      <c r="I210" s="169">
        <v>18.239999999999998</v>
      </c>
      <c r="J210" s="169">
        <v>36.479999999999997</v>
      </c>
    </row>
    <row r="211" spans="1:10" x14ac:dyDescent="0.2">
      <c r="A211" s="165" t="s">
        <v>162</v>
      </c>
      <c r="B211" s="166" t="s">
        <v>303</v>
      </c>
      <c r="C211" s="165" t="s">
        <v>62</v>
      </c>
      <c r="D211" s="165" t="s">
        <v>304</v>
      </c>
      <c r="E211" s="185" t="s">
        <v>165</v>
      </c>
      <c r="F211" s="185"/>
      <c r="G211" s="167" t="s">
        <v>220</v>
      </c>
      <c r="H211" s="168">
        <v>1</v>
      </c>
      <c r="I211" s="169">
        <v>392.35</v>
      </c>
      <c r="J211" s="169">
        <v>392.35</v>
      </c>
    </row>
    <row r="212" spans="1:10" ht="25.5" x14ac:dyDescent="0.2">
      <c r="A212" s="165" t="s">
        <v>162</v>
      </c>
      <c r="B212" s="166" t="s">
        <v>309</v>
      </c>
      <c r="C212" s="165" t="s">
        <v>19</v>
      </c>
      <c r="D212" s="165" t="s">
        <v>310</v>
      </c>
      <c r="E212" s="185" t="s">
        <v>165</v>
      </c>
      <c r="F212" s="185"/>
      <c r="G212" s="167" t="s">
        <v>141</v>
      </c>
      <c r="H212" s="168">
        <v>1</v>
      </c>
      <c r="I212" s="169">
        <v>28.88</v>
      </c>
      <c r="J212" s="169">
        <v>28.88</v>
      </c>
    </row>
    <row r="213" spans="1:10" ht="25.5" x14ac:dyDescent="0.2">
      <c r="A213" s="165" t="s">
        <v>162</v>
      </c>
      <c r="B213" s="166" t="s">
        <v>311</v>
      </c>
      <c r="C213" s="165" t="s">
        <v>19</v>
      </c>
      <c r="D213" s="165" t="s">
        <v>312</v>
      </c>
      <c r="E213" s="185" t="s">
        <v>165</v>
      </c>
      <c r="F213" s="185"/>
      <c r="G213" s="167" t="s">
        <v>141</v>
      </c>
      <c r="H213" s="168">
        <v>1</v>
      </c>
      <c r="I213" s="169">
        <v>13.59</v>
      </c>
      <c r="J213" s="169">
        <v>13.59</v>
      </c>
    </row>
    <row r="214" spans="1:10" ht="25.5" x14ac:dyDescent="0.2">
      <c r="A214" s="165" t="s">
        <v>162</v>
      </c>
      <c r="B214" s="166" t="s">
        <v>313</v>
      </c>
      <c r="C214" s="165" t="s">
        <v>19</v>
      </c>
      <c r="D214" s="165" t="s">
        <v>314</v>
      </c>
      <c r="E214" s="185" t="s">
        <v>165</v>
      </c>
      <c r="F214" s="185"/>
      <c r="G214" s="167" t="s">
        <v>141</v>
      </c>
      <c r="H214" s="168">
        <v>3</v>
      </c>
      <c r="I214" s="169">
        <v>3.77</v>
      </c>
      <c r="J214" s="169">
        <v>11.31</v>
      </c>
    </row>
    <row r="215" spans="1:10" x14ac:dyDescent="0.2">
      <c r="A215" s="165" t="s">
        <v>162</v>
      </c>
      <c r="B215" s="166" t="s">
        <v>315</v>
      </c>
      <c r="C215" s="165" t="s">
        <v>19</v>
      </c>
      <c r="D215" s="165" t="s">
        <v>316</v>
      </c>
      <c r="E215" s="185" t="s">
        <v>165</v>
      </c>
      <c r="F215" s="185"/>
      <c r="G215" s="167" t="s">
        <v>168</v>
      </c>
      <c r="H215" s="168">
        <v>6</v>
      </c>
      <c r="I215" s="169">
        <v>3.75</v>
      </c>
      <c r="J215" s="169">
        <v>22.5</v>
      </c>
    </row>
    <row r="216" spans="1:10" x14ac:dyDescent="0.2">
      <c r="A216" s="165" t="s">
        <v>162</v>
      </c>
      <c r="B216" s="166" t="s">
        <v>317</v>
      </c>
      <c r="C216" s="165" t="s">
        <v>19</v>
      </c>
      <c r="D216" s="165" t="s">
        <v>318</v>
      </c>
      <c r="E216" s="185" t="s">
        <v>165</v>
      </c>
      <c r="F216" s="185"/>
      <c r="G216" s="167" t="s">
        <v>168</v>
      </c>
      <c r="H216" s="168">
        <v>2</v>
      </c>
      <c r="I216" s="169">
        <v>1.93</v>
      </c>
      <c r="J216" s="169">
        <v>3.86</v>
      </c>
    </row>
    <row r="217" spans="1:10" ht="25.5" x14ac:dyDescent="0.2">
      <c r="A217" s="165" t="s">
        <v>162</v>
      </c>
      <c r="B217" s="166" t="s">
        <v>319</v>
      </c>
      <c r="C217" s="165" t="s">
        <v>19</v>
      </c>
      <c r="D217" s="165" t="s">
        <v>320</v>
      </c>
      <c r="E217" s="185" t="s">
        <v>165</v>
      </c>
      <c r="F217" s="185"/>
      <c r="G217" s="167" t="s">
        <v>141</v>
      </c>
      <c r="H217" s="168">
        <v>2</v>
      </c>
      <c r="I217" s="169">
        <v>1.99</v>
      </c>
      <c r="J217" s="169">
        <v>3.98</v>
      </c>
    </row>
    <row r="218" spans="1:10" x14ac:dyDescent="0.2">
      <c r="A218" s="165" t="s">
        <v>162</v>
      </c>
      <c r="B218" s="166" t="s">
        <v>321</v>
      </c>
      <c r="C218" s="165" t="s">
        <v>19</v>
      </c>
      <c r="D218" s="165" t="s">
        <v>322</v>
      </c>
      <c r="E218" s="185" t="s">
        <v>165</v>
      </c>
      <c r="F218" s="185"/>
      <c r="G218" s="167" t="s">
        <v>141</v>
      </c>
      <c r="H218" s="168">
        <v>2</v>
      </c>
      <c r="I218" s="169">
        <v>1.02</v>
      </c>
      <c r="J218" s="169">
        <v>2.04</v>
      </c>
    </row>
    <row r="219" spans="1:10" x14ac:dyDescent="0.2">
      <c r="A219" s="165" t="s">
        <v>162</v>
      </c>
      <c r="B219" s="166" t="s">
        <v>323</v>
      </c>
      <c r="C219" s="165" t="s">
        <v>19</v>
      </c>
      <c r="D219" s="165" t="s">
        <v>324</v>
      </c>
      <c r="E219" s="185" t="s">
        <v>165</v>
      </c>
      <c r="F219" s="185"/>
      <c r="G219" s="167" t="s">
        <v>141</v>
      </c>
      <c r="H219" s="168">
        <v>6</v>
      </c>
      <c r="I219" s="169">
        <v>0.71</v>
      </c>
      <c r="J219" s="169">
        <v>4.26</v>
      </c>
    </row>
    <row r="220" spans="1:10" ht="25.5" x14ac:dyDescent="0.2">
      <c r="A220" s="165" t="s">
        <v>162</v>
      </c>
      <c r="B220" s="166" t="s">
        <v>325</v>
      </c>
      <c r="C220" s="165" t="s">
        <v>19</v>
      </c>
      <c r="D220" s="165" t="s">
        <v>326</v>
      </c>
      <c r="E220" s="185" t="s">
        <v>165</v>
      </c>
      <c r="F220" s="185"/>
      <c r="G220" s="167" t="s">
        <v>141</v>
      </c>
      <c r="H220" s="168">
        <v>1</v>
      </c>
      <c r="I220" s="169">
        <v>9.6199999999999992</v>
      </c>
      <c r="J220" s="169">
        <v>9.6199999999999992</v>
      </c>
    </row>
    <row r="221" spans="1:10" ht="38.25" x14ac:dyDescent="0.2">
      <c r="A221" s="165" t="s">
        <v>162</v>
      </c>
      <c r="B221" s="166" t="s">
        <v>327</v>
      </c>
      <c r="C221" s="165" t="s">
        <v>19</v>
      </c>
      <c r="D221" s="165" t="s">
        <v>328</v>
      </c>
      <c r="E221" s="185" t="s">
        <v>165</v>
      </c>
      <c r="F221" s="185"/>
      <c r="G221" s="167" t="s">
        <v>141</v>
      </c>
      <c r="H221" s="168">
        <v>1</v>
      </c>
      <c r="I221" s="169">
        <v>45.15</v>
      </c>
      <c r="J221" s="169">
        <v>45.15</v>
      </c>
    </row>
    <row r="222" spans="1:10" x14ac:dyDescent="0.2">
      <c r="A222" s="165" t="s">
        <v>162</v>
      </c>
      <c r="B222" s="166" t="s">
        <v>329</v>
      </c>
      <c r="C222" s="165" t="s">
        <v>62</v>
      </c>
      <c r="D222" s="165" t="s">
        <v>330</v>
      </c>
      <c r="E222" s="185" t="s">
        <v>165</v>
      </c>
      <c r="F222" s="185"/>
      <c r="G222" s="167" t="s">
        <v>40</v>
      </c>
      <c r="H222" s="168">
        <v>3</v>
      </c>
      <c r="I222" s="169">
        <v>5.3</v>
      </c>
      <c r="J222" s="169">
        <v>15.9</v>
      </c>
    </row>
    <row r="223" spans="1:10" ht="25.5" x14ac:dyDescent="0.2">
      <c r="A223" s="165" t="s">
        <v>162</v>
      </c>
      <c r="B223" s="166" t="s">
        <v>331</v>
      </c>
      <c r="C223" s="165" t="s">
        <v>62</v>
      </c>
      <c r="D223" s="165" t="s">
        <v>332</v>
      </c>
      <c r="E223" s="185" t="s">
        <v>165</v>
      </c>
      <c r="F223" s="185"/>
      <c r="G223" s="167" t="s">
        <v>220</v>
      </c>
      <c r="H223" s="168">
        <v>1</v>
      </c>
      <c r="I223" s="169">
        <v>16.45</v>
      </c>
      <c r="J223" s="169">
        <v>16.45</v>
      </c>
    </row>
    <row r="224" spans="1:10" x14ac:dyDescent="0.2">
      <c r="A224" s="146"/>
      <c r="B224" s="146"/>
      <c r="C224" s="146"/>
      <c r="D224" s="146"/>
      <c r="E224" s="146"/>
      <c r="F224" s="22"/>
      <c r="G224" s="146"/>
      <c r="H224" s="22"/>
      <c r="I224" s="146"/>
      <c r="J224" s="22"/>
    </row>
    <row r="225" spans="1:10" ht="15" thickBot="1" x14ac:dyDescent="0.25">
      <c r="A225" s="146"/>
      <c r="B225" s="146"/>
      <c r="C225" s="146"/>
      <c r="D225" s="146"/>
      <c r="E225" s="146"/>
      <c r="F225" s="22"/>
      <c r="G225" s="146"/>
      <c r="H225" s="186" t="s">
        <v>174</v>
      </c>
      <c r="I225" s="186"/>
      <c r="J225" s="22">
        <v>821.44</v>
      </c>
    </row>
    <row r="226" spans="1:10" ht="15" thickTop="1" x14ac:dyDescent="0.2">
      <c r="A226" s="23"/>
      <c r="B226" s="23"/>
      <c r="C226" s="23"/>
      <c r="D226" s="23"/>
      <c r="E226" s="23"/>
      <c r="F226" s="23"/>
      <c r="G226" s="23"/>
      <c r="H226" s="23"/>
      <c r="I226" s="23"/>
      <c r="J226" s="23"/>
    </row>
    <row r="227" spans="1:10" ht="15" x14ac:dyDescent="0.2">
      <c r="A227" s="147" t="s">
        <v>92</v>
      </c>
      <c r="B227" s="12" t="s">
        <v>6</v>
      </c>
      <c r="C227" s="147" t="s">
        <v>7</v>
      </c>
      <c r="D227" s="147" t="s">
        <v>8</v>
      </c>
      <c r="E227" s="187" t="s">
        <v>9</v>
      </c>
      <c r="F227" s="187"/>
      <c r="G227" s="13" t="s">
        <v>10</v>
      </c>
      <c r="H227" s="12" t="s">
        <v>11</v>
      </c>
      <c r="I227" s="12" t="s">
        <v>12</v>
      </c>
      <c r="J227" s="12" t="s">
        <v>14</v>
      </c>
    </row>
    <row r="228" spans="1:10" ht="25.5" x14ac:dyDescent="0.2">
      <c r="A228" s="148" t="s">
        <v>152</v>
      </c>
      <c r="B228" s="14" t="s">
        <v>93</v>
      </c>
      <c r="C228" s="148" t="s">
        <v>27</v>
      </c>
      <c r="D228" s="148" t="s">
        <v>94</v>
      </c>
      <c r="E228" s="188" t="s">
        <v>56</v>
      </c>
      <c r="F228" s="188"/>
      <c r="G228" s="15" t="s">
        <v>30</v>
      </c>
      <c r="H228" s="16">
        <v>1</v>
      </c>
      <c r="I228" s="17">
        <v>814.6</v>
      </c>
      <c r="J228" s="17">
        <v>814.6</v>
      </c>
    </row>
    <row r="229" spans="1:10" ht="25.5" x14ac:dyDescent="0.2">
      <c r="A229" s="165" t="s">
        <v>153</v>
      </c>
      <c r="B229" s="166" t="s">
        <v>117</v>
      </c>
      <c r="C229" s="165" t="s">
        <v>27</v>
      </c>
      <c r="D229" s="165" t="s">
        <v>118</v>
      </c>
      <c r="E229" s="185" t="s">
        <v>56</v>
      </c>
      <c r="F229" s="185"/>
      <c r="G229" s="167" t="s">
        <v>119</v>
      </c>
      <c r="H229" s="168">
        <v>0.19600000000000001</v>
      </c>
      <c r="I229" s="169">
        <v>24.01</v>
      </c>
      <c r="J229" s="169">
        <v>4.7</v>
      </c>
    </row>
    <row r="230" spans="1:10" ht="25.5" x14ac:dyDescent="0.2">
      <c r="A230" s="165" t="s">
        <v>153</v>
      </c>
      <c r="B230" s="166" t="s">
        <v>333</v>
      </c>
      <c r="C230" s="165" t="s">
        <v>19</v>
      </c>
      <c r="D230" s="165" t="s">
        <v>334</v>
      </c>
      <c r="E230" s="185" t="s">
        <v>156</v>
      </c>
      <c r="F230" s="185"/>
      <c r="G230" s="167" t="s">
        <v>119</v>
      </c>
      <c r="H230" s="168">
        <v>0.19600000000000001</v>
      </c>
      <c r="I230" s="169">
        <v>405.06</v>
      </c>
      <c r="J230" s="169">
        <v>79.39</v>
      </c>
    </row>
    <row r="231" spans="1:10" ht="76.5" x14ac:dyDescent="0.2">
      <c r="A231" s="165" t="s">
        <v>153</v>
      </c>
      <c r="B231" s="166" t="s">
        <v>335</v>
      </c>
      <c r="C231" s="165" t="s">
        <v>19</v>
      </c>
      <c r="D231" s="165" t="s">
        <v>336</v>
      </c>
      <c r="E231" s="185" t="s">
        <v>337</v>
      </c>
      <c r="F231" s="185"/>
      <c r="G231" s="167" t="s">
        <v>22</v>
      </c>
      <c r="H231" s="168">
        <v>0.49</v>
      </c>
      <c r="I231" s="169">
        <v>41.59</v>
      </c>
      <c r="J231" s="169">
        <v>20.37</v>
      </c>
    </row>
    <row r="232" spans="1:10" ht="51" x14ac:dyDescent="0.2">
      <c r="A232" s="165" t="s">
        <v>153</v>
      </c>
      <c r="B232" s="166" t="s">
        <v>338</v>
      </c>
      <c r="C232" s="165" t="s">
        <v>19</v>
      </c>
      <c r="D232" s="165" t="s">
        <v>339</v>
      </c>
      <c r="E232" s="185" t="s">
        <v>340</v>
      </c>
      <c r="F232" s="185"/>
      <c r="G232" s="167" t="s">
        <v>22</v>
      </c>
      <c r="H232" s="168">
        <v>5.04</v>
      </c>
      <c r="I232" s="169">
        <v>39.479999999999997</v>
      </c>
      <c r="J232" s="169">
        <v>198.97</v>
      </c>
    </row>
    <row r="233" spans="1:10" ht="38.25" x14ac:dyDescent="0.2">
      <c r="A233" s="165" t="s">
        <v>153</v>
      </c>
      <c r="B233" s="166" t="s">
        <v>341</v>
      </c>
      <c r="C233" s="165" t="s">
        <v>19</v>
      </c>
      <c r="D233" s="165" t="s">
        <v>342</v>
      </c>
      <c r="E233" s="185" t="s">
        <v>156</v>
      </c>
      <c r="F233" s="185"/>
      <c r="G233" s="167" t="s">
        <v>22</v>
      </c>
      <c r="H233" s="168">
        <v>0.81</v>
      </c>
      <c r="I233" s="169">
        <v>71.319999999999993</v>
      </c>
      <c r="J233" s="169">
        <v>57.76</v>
      </c>
    </row>
    <row r="234" spans="1:10" ht="38.25" x14ac:dyDescent="0.2">
      <c r="A234" s="165" t="s">
        <v>153</v>
      </c>
      <c r="B234" s="166" t="s">
        <v>343</v>
      </c>
      <c r="C234" s="165" t="s">
        <v>19</v>
      </c>
      <c r="D234" s="165" t="s">
        <v>344</v>
      </c>
      <c r="E234" s="185" t="s">
        <v>345</v>
      </c>
      <c r="F234" s="185"/>
      <c r="G234" s="167" t="s">
        <v>22</v>
      </c>
      <c r="H234" s="168">
        <v>9.0719999999999992</v>
      </c>
      <c r="I234" s="169">
        <v>3.59</v>
      </c>
      <c r="J234" s="169">
        <v>32.56</v>
      </c>
    </row>
    <row r="235" spans="1:10" ht="51" x14ac:dyDescent="0.2">
      <c r="A235" s="165" t="s">
        <v>153</v>
      </c>
      <c r="B235" s="166" t="s">
        <v>346</v>
      </c>
      <c r="C235" s="165" t="s">
        <v>19</v>
      </c>
      <c r="D235" s="165" t="s">
        <v>347</v>
      </c>
      <c r="E235" s="185" t="s">
        <v>345</v>
      </c>
      <c r="F235" s="185"/>
      <c r="G235" s="167" t="s">
        <v>22</v>
      </c>
      <c r="H235" s="168">
        <v>9.0719999999999992</v>
      </c>
      <c r="I235" s="169">
        <v>19.329999999999998</v>
      </c>
      <c r="J235" s="169">
        <v>175.36</v>
      </c>
    </row>
    <row r="236" spans="1:10" ht="25.5" x14ac:dyDescent="0.2">
      <c r="A236" s="165" t="s">
        <v>153</v>
      </c>
      <c r="B236" s="166" t="s">
        <v>348</v>
      </c>
      <c r="C236" s="165" t="s">
        <v>19</v>
      </c>
      <c r="D236" s="165" t="s">
        <v>349</v>
      </c>
      <c r="E236" s="185" t="s">
        <v>148</v>
      </c>
      <c r="F236" s="185"/>
      <c r="G236" s="167" t="s">
        <v>22</v>
      </c>
      <c r="H236" s="168">
        <v>9.0719999999999992</v>
      </c>
      <c r="I236" s="169">
        <v>9.7200000000000006</v>
      </c>
      <c r="J236" s="169">
        <v>88.17</v>
      </c>
    </row>
    <row r="237" spans="1:10" ht="38.25" x14ac:dyDescent="0.2">
      <c r="A237" s="165" t="s">
        <v>153</v>
      </c>
      <c r="B237" s="166" t="s">
        <v>350</v>
      </c>
      <c r="C237" s="165" t="s">
        <v>19</v>
      </c>
      <c r="D237" s="165" t="s">
        <v>351</v>
      </c>
      <c r="E237" s="185" t="s">
        <v>337</v>
      </c>
      <c r="F237" s="185"/>
      <c r="G237" s="167" t="s">
        <v>22</v>
      </c>
      <c r="H237" s="168">
        <v>1.5</v>
      </c>
      <c r="I237" s="169">
        <v>51.74</v>
      </c>
      <c r="J237" s="169">
        <v>77.61</v>
      </c>
    </row>
    <row r="238" spans="1:10" ht="25.5" x14ac:dyDescent="0.2">
      <c r="A238" s="165" t="s">
        <v>153</v>
      </c>
      <c r="B238" s="166" t="s">
        <v>352</v>
      </c>
      <c r="C238" s="165" t="s">
        <v>19</v>
      </c>
      <c r="D238" s="165" t="s">
        <v>353</v>
      </c>
      <c r="E238" s="185" t="s">
        <v>354</v>
      </c>
      <c r="F238" s="185"/>
      <c r="G238" s="167" t="s">
        <v>22</v>
      </c>
      <c r="H238" s="168">
        <v>0.3</v>
      </c>
      <c r="I238" s="169">
        <v>236.68</v>
      </c>
      <c r="J238" s="169">
        <v>71</v>
      </c>
    </row>
    <row r="239" spans="1:10" ht="25.5" x14ac:dyDescent="0.2">
      <c r="A239" s="165" t="s">
        <v>153</v>
      </c>
      <c r="B239" s="166" t="s">
        <v>355</v>
      </c>
      <c r="C239" s="165" t="s">
        <v>19</v>
      </c>
      <c r="D239" s="165" t="s">
        <v>356</v>
      </c>
      <c r="E239" s="185" t="s">
        <v>148</v>
      </c>
      <c r="F239" s="185"/>
      <c r="G239" s="167" t="s">
        <v>22</v>
      </c>
      <c r="H239" s="168">
        <v>0.6</v>
      </c>
      <c r="I239" s="169">
        <v>14.52</v>
      </c>
      <c r="J239" s="169">
        <v>8.7100000000000009</v>
      </c>
    </row>
    <row r="240" spans="1:10" x14ac:dyDescent="0.2">
      <c r="A240" s="146"/>
      <c r="B240" s="146"/>
      <c r="C240" s="146"/>
      <c r="D240" s="146"/>
      <c r="E240" s="146"/>
      <c r="F240" s="22"/>
      <c r="G240" s="146"/>
      <c r="H240" s="22"/>
      <c r="I240" s="146"/>
      <c r="J240" s="22"/>
    </row>
    <row r="241" spans="1:10" ht="15" thickBot="1" x14ac:dyDescent="0.25">
      <c r="A241" s="146"/>
      <c r="B241" s="146"/>
      <c r="C241" s="146"/>
      <c r="D241" s="146"/>
      <c r="E241" s="146"/>
      <c r="F241" s="22"/>
      <c r="G241" s="146"/>
      <c r="H241" s="186" t="s">
        <v>174</v>
      </c>
      <c r="I241" s="186"/>
      <c r="J241" s="22">
        <v>1024.27</v>
      </c>
    </row>
    <row r="242" spans="1:10" ht="15" thickTop="1" x14ac:dyDescent="0.2">
      <c r="A242" s="23"/>
      <c r="B242" s="23"/>
      <c r="C242" s="23"/>
      <c r="D242" s="23"/>
      <c r="E242" s="23"/>
      <c r="F242" s="23"/>
      <c r="G242" s="23"/>
      <c r="H242" s="23"/>
      <c r="I242" s="23"/>
      <c r="J242" s="23"/>
    </row>
    <row r="243" spans="1:10" ht="15" x14ac:dyDescent="0.2">
      <c r="A243" s="147" t="s">
        <v>97</v>
      </c>
      <c r="B243" s="12" t="s">
        <v>6</v>
      </c>
      <c r="C243" s="147" t="s">
        <v>7</v>
      </c>
      <c r="D243" s="147" t="s">
        <v>8</v>
      </c>
      <c r="E243" s="187" t="s">
        <v>9</v>
      </c>
      <c r="F243" s="187"/>
      <c r="G243" s="13" t="s">
        <v>10</v>
      </c>
      <c r="H243" s="12" t="s">
        <v>11</v>
      </c>
      <c r="I243" s="12" t="s">
        <v>12</v>
      </c>
      <c r="J243" s="12" t="s">
        <v>14</v>
      </c>
    </row>
    <row r="244" spans="1:10" ht="25.5" x14ac:dyDescent="0.2">
      <c r="A244" s="148" t="s">
        <v>152</v>
      </c>
      <c r="B244" s="14" t="s">
        <v>98</v>
      </c>
      <c r="C244" s="148" t="s">
        <v>27</v>
      </c>
      <c r="D244" s="148" t="s">
        <v>99</v>
      </c>
      <c r="E244" s="188" t="s">
        <v>29</v>
      </c>
      <c r="F244" s="188"/>
      <c r="G244" s="15" t="s">
        <v>30</v>
      </c>
      <c r="H244" s="16">
        <v>1</v>
      </c>
      <c r="I244" s="17">
        <v>11330.58</v>
      </c>
      <c r="J244" s="17">
        <v>11330.58</v>
      </c>
    </row>
    <row r="245" spans="1:10" ht="25.5" x14ac:dyDescent="0.2">
      <c r="A245" s="165" t="s">
        <v>153</v>
      </c>
      <c r="B245" s="166" t="s">
        <v>209</v>
      </c>
      <c r="C245" s="165" t="s">
        <v>19</v>
      </c>
      <c r="D245" s="165" t="s">
        <v>210</v>
      </c>
      <c r="E245" s="185" t="s">
        <v>156</v>
      </c>
      <c r="F245" s="185"/>
      <c r="G245" s="167" t="s">
        <v>119</v>
      </c>
      <c r="H245" s="168">
        <v>1.3</v>
      </c>
      <c r="I245" s="169">
        <v>296.42</v>
      </c>
      <c r="J245" s="169">
        <v>385.34</v>
      </c>
    </row>
    <row r="246" spans="1:10" ht="25.5" x14ac:dyDescent="0.2">
      <c r="A246" s="165" t="s">
        <v>153</v>
      </c>
      <c r="B246" s="166" t="s">
        <v>215</v>
      </c>
      <c r="C246" s="165" t="s">
        <v>19</v>
      </c>
      <c r="D246" s="165" t="s">
        <v>216</v>
      </c>
      <c r="E246" s="185" t="s">
        <v>56</v>
      </c>
      <c r="F246" s="185"/>
      <c r="G246" s="167" t="s">
        <v>159</v>
      </c>
      <c r="H246" s="168">
        <v>4</v>
      </c>
      <c r="I246" s="169">
        <v>22.78</v>
      </c>
      <c r="J246" s="169">
        <v>91.12</v>
      </c>
    </row>
    <row r="247" spans="1:10" ht="25.5" x14ac:dyDescent="0.2">
      <c r="A247" s="165" t="s">
        <v>153</v>
      </c>
      <c r="B247" s="166" t="s">
        <v>234</v>
      </c>
      <c r="C247" s="165" t="s">
        <v>19</v>
      </c>
      <c r="D247" s="165" t="s">
        <v>235</v>
      </c>
      <c r="E247" s="185" t="s">
        <v>56</v>
      </c>
      <c r="F247" s="185"/>
      <c r="G247" s="167" t="s">
        <v>159</v>
      </c>
      <c r="H247" s="168">
        <v>4</v>
      </c>
      <c r="I247" s="169">
        <v>17.73</v>
      </c>
      <c r="J247" s="169">
        <v>70.92</v>
      </c>
    </row>
    <row r="248" spans="1:10" ht="25.5" x14ac:dyDescent="0.2">
      <c r="A248" s="165" t="s">
        <v>153</v>
      </c>
      <c r="B248" s="166" t="s">
        <v>357</v>
      </c>
      <c r="C248" s="165" t="s">
        <v>19</v>
      </c>
      <c r="D248" s="165" t="s">
        <v>358</v>
      </c>
      <c r="E248" s="185" t="s">
        <v>56</v>
      </c>
      <c r="F248" s="185"/>
      <c r="G248" s="167" t="s">
        <v>159</v>
      </c>
      <c r="H248" s="168">
        <v>4</v>
      </c>
      <c r="I248" s="169">
        <v>34.67</v>
      </c>
      <c r="J248" s="169">
        <v>138.68</v>
      </c>
    </row>
    <row r="249" spans="1:10" ht="25.5" x14ac:dyDescent="0.2">
      <c r="A249" s="165" t="s">
        <v>153</v>
      </c>
      <c r="B249" s="166" t="s">
        <v>160</v>
      </c>
      <c r="C249" s="165" t="s">
        <v>19</v>
      </c>
      <c r="D249" s="165" t="s">
        <v>161</v>
      </c>
      <c r="E249" s="185" t="s">
        <v>56</v>
      </c>
      <c r="F249" s="185"/>
      <c r="G249" s="167" t="s">
        <v>159</v>
      </c>
      <c r="H249" s="168">
        <v>4</v>
      </c>
      <c r="I249" s="169">
        <v>16.010000000000002</v>
      </c>
      <c r="J249" s="169">
        <v>64.040000000000006</v>
      </c>
    </row>
    <row r="250" spans="1:10" ht="38.25" x14ac:dyDescent="0.2">
      <c r="A250" s="165" t="s">
        <v>162</v>
      </c>
      <c r="B250" s="166" t="s">
        <v>74</v>
      </c>
      <c r="C250" s="165" t="s">
        <v>27</v>
      </c>
      <c r="D250" s="165" t="s">
        <v>359</v>
      </c>
      <c r="E250" s="185" t="s">
        <v>179</v>
      </c>
      <c r="F250" s="185"/>
      <c r="G250" s="167" t="s">
        <v>72</v>
      </c>
      <c r="H250" s="168">
        <v>1</v>
      </c>
      <c r="I250" s="169">
        <v>7710</v>
      </c>
      <c r="J250" s="169">
        <v>7710</v>
      </c>
    </row>
    <row r="251" spans="1:10" ht="25.5" x14ac:dyDescent="0.2">
      <c r="A251" s="165" t="s">
        <v>162</v>
      </c>
      <c r="B251" s="166" t="s">
        <v>360</v>
      </c>
      <c r="C251" s="165" t="s">
        <v>19</v>
      </c>
      <c r="D251" s="165" t="s">
        <v>361</v>
      </c>
      <c r="E251" s="185" t="s">
        <v>165</v>
      </c>
      <c r="F251" s="185"/>
      <c r="G251" s="167" t="s">
        <v>168</v>
      </c>
      <c r="H251" s="168">
        <v>60</v>
      </c>
      <c r="I251" s="169">
        <v>29.25</v>
      </c>
      <c r="J251" s="169">
        <v>1755</v>
      </c>
    </row>
    <row r="252" spans="1:10" ht="25.5" x14ac:dyDescent="0.2">
      <c r="A252" s="165" t="s">
        <v>162</v>
      </c>
      <c r="B252" s="166" t="s">
        <v>260</v>
      </c>
      <c r="C252" s="165" t="s">
        <v>19</v>
      </c>
      <c r="D252" s="165" t="s">
        <v>261</v>
      </c>
      <c r="E252" s="185" t="s">
        <v>165</v>
      </c>
      <c r="F252" s="185"/>
      <c r="G252" s="167" t="s">
        <v>141</v>
      </c>
      <c r="H252" s="168">
        <v>1</v>
      </c>
      <c r="I252" s="169">
        <v>21.07</v>
      </c>
      <c r="J252" s="169">
        <v>21.07</v>
      </c>
    </row>
    <row r="253" spans="1:10" x14ac:dyDescent="0.2">
      <c r="A253" s="165" t="s">
        <v>162</v>
      </c>
      <c r="B253" s="166" t="s">
        <v>362</v>
      </c>
      <c r="C253" s="165" t="s">
        <v>19</v>
      </c>
      <c r="D253" s="165" t="s">
        <v>363</v>
      </c>
      <c r="E253" s="185" t="s">
        <v>165</v>
      </c>
      <c r="F253" s="185"/>
      <c r="G253" s="167" t="s">
        <v>141</v>
      </c>
      <c r="H253" s="168">
        <v>2</v>
      </c>
      <c r="I253" s="169">
        <v>6.53</v>
      </c>
      <c r="J253" s="169">
        <v>13.06</v>
      </c>
    </row>
    <row r="254" spans="1:10" ht="25.5" x14ac:dyDescent="0.2">
      <c r="A254" s="165" t="s">
        <v>162</v>
      </c>
      <c r="B254" s="166" t="s">
        <v>364</v>
      </c>
      <c r="C254" s="165" t="s">
        <v>19</v>
      </c>
      <c r="D254" s="165" t="s">
        <v>365</v>
      </c>
      <c r="E254" s="185" t="s">
        <v>165</v>
      </c>
      <c r="F254" s="185"/>
      <c r="G254" s="167" t="s">
        <v>141</v>
      </c>
      <c r="H254" s="168">
        <v>1</v>
      </c>
      <c r="I254" s="169">
        <v>18.809999999999999</v>
      </c>
      <c r="J254" s="169">
        <v>18.809999999999999</v>
      </c>
    </row>
    <row r="255" spans="1:10" ht="25.5" x14ac:dyDescent="0.2">
      <c r="A255" s="165" t="s">
        <v>162</v>
      </c>
      <c r="B255" s="166" t="s">
        <v>366</v>
      </c>
      <c r="C255" s="165" t="s">
        <v>19</v>
      </c>
      <c r="D255" s="165" t="s">
        <v>367</v>
      </c>
      <c r="E255" s="185" t="s">
        <v>165</v>
      </c>
      <c r="F255" s="185"/>
      <c r="G255" s="167" t="s">
        <v>141</v>
      </c>
      <c r="H255" s="168">
        <v>1</v>
      </c>
      <c r="I255" s="169">
        <v>69.680000000000007</v>
      </c>
      <c r="J255" s="169">
        <v>69.680000000000007</v>
      </c>
    </row>
    <row r="256" spans="1:10" ht="25.5" x14ac:dyDescent="0.2">
      <c r="A256" s="165" t="s">
        <v>162</v>
      </c>
      <c r="B256" s="166" t="s">
        <v>368</v>
      </c>
      <c r="C256" s="165" t="s">
        <v>19</v>
      </c>
      <c r="D256" s="165" t="s">
        <v>369</v>
      </c>
      <c r="E256" s="185" t="s">
        <v>165</v>
      </c>
      <c r="F256" s="185"/>
      <c r="G256" s="167" t="s">
        <v>141</v>
      </c>
      <c r="H256" s="168">
        <v>1</v>
      </c>
      <c r="I256" s="169">
        <v>9.66</v>
      </c>
      <c r="J256" s="169">
        <v>9.66</v>
      </c>
    </row>
    <row r="257" spans="1:10" x14ac:dyDescent="0.2">
      <c r="A257" s="165" t="s">
        <v>162</v>
      </c>
      <c r="B257" s="166" t="s">
        <v>370</v>
      </c>
      <c r="C257" s="165" t="s">
        <v>19</v>
      </c>
      <c r="D257" s="165" t="s">
        <v>371</v>
      </c>
      <c r="E257" s="185" t="s">
        <v>165</v>
      </c>
      <c r="F257" s="185"/>
      <c r="G257" s="167" t="s">
        <v>168</v>
      </c>
      <c r="H257" s="168">
        <v>12</v>
      </c>
      <c r="I257" s="169">
        <v>5.57</v>
      </c>
      <c r="J257" s="169">
        <v>66.84</v>
      </c>
    </row>
    <row r="258" spans="1:10" x14ac:dyDescent="0.2">
      <c r="A258" s="165" t="s">
        <v>162</v>
      </c>
      <c r="B258" s="166" t="s">
        <v>372</v>
      </c>
      <c r="C258" s="165" t="s">
        <v>19</v>
      </c>
      <c r="D258" s="165" t="s">
        <v>373</v>
      </c>
      <c r="E258" s="185" t="s">
        <v>165</v>
      </c>
      <c r="F258" s="185"/>
      <c r="G258" s="167" t="s">
        <v>141</v>
      </c>
      <c r="H258" s="168">
        <v>2</v>
      </c>
      <c r="I258" s="169">
        <v>1.46</v>
      </c>
      <c r="J258" s="169">
        <v>2.92</v>
      </c>
    </row>
    <row r="259" spans="1:10" x14ac:dyDescent="0.2">
      <c r="A259" s="165" t="s">
        <v>162</v>
      </c>
      <c r="B259" s="166" t="s">
        <v>374</v>
      </c>
      <c r="C259" s="165" t="s">
        <v>19</v>
      </c>
      <c r="D259" s="165" t="s">
        <v>375</v>
      </c>
      <c r="E259" s="185" t="s">
        <v>165</v>
      </c>
      <c r="F259" s="185"/>
      <c r="G259" s="167" t="s">
        <v>168</v>
      </c>
      <c r="H259" s="168">
        <v>4</v>
      </c>
      <c r="I259" s="169">
        <v>12.97</v>
      </c>
      <c r="J259" s="169">
        <v>51.88</v>
      </c>
    </row>
    <row r="260" spans="1:10" x14ac:dyDescent="0.2">
      <c r="A260" s="165" t="s">
        <v>162</v>
      </c>
      <c r="B260" s="166" t="s">
        <v>376</v>
      </c>
      <c r="C260" s="165" t="s">
        <v>19</v>
      </c>
      <c r="D260" s="165" t="s">
        <v>377</v>
      </c>
      <c r="E260" s="185" t="s">
        <v>165</v>
      </c>
      <c r="F260" s="185"/>
      <c r="G260" s="167" t="s">
        <v>141</v>
      </c>
      <c r="H260" s="168">
        <v>1</v>
      </c>
      <c r="I260" s="169">
        <v>38.549999999999997</v>
      </c>
      <c r="J260" s="169">
        <v>38.549999999999997</v>
      </c>
    </row>
    <row r="261" spans="1:10" x14ac:dyDescent="0.2">
      <c r="A261" s="165" t="s">
        <v>162</v>
      </c>
      <c r="B261" s="166" t="s">
        <v>378</v>
      </c>
      <c r="C261" s="165" t="s">
        <v>19</v>
      </c>
      <c r="D261" s="165" t="s">
        <v>379</v>
      </c>
      <c r="E261" s="185" t="s">
        <v>165</v>
      </c>
      <c r="F261" s="185"/>
      <c r="G261" s="167" t="s">
        <v>141</v>
      </c>
      <c r="H261" s="168">
        <v>10</v>
      </c>
      <c r="I261" s="169">
        <v>10.6</v>
      </c>
      <c r="J261" s="169">
        <v>106</v>
      </c>
    </row>
    <row r="262" spans="1:10" x14ac:dyDescent="0.2">
      <c r="A262" s="165" t="s">
        <v>162</v>
      </c>
      <c r="B262" s="166" t="s">
        <v>199</v>
      </c>
      <c r="C262" s="165" t="s">
        <v>19</v>
      </c>
      <c r="D262" s="165" t="s">
        <v>200</v>
      </c>
      <c r="E262" s="185" t="s">
        <v>165</v>
      </c>
      <c r="F262" s="185"/>
      <c r="G262" s="167" t="s">
        <v>171</v>
      </c>
      <c r="H262" s="168">
        <v>0.5</v>
      </c>
      <c r="I262" s="169">
        <v>19.98</v>
      </c>
      <c r="J262" s="169">
        <v>9.99</v>
      </c>
    </row>
    <row r="263" spans="1:10" ht="25.5" x14ac:dyDescent="0.2">
      <c r="A263" s="165" t="s">
        <v>162</v>
      </c>
      <c r="B263" s="166" t="s">
        <v>85</v>
      </c>
      <c r="C263" s="165" t="s">
        <v>27</v>
      </c>
      <c r="D263" s="165" t="s">
        <v>380</v>
      </c>
      <c r="E263" s="185" t="s">
        <v>165</v>
      </c>
      <c r="F263" s="185"/>
      <c r="G263" s="167" t="s">
        <v>182</v>
      </c>
      <c r="H263" s="168">
        <v>4.5</v>
      </c>
      <c r="I263" s="169">
        <v>23.93</v>
      </c>
      <c r="J263" s="169">
        <v>107.68</v>
      </c>
    </row>
    <row r="264" spans="1:10" x14ac:dyDescent="0.2">
      <c r="A264" s="165" t="s">
        <v>162</v>
      </c>
      <c r="B264" s="166" t="s">
        <v>381</v>
      </c>
      <c r="C264" s="165" t="s">
        <v>62</v>
      </c>
      <c r="D264" s="165" t="s">
        <v>382</v>
      </c>
      <c r="E264" s="185" t="s">
        <v>165</v>
      </c>
      <c r="F264" s="185"/>
      <c r="G264" s="167" t="s">
        <v>40</v>
      </c>
      <c r="H264" s="168">
        <v>66</v>
      </c>
      <c r="I264" s="169">
        <v>6.99</v>
      </c>
      <c r="J264" s="169">
        <v>461.34</v>
      </c>
    </row>
    <row r="265" spans="1:10" ht="25.5" x14ac:dyDescent="0.2">
      <c r="A265" s="165" t="s">
        <v>162</v>
      </c>
      <c r="B265" s="166" t="s">
        <v>383</v>
      </c>
      <c r="C265" s="165" t="s">
        <v>27</v>
      </c>
      <c r="D265" s="165" t="s">
        <v>384</v>
      </c>
      <c r="E265" s="185" t="s">
        <v>165</v>
      </c>
      <c r="F265" s="185"/>
      <c r="G265" s="167" t="s">
        <v>72</v>
      </c>
      <c r="H265" s="168">
        <v>12</v>
      </c>
      <c r="I265" s="169">
        <v>11.5</v>
      </c>
      <c r="J265" s="169">
        <v>138</v>
      </c>
    </row>
    <row r="266" spans="1:10" x14ac:dyDescent="0.2">
      <c r="A266" s="146"/>
      <c r="B266" s="146"/>
      <c r="C266" s="146"/>
      <c r="D266" s="146"/>
      <c r="E266" s="146"/>
      <c r="F266" s="22"/>
      <c r="G266" s="146"/>
      <c r="H266" s="22"/>
      <c r="I266" s="146"/>
      <c r="J266" s="22"/>
    </row>
    <row r="267" spans="1:10" ht="15" thickBot="1" x14ac:dyDescent="0.25">
      <c r="A267" s="146"/>
      <c r="B267" s="146"/>
      <c r="C267" s="146"/>
      <c r="D267" s="146"/>
      <c r="E267" s="146"/>
      <c r="F267" s="22"/>
      <c r="G267" s="146"/>
      <c r="H267" s="186" t="s">
        <v>174</v>
      </c>
      <c r="I267" s="186"/>
      <c r="J267" s="22">
        <v>14247.07</v>
      </c>
    </row>
    <row r="268" spans="1:10" ht="15" thickTop="1" x14ac:dyDescent="0.2">
      <c r="A268" s="23"/>
      <c r="B268" s="23"/>
      <c r="C268" s="23"/>
      <c r="D268" s="23"/>
      <c r="E268" s="23"/>
      <c r="F268" s="23"/>
      <c r="G268" s="23"/>
      <c r="H268" s="23"/>
      <c r="I268" s="23"/>
      <c r="J268" s="23"/>
    </row>
    <row r="269" spans="1:10" ht="15" x14ac:dyDescent="0.2">
      <c r="A269" s="147" t="s">
        <v>102</v>
      </c>
      <c r="B269" s="12" t="s">
        <v>6</v>
      </c>
      <c r="C269" s="147" t="s">
        <v>7</v>
      </c>
      <c r="D269" s="147" t="s">
        <v>8</v>
      </c>
      <c r="E269" s="187" t="s">
        <v>9</v>
      </c>
      <c r="F269" s="187"/>
      <c r="G269" s="13" t="s">
        <v>10</v>
      </c>
      <c r="H269" s="12" t="s">
        <v>11</v>
      </c>
      <c r="I269" s="12" t="s">
        <v>12</v>
      </c>
      <c r="J269" s="12" t="s">
        <v>14</v>
      </c>
    </row>
    <row r="270" spans="1:10" ht="25.5" x14ac:dyDescent="0.2">
      <c r="A270" s="148" t="s">
        <v>152</v>
      </c>
      <c r="B270" s="14" t="s">
        <v>103</v>
      </c>
      <c r="C270" s="148" t="s">
        <v>27</v>
      </c>
      <c r="D270" s="148" t="s">
        <v>104</v>
      </c>
      <c r="E270" s="188" t="s">
        <v>29</v>
      </c>
      <c r="F270" s="188"/>
      <c r="G270" s="15" t="s">
        <v>72</v>
      </c>
      <c r="H270" s="16">
        <v>1</v>
      </c>
      <c r="I270" s="17">
        <v>10913.49</v>
      </c>
      <c r="J270" s="17">
        <v>10913.49</v>
      </c>
    </row>
    <row r="271" spans="1:10" ht="25.5" x14ac:dyDescent="0.2">
      <c r="A271" s="165" t="s">
        <v>153</v>
      </c>
      <c r="B271" s="166" t="s">
        <v>215</v>
      </c>
      <c r="C271" s="165" t="s">
        <v>19</v>
      </c>
      <c r="D271" s="165" t="s">
        <v>216</v>
      </c>
      <c r="E271" s="185" t="s">
        <v>56</v>
      </c>
      <c r="F271" s="185"/>
      <c r="G271" s="167" t="s">
        <v>159</v>
      </c>
      <c r="H271" s="168">
        <v>4</v>
      </c>
      <c r="I271" s="169">
        <v>22.78</v>
      </c>
      <c r="J271" s="169">
        <v>91.12</v>
      </c>
    </row>
    <row r="272" spans="1:10" ht="25.5" x14ac:dyDescent="0.2">
      <c r="A272" s="165" t="s">
        <v>153</v>
      </c>
      <c r="B272" s="166" t="s">
        <v>234</v>
      </c>
      <c r="C272" s="165" t="s">
        <v>19</v>
      </c>
      <c r="D272" s="165" t="s">
        <v>235</v>
      </c>
      <c r="E272" s="185" t="s">
        <v>56</v>
      </c>
      <c r="F272" s="185"/>
      <c r="G272" s="167" t="s">
        <v>159</v>
      </c>
      <c r="H272" s="168">
        <v>4</v>
      </c>
      <c r="I272" s="169">
        <v>17.73</v>
      </c>
      <c r="J272" s="169">
        <v>70.92</v>
      </c>
    </row>
    <row r="273" spans="1:10" x14ac:dyDescent="0.2">
      <c r="A273" s="165" t="s">
        <v>162</v>
      </c>
      <c r="B273" s="166" t="s">
        <v>385</v>
      </c>
      <c r="C273" s="165" t="s">
        <v>19</v>
      </c>
      <c r="D273" s="165" t="s">
        <v>386</v>
      </c>
      <c r="E273" s="185" t="s">
        <v>165</v>
      </c>
      <c r="F273" s="185"/>
      <c r="G273" s="167" t="s">
        <v>168</v>
      </c>
      <c r="H273" s="168">
        <v>60</v>
      </c>
      <c r="I273" s="169">
        <v>17.57</v>
      </c>
      <c r="J273" s="169">
        <v>1054.2</v>
      </c>
    </row>
    <row r="274" spans="1:10" x14ac:dyDescent="0.2">
      <c r="A274" s="165" t="s">
        <v>162</v>
      </c>
      <c r="B274" s="166" t="s">
        <v>387</v>
      </c>
      <c r="C274" s="165" t="s">
        <v>19</v>
      </c>
      <c r="D274" s="165" t="s">
        <v>388</v>
      </c>
      <c r="E274" s="185" t="s">
        <v>165</v>
      </c>
      <c r="F274" s="185"/>
      <c r="G274" s="167" t="s">
        <v>168</v>
      </c>
      <c r="H274" s="168">
        <v>60</v>
      </c>
      <c r="I274" s="169">
        <v>30.97</v>
      </c>
      <c r="J274" s="169">
        <v>1858.2</v>
      </c>
    </row>
    <row r="275" spans="1:10" x14ac:dyDescent="0.2">
      <c r="A275" s="165" t="s">
        <v>162</v>
      </c>
      <c r="B275" s="166" t="s">
        <v>389</v>
      </c>
      <c r="C275" s="165" t="s">
        <v>19</v>
      </c>
      <c r="D275" s="165" t="s">
        <v>390</v>
      </c>
      <c r="E275" s="185" t="s">
        <v>165</v>
      </c>
      <c r="F275" s="185"/>
      <c r="G275" s="167" t="s">
        <v>141</v>
      </c>
      <c r="H275" s="168">
        <v>10</v>
      </c>
      <c r="I275" s="169">
        <v>4.47</v>
      </c>
      <c r="J275" s="169">
        <v>44.7</v>
      </c>
    </row>
    <row r="276" spans="1:10" x14ac:dyDescent="0.2">
      <c r="A276" s="165" t="s">
        <v>162</v>
      </c>
      <c r="B276" s="166" t="s">
        <v>391</v>
      </c>
      <c r="C276" s="165" t="s">
        <v>19</v>
      </c>
      <c r="D276" s="165" t="s">
        <v>392</v>
      </c>
      <c r="E276" s="185" t="s">
        <v>165</v>
      </c>
      <c r="F276" s="185"/>
      <c r="G276" s="167" t="s">
        <v>141</v>
      </c>
      <c r="H276" s="168">
        <v>10</v>
      </c>
      <c r="I276" s="169">
        <v>9.8699999999999992</v>
      </c>
      <c r="J276" s="169">
        <v>98.7</v>
      </c>
    </row>
    <row r="277" spans="1:10" ht="25.5" x14ac:dyDescent="0.2">
      <c r="A277" s="165" t="s">
        <v>162</v>
      </c>
      <c r="B277" s="166" t="s">
        <v>252</v>
      </c>
      <c r="C277" s="165" t="s">
        <v>19</v>
      </c>
      <c r="D277" s="165" t="s">
        <v>253</v>
      </c>
      <c r="E277" s="185" t="s">
        <v>165</v>
      </c>
      <c r="F277" s="185"/>
      <c r="G277" s="167" t="s">
        <v>141</v>
      </c>
      <c r="H277" s="168">
        <v>1</v>
      </c>
      <c r="I277" s="169">
        <v>39.1</v>
      </c>
      <c r="J277" s="169">
        <v>39.1</v>
      </c>
    </row>
    <row r="278" spans="1:10" ht="25.5" x14ac:dyDescent="0.2">
      <c r="A278" s="165" t="s">
        <v>162</v>
      </c>
      <c r="B278" s="166" t="s">
        <v>254</v>
      </c>
      <c r="C278" s="165" t="s">
        <v>19</v>
      </c>
      <c r="D278" s="165" t="s">
        <v>255</v>
      </c>
      <c r="E278" s="185" t="s">
        <v>165</v>
      </c>
      <c r="F278" s="185"/>
      <c r="G278" s="167" t="s">
        <v>141</v>
      </c>
      <c r="H278" s="168">
        <v>1</v>
      </c>
      <c r="I278" s="169">
        <v>31.48</v>
      </c>
      <c r="J278" s="169">
        <v>31.48</v>
      </c>
    </row>
    <row r="279" spans="1:10" x14ac:dyDescent="0.2">
      <c r="A279" s="165" t="s">
        <v>162</v>
      </c>
      <c r="B279" s="166" t="s">
        <v>256</v>
      </c>
      <c r="C279" s="165" t="s">
        <v>19</v>
      </c>
      <c r="D279" s="165" t="s">
        <v>257</v>
      </c>
      <c r="E279" s="185" t="s">
        <v>165</v>
      </c>
      <c r="F279" s="185"/>
      <c r="G279" s="167" t="s">
        <v>141</v>
      </c>
      <c r="H279" s="168">
        <v>1</v>
      </c>
      <c r="I279" s="169">
        <v>9.6199999999999992</v>
      </c>
      <c r="J279" s="169">
        <v>9.6199999999999992</v>
      </c>
    </row>
    <row r="280" spans="1:10" ht="25.5" x14ac:dyDescent="0.2">
      <c r="A280" s="165" t="s">
        <v>162</v>
      </c>
      <c r="B280" s="166" t="s">
        <v>393</v>
      </c>
      <c r="C280" s="165" t="s">
        <v>19</v>
      </c>
      <c r="D280" s="165" t="s">
        <v>394</v>
      </c>
      <c r="E280" s="185" t="s">
        <v>165</v>
      </c>
      <c r="F280" s="185"/>
      <c r="G280" s="167" t="s">
        <v>141</v>
      </c>
      <c r="H280" s="168">
        <v>1</v>
      </c>
      <c r="I280" s="169">
        <v>72.319999999999993</v>
      </c>
      <c r="J280" s="169">
        <v>72.319999999999993</v>
      </c>
    </row>
    <row r="281" spans="1:10" ht="25.5" x14ac:dyDescent="0.2">
      <c r="A281" s="165" t="s">
        <v>162</v>
      </c>
      <c r="B281" s="166" t="s">
        <v>395</v>
      </c>
      <c r="C281" s="165" t="s">
        <v>19</v>
      </c>
      <c r="D281" s="165" t="s">
        <v>396</v>
      </c>
      <c r="E281" s="185" t="s">
        <v>165</v>
      </c>
      <c r="F281" s="185"/>
      <c r="G281" s="167" t="s">
        <v>141</v>
      </c>
      <c r="H281" s="168">
        <v>1</v>
      </c>
      <c r="I281" s="169">
        <v>57.61</v>
      </c>
      <c r="J281" s="169">
        <v>57.61</v>
      </c>
    </row>
    <row r="282" spans="1:10" x14ac:dyDescent="0.2">
      <c r="A282" s="165" t="s">
        <v>162</v>
      </c>
      <c r="B282" s="166" t="s">
        <v>397</v>
      </c>
      <c r="C282" s="165" t="s">
        <v>19</v>
      </c>
      <c r="D282" s="165" t="s">
        <v>398</v>
      </c>
      <c r="E282" s="185" t="s">
        <v>165</v>
      </c>
      <c r="F282" s="185"/>
      <c r="G282" s="167" t="s">
        <v>141</v>
      </c>
      <c r="H282" s="168">
        <v>1</v>
      </c>
      <c r="I282" s="169">
        <v>19.88</v>
      </c>
      <c r="J282" s="169">
        <v>19.88</v>
      </c>
    </row>
    <row r="283" spans="1:10" x14ac:dyDescent="0.2">
      <c r="A283" s="165" t="s">
        <v>162</v>
      </c>
      <c r="B283" s="166" t="s">
        <v>399</v>
      </c>
      <c r="C283" s="165" t="s">
        <v>62</v>
      </c>
      <c r="D283" s="165" t="s">
        <v>400</v>
      </c>
      <c r="E283" s="185" t="s">
        <v>165</v>
      </c>
      <c r="F283" s="185"/>
      <c r="G283" s="167" t="s">
        <v>220</v>
      </c>
      <c r="H283" s="168">
        <v>6</v>
      </c>
      <c r="I283" s="169">
        <v>5.25</v>
      </c>
      <c r="J283" s="169">
        <v>31.5</v>
      </c>
    </row>
    <row r="284" spans="1:10" x14ac:dyDescent="0.2">
      <c r="A284" s="165" t="s">
        <v>162</v>
      </c>
      <c r="B284" s="166" t="s">
        <v>376</v>
      </c>
      <c r="C284" s="165" t="s">
        <v>19</v>
      </c>
      <c r="D284" s="165" t="s">
        <v>377</v>
      </c>
      <c r="E284" s="185" t="s">
        <v>165</v>
      </c>
      <c r="F284" s="185"/>
      <c r="G284" s="167" t="s">
        <v>141</v>
      </c>
      <c r="H284" s="168">
        <v>1</v>
      </c>
      <c r="I284" s="169">
        <v>38.549999999999997</v>
      </c>
      <c r="J284" s="169">
        <v>38.549999999999997</v>
      </c>
    </row>
    <row r="285" spans="1:10" ht="25.5" x14ac:dyDescent="0.2">
      <c r="A285" s="165" t="s">
        <v>162</v>
      </c>
      <c r="B285" s="166" t="s">
        <v>401</v>
      </c>
      <c r="C285" s="165" t="s">
        <v>19</v>
      </c>
      <c r="D285" s="165" t="s">
        <v>402</v>
      </c>
      <c r="E285" s="185" t="s">
        <v>165</v>
      </c>
      <c r="F285" s="185"/>
      <c r="G285" s="167" t="s">
        <v>141</v>
      </c>
      <c r="H285" s="168">
        <v>1</v>
      </c>
      <c r="I285" s="169">
        <v>14.33</v>
      </c>
      <c r="J285" s="169">
        <v>14.33</v>
      </c>
    </row>
    <row r="286" spans="1:10" ht="25.5" x14ac:dyDescent="0.2">
      <c r="A286" s="165" t="s">
        <v>162</v>
      </c>
      <c r="B286" s="166" t="s">
        <v>264</v>
      </c>
      <c r="C286" s="165" t="s">
        <v>19</v>
      </c>
      <c r="D286" s="165" t="s">
        <v>265</v>
      </c>
      <c r="E286" s="185" t="s">
        <v>165</v>
      </c>
      <c r="F286" s="185"/>
      <c r="G286" s="167" t="s">
        <v>141</v>
      </c>
      <c r="H286" s="168">
        <v>1</v>
      </c>
      <c r="I286" s="169">
        <v>3.24</v>
      </c>
      <c r="J286" s="169">
        <v>3.24</v>
      </c>
    </row>
    <row r="287" spans="1:10" ht="25.5" x14ac:dyDescent="0.2">
      <c r="A287" s="165" t="s">
        <v>162</v>
      </c>
      <c r="B287" s="166" t="s">
        <v>266</v>
      </c>
      <c r="C287" s="165" t="s">
        <v>19</v>
      </c>
      <c r="D287" s="165" t="s">
        <v>267</v>
      </c>
      <c r="E287" s="185" t="s">
        <v>165</v>
      </c>
      <c r="F287" s="185"/>
      <c r="G287" s="167" t="s">
        <v>141</v>
      </c>
      <c r="H287" s="168">
        <v>1</v>
      </c>
      <c r="I287" s="169">
        <v>123.56</v>
      </c>
      <c r="J287" s="169">
        <v>123.56</v>
      </c>
    </row>
    <row r="288" spans="1:10" x14ac:dyDescent="0.2">
      <c r="A288" s="165" t="s">
        <v>162</v>
      </c>
      <c r="B288" s="166" t="s">
        <v>403</v>
      </c>
      <c r="C288" s="165" t="s">
        <v>19</v>
      </c>
      <c r="D288" s="165" t="s">
        <v>404</v>
      </c>
      <c r="E288" s="185" t="s">
        <v>165</v>
      </c>
      <c r="F288" s="185"/>
      <c r="G288" s="167" t="s">
        <v>141</v>
      </c>
      <c r="H288" s="168">
        <v>1</v>
      </c>
      <c r="I288" s="169">
        <v>12.22</v>
      </c>
      <c r="J288" s="169">
        <v>12.22</v>
      </c>
    </row>
    <row r="289" spans="1:10" x14ac:dyDescent="0.2">
      <c r="A289" s="165" t="s">
        <v>162</v>
      </c>
      <c r="B289" s="166" t="s">
        <v>405</v>
      </c>
      <c r="C289" s="165" t="s">
        <v>19</v>
      </c>
      <c r="D289" s="165" t="s">
        <v>406</v>
      </c>
      <c r="E289" s="185" t="s">
        <v>165</v>
      </c>
      <c r="F289" s="185"/>
      <c r="G289" s="167" t="s">
        <v>141</v>
      </c>
      <c r="H289" s="168">
        <v>1</v>
      </c>
      <c r="I289" s="169">
        <v>4.38</v>
      </c>
      <c r="J289" s="169">
        <v>4.38</v>
      </c>
    </row>
    <row r="290" spans="1:10" ht="25.5" x14ac:dyDescent="0.2">
      <c r="A290" s="165" t="s">
        <v>162</v>
      </c>
      <c r="B290" s="166" t="s">
        <v>407</v>
      </c>
      <c r="C290" s="165" t="s">
        <v>19</v>
      </c>
      <c r="D290" s="165" t="s">
        <v>408</v>
      </c>
      <c r="E290" s="185" t="s">
        <v>165</v>
      </c>
      <c r="F290" s="185"/>
      <c r="G290" s="167" t="s">
        <v>141</v>
      </c>
      <c r="H290" s="168">
        <v>1</v>
      </c>
      <c r="I290" s="169">
        <v>3.43</v>
      </c>
      <c r="J290" s="169">
        <v>3.43</v>
      </c>
    </row>
    <row r="291" spans="1:10" ht="25.5" x14ac:dyDescent="0.2">
      <c r="A291" s="165" t="s">
        <v>162</v>
      </c>
      <c r="B291" s="166" t="s">
        <v>364</v>
      </c>
      <c r="C291" s="165" t="s">
        <v>19</v>
      </c>
      <c r="D291" s="165" t="s">
        <v>365</v>
      </c>
      <c r="E291" s="185" t="s">
        <v>165</v>
      </c>
      <c r="F291" s="185"/>
      <c r="G291" s="167" t="s">
        <v>141</v>
      </c>
      <c r="H291" s="168">
        <v>1</v>
      </c>
      <c r="I291" s="169">
        <v>18.809999999999999</v>
      </c>
      <c r="J291" s="169">
        <v>18.809999999999999</v>
      </c>
    </row>
    <row r="292" spans="1:10" ht="25.5" x14ac:dyDescent="0.2">
      <c r="A292" s="165" t="s">
        <v>162</v>
      </c>
      <c r="B292" s="166" t="s">
        <v>409</v>
      </c>
      <c r="C292" s="165" t="s">
        <v>19</v>
      </c>
      <c r="D292" s="165" t="s">
        <v>410</v>
      </c>
      <c r="E292" s="185" t="s">
        <v>165</v>
      </c>
      <c r="F292" s="185"/>
      <c r="G292" s="167" t="s">
        <v>141</v>
      </c>
      <c r="H292" s="168">
        <v>1</v>
      </c>
      <c r="I292" s="169">
        <v>20.059999999999999</v>
      </c>
      <c r="J292" s="169">
        <v>20.059999999999999</v>
      </c>
    </row>
    <row r="293" spans="1:10" ht="25.5" x14ac:dyDescent="0.2">
      <c r="A293" s="165" t="s">
        <v>162</v>
      </c>
      <c r="B293" s="166" t="s">
        <v>411</v>
      </c>
      <c r="C293" s="165" t="s">
        <v>19</v>
      </c>
      <c r="D293" s="165" t="s">
        <v>412</v>
      </c>
      <c r="E293" s="185" t="s">
        <v>165</v>
      </c>
      <c r="F293" s="185"/>
      <c r="G293" s="167" t="s">
        <v>168</v>
      </c>
      <c r="H293" s="168">
        <v>1.2</v>
      </c>
      <c r="I293" s="169">
        <v>20.07</v>
      </c>
      <c r="J293" s="169">
        <v>24.08</v>
      </c>
    </row>
    <row r="294" spans="1:10" ht="25.5" x14ac:dyDescent="0.2">
      <c r="A294" s="165" t="s">
        <v>162</v>
      </c>
      <c r="B294" s="166" t="s">
        <v>413</v>
      </c>
      <c r="C294" s="165" t="s">
        <v>19</v>
      </c>
      <c r="D294" s="165" t="s">
        <v>414</v>
      </c>
      <c r="E294" s="185" t="s">
        <v>165</v>
      </c>
      <c r="F294" s="185"/>
      <c r="G294" s="167" t="s">
        <v>141</v>
      </c>
      <c r="H294" s="168">
        <v>1</v>
      </c>
      <c r="I294" s="169">
        <v>21.39</v>
      </c>
      <c r="J294" s="169">
        <v>21.39</v>
      </c>
    </row>
    <row r="295" spans="1:10" ht="25.5" x14ac:dyDescent="0.2">
      <c r="A295" s="165" t="s">
        <v>162</v>
      </c>
      <c r="B295" s="166" t="s">
        <v>415</v>
      </c>
      <c r="C295" s="165" t="s">
        <v>19</v>
      </c>
      <c r="D295" s="165" t="s">
        <v>416</v>
      </c>
      <c r="E295" s="185" t="s">
        <v>165</v>
      </c>
      <c r="F295" s="185"/>
      <c r="G295" s="167" t="s">
        <v>141</v>
      </c>
      <c r="H295" s="168">
        <v>1</v>
      </c>
      <c r="I295" s="169">
        <v>11.71</v>
      </c>
      <c r="J295" s="169">
        <v>11.71</v>
      </c>
    </row>
    <row r="296" spans="1:10" x14ac:dyDescent="0.2">
      <c r="A296" s="165" t="s">
        <v>162</v>
      </c>
      <c r="B296" s="166" t="s">
        <v>248</v>
      </c>
      <c r="C296" s="165" t="s">
        <v>62</v>
      </c>
      <c r="D296" s="165" t="s">
        <v>249</v>
      </c>
      <c r="E296" s="185" t="s">
        <v>165</v>
      </c>
      <c r="F296" s="185"/>
      <c r="G296" s="167" t="s">
        <v>220</v>
      </c>
      <c r="H296" s="168">
        <v>1</v>
      </c>
      <c r="I296" s="169">
        <v>6.64</v>
      </c>
      <c r="J296" s="169">
        <v>6.64</v>
      </c>
    </row>
    <row r="297" spans="1:10" ht="127.5" x14ac:dyDescent="0.2">
      <c r="A297" s="165" t="s">
        <v>162</v>
      </c>
      <c r="B297" s="166" t="s">
        <v>98</v>
      </c>
      <c r="C297" s="165" t="s">
        <v>27</v>
      </c>
      <c r="D297" s="165" t="s">
        <v>417</v>
      </c>
      <c r="E297" s="185" t="s">
        <v>179</v>
      </c>
      <c r="F297" s="185"/>
      <c r="G297" s="167" t="s">
        <v>72</v>
      </c>
      <c r="H297" s="168">
        <v>1</v>
      </c>
      <c r="I297" s="169">
        <v>7131.74</v>
      </c>
      <c r="J297" s="169">
        <v>7131.74</v>
      </c>
    </row>
    <row r="298" spans="1:10" x14ac:dyDescent="0.2">
      <c r="A298" s="146"/>
      <c r="B298" s="146"/>
      <c r="C298" s="146"/>
      <c r="D298" s="146"/>
      <c r="E298" s="146"/>
      <c r="F298" s="22"/>
      <c r="G298" s="146"/>
      <c r="H298" s="22"/>
      <c r="I298" s="146"/>
      <c r="J298" s="22"/>
    </row>
    <row r="299" spans="1:10" ht="15" thickBot="1" x14ac:dyDescent="0.25">
      <c r="A299" s="146"/>
      <c r="B299" s="146"/>
      <c r="C299" s="146"/>
      <c r="D299" s="146"/>
      <c r="E299" s="146"/>
      <c r="F299" s="22"/>
      <c r="G299" s="146"/>
      <c r="H299" s="186" t="s">
        <v>174</v>
      </c>
      <c r="I299" s="186"/>
      <c r="J299" s="22">
        <v>13722.62</v>
      </c>
    </row>
    <row r="300" spans="1:10" ht="15" thickTop="1" x14ac:dyDescent="0.2">
      <c r="A300" s="23"/>
      <c r="B300" s="23"/>
      <c r="C300" s="23"/>
      <c r="D300" s="23"/>
      <c r="E300" s="23"/>
      <c r="F300" s="23"/>
      <c r="G300" s="23"/>
      <c r="H300" s="23"/>
      <c r="I300" s="23"/>
      <c r="J300" s="23"/>
    </row>
    <row r="301" spans="1:10" ht="15" x14ac:dyDescent="0.2">
      <c r="A301" s="147" t="s">
        <v>105</v>
      </c>
      <c r="B301" s="12" t="s">
        <v>6</v>
      </c>
      <c r="C301" s="147" t="s">
        <v>7</v>
      </c>
      <c r="D301" s="147" t="s">
        <v>8</v>
      </c>
      <c r="E301" s="187" t="s">
        <v>9</v>
      </c>
      <c r="F301" s="187"/>
      <c r="G301" s="13" t="s">
        <v>10</v>
      </c>
      <c r="H301" s="12" t="s">
        <v>11</v>
      </c>
      <c r="I301" s="12" t="s">
        <v>12</v>
      </c>
      <c r="J301" s="12" t="s">
        <v>14</v>
      </c>
    </row>
    <row r="302" spans="1:10" ht="25.5" x14ac:dyDescent="0.2">
      <c r="A302" s="148" t="s">
        <v>152</v>
      </c>
      <c r="B302" s="14" t="s">
        <v>106</v>
      </c>
      <c r="C302" s="148" t="s">
        <v>27</v>
      </c>
      <c r="D302" s="148" t="s">
        <v>107</v>
      </c>
      <c r="E302" s="188" t="s">
        <v>56</v>
      </c>
      <c r="F302" s="188"/>
      <c r="G302" s="15" t="s">
        <v>30</v>
      </c>
      <c r="H302" s="16">
        <v>1</v>
      </c>
      <c r="I302" s="17">
        <v>3317.61</v>
      </c>
      <c r="J302" s="17">
        <v>3317.61</v>
      </c>
    </row>
    <row r="303" spans="1:10" ht="25.5" x14ac:dyDescent="0.2">
      <c r="A303" s="165" t="s">
        <v>153</v>
      </c>
      <c r="B303" s="166" t="s">
        <v>117</v>
      </c>
      <c r="C303" s="165" t="s">
        <v>27</v>
      </c>
      <c r="D303" s="165" t="s">
        <v>118</v>
      </c>
      <c r="E303" s="185" t="s">
        <v>56</v>
      </c>
      <c r="F303" s="185"/>
      <c r="G303" s="167" t="s">
        <v>119</v>
      </c>
      <c r="H303" s="168">
        <v>0.81599999999999995</v>
      </c>
      <c r="I303" s="169">
        <v>24.01</v>
      </c>
      <c r="J303" s="169">
        <v>19.59</v>
      </c>
    </row>
    <row r="304" spans="1:10" ht="25.5" x14ac:dyDescent="0.2">
      <c r="A304" s="165" t="s">
        <v>153</v>
      </c>
      <c r="B304" s="166" t="s">
        <v>333</v>
      </c>
      <c r="C304" s="165" t="s">
        <v>19</v>
      </c>
      <c r="D304" s="165" t="s">
        <v>334</v>
      </c>
      <c r="E304" s="185" t="s">
        <v>156</v>
      </c>
      <c r="F304" s="185"/>
      <c r="G304" s="167" t="s">
        <v>119</v>
      </c>
      <c r="H304" s="168">
        <v>0.81599999999999995</v>
      </c>
      <c r="I304" s="169">
        <v>405.06</v>
      </c>
      <c r="J304" s="169">
        <v>330.52</v>
      </c>
    </row>
    <row r="305" spans="1:10" ht="76.5" x14ac:dyDescent="0.2">
      <c r="A305" s="165" t="s">
        <v>153</v>
      </c>
      <c r="B305" s="166" t="s">
        <v>335</v>
      </c>
      <c r="C305" s="165" t="s">
        <v>19</v>
      </c>
      <c r="D305" s="165" t="s">
        <v>336</v>
      </c>
      <c r="E305" s="185" t="s">
        <v>337</v>
      </c>
      <c r="F305" s="185"/>
      <c r="G305" s="167" t="s">
        <v>22</v>
      </c>
      <c r="H305" s="168">
        <v>0.81599999999999995</v>
      </c>
      <c r="I305" s="169">
        <v>41.59</v>
      </c>
      <c r="J305" s="169">
        <v>33.93</v>
      </c>
    </row>
    <row r="306" spans="1:10" ht="25.5" x14ac:dyDescent="0.2">
      <c r="A306" s="165" t="s">
        <v>153</v>
      </c>
      <c r="B306" s="166" t="s">
        <v>333</v>
      </c>
      <c r="C306" s="165" t="s">
        <v>19</v>
      </c>
      <c r="D306" s="165" t="s">
        <v>334</v>
      </c>
      <c r="E306" s="185" t="s">
        <v>156</v>
      </c>
      <c r="F306" s="185"/>
      <c r="G306" s="167" t="s">
        <v>119</v>
      </c>
      <c r="H306" s="168">
        <v>0.81599999999999995</v>
      </c>
      <c r="I306" s="169">
        <v>405.06</v>
      </c>
      <c r="J306" s="169">
        <v>330.52</v>
      </c>
    </row>
    <row r="307" spans="1:10" ht="76.5" x14ac:dyDescent="0.2">
      <c r="A307" s="165" t="s">
        <v>153</v>
      </c>
      <c r="B307" s="166" t="s">
        <v>335</v>
      </c>
      <c r="C307" s="165" t="s">
        <v>19</v>
      </c>
      <c r="D307" s="165" t="s">
        <v>336</v>
      </c>
      <c r="E307" s="185" t="s">
        <v>337</v>
      </c>
      <c r="F307" s="185"/>
      <c r="G307" s="167" t="s">
        <v>22</v>
      </c>
      <c r="H307" s="168">
        <v>0.81599999999999995</v>
      </c>
      <c r="I307" s="169">
        <v>41.59</v>
      </c>
      <c r="J307" s="169">
        <v>33.93</v>
      </c>
    </row>
    <row r="308" spans="1:10" ht="38.25" x14ac:dyDescent="0.2">
      <c r="A308" s="165" t="s">
        <v>153</v>
      </c>
      <c r="B308" s="166" t="s">
        <v>154</v>
      </c>
      <c r="C308" s="165" t="s">
        <v>19</v>
      </c>
      <c r="D308" s="165" t="s">
        <v>155</v>
      </c>
      <c r="E308" s="185" t="s">
        <v>156</v>
      </c>
      <c r="F308" s="185"/>
      <c r="G308" s="167" t="s">
        <v>119</v>
      </c>
      <c r="H308" s="168">
        <v>0.57599999999999996</v>
      </c>
      <c r="I308" s="169">
        <v>266.33999999999997</v>
      </c>
      <c r="J308" s="169">
        <v>153.41</v>
      </c>
    </row>
    <row r="309" spans="1:10" ht="51" x14ac:dyDescent="0.2">
      <c r="A309" s="165" t="s">
        <v>153</v>
      </c>
      <c r="B309" s="166" t="s">
        <v>338</v>
      </c>
      <c r="C309" s="165" t="s">
        <v>19</v>
      </c>
      <c r="D309" s="165" t="s">
        <v>339</v>
      </c>
      <c r="E309" s="185" t="s">
        <v>340</v>
      </c>
      <c r="F309" s="185"/>
      <c r="G309" s="167" t="s">
        <v>22</v>
      </c>
      <c r="H309" s="168">
        <v>12.3</v>
      </c>
      <c r="I309" s="169">
        <v>39.479999999999997</v>
      </c>
      <c r="J309" s="169">
        <v>485.6</v>
      </c>
    </row>
    <row r="310" spans="1:10" ht="38.25" x14ac:dyDescent="0.2">
      <c r="A310" s="165" t="s">
        <v>153</v>
      </c>
      <c r="B310" s="166" t="s">
        <v>341</v>
      </c>
      <c r="C310" s="165" t="s">
        <v>19</v>
      </c>
      <c r="D310" s="165" t="s">
        <v>342</v>
      </c>
      <c r="E310" s="185" t="s">
        <v>156</v>
      </c>
      <c r="F310" s="185"/>
      <c r="G310" s="167" t="s">
        <v>22</v>
      </c>
      <c r="H310" s="168">
        <v>3.6</v>
      </c>
      <c r="I310" s="169">
        <v>71.319999999999993</v>
      </c>
      <c r="J310" s="169">
        <v>256.75</v>
      </c>
    </row>
    <row r="311" spans="1:10" ht="38.25" x14ac:dyDescent="0.2">
      <c r="A311" s="165" t="s">
        <v>153</v>
      </c>
      <c r="B311" s="166" t="s">
        <v>343</v>
      </c>
      <c r="C311" s="165" t="s">
        <v>19</v>
      </c>
      <c r="D311" s="165" t="s">
        <v>344</v>
      </c>
      <c r="E311" s="185" t="s">
        <v>345</v>
      </c>
      <c r="F311" s="185"/>
      <c r="G311" s="167" t="s">
        <v>22</v>
      </c>
      <c r="H311" s="168">
        <v>24.6</v>
      </c>
      <c r="I311" s="169">
        <v>3.59</v>
      </c>
      <c r="J311" s="169">
        <v>88.31</v>
      </c>
    </row>
    <row r="312" spans="1:10" ht="51" x14ac:dyDescent="0.2">
      <c r="A312" s="165" t="s">
        <v>153</v>
      </c>
      <c r="B312" s="166" t="s">
        <v>346</v>
      </c>
      <c r="C312" s="165" t="s">
        <v>19</v>
      </c>
      <c r="D312" s="165" t="s">
        <v>347</v>
      </c>
      <c r="E312" s="185" t="s">
        <v>345</v>
      </c>
      <c r="F312" s="185"/>
      <c r="G312" s="167" t="s">
        <v>22</v>
      </c>
      <c r="H312" s="168">
        <v>24.6</v>
      </c>
      <c r="I312" s="169">
        <v>19.329999999999998</v>
      </c>
      <c r="J312" s="169">
        <v>475.51</v>
      </c>
    </row>
    <row r="313" spans="1:10" ht="25.5" x14ac:dyDescent="0.2">
      <c r="A313" s="165" t="s">
        <v>153</v>
      </c>
      <c r="B313" s="166" t="s">
        <v>418</v>
      </c>
      <c r="C313" s="165" t="s">
        <v>19</v>
      </c>
      <c r="D313" s="165" t="s">
        <v>419</v>
      </c>
      <c r="E313" s="185" t="s">
        <v>340</v>
      </c>
      <c r="F313" s="185"/>
      <c r="G313" s="167" t="s">
        <v>22</v>
      </c>
      <c r="H313" s="168">
        <v>1.2</v>
      </c>
      <c r="I313" s="169">
        <v>91.58</v>
      </c>
      <c r="J313" s="169">
        <v>109.89</v>
      </c>
    </row>
    <row r="314" spans="1:10" ht="25.5" x14ac:dyDescent="0.2">
      <c r="A314" s="165" t="s">
        <v>153</v>
      </c>
      <c r="B314" s="166" t="s">
        <v>348</v>
      </c>
      <c r="C314" s="165" t="s">
        <v>19</v>
      </c>
      <c r="D314" s="165" t="s">
        <v>349</v>
      </c>
      <c r="E314" s="185" t="s">
        <v>148</v>
      </c>
      <c r="F314" s="185"/>
      <c r="G314" s="167" t="s">
        <v>22</v>
      </c>
      <c r="H314" s="168">
        <v>31.8</v>
      </c>
      <c r="I314" s="169">
        <v>9.7200000000000006</v>
      </c>
      <c r="J314" s="169">
        <v>309.08999999999997</v>
      </c>
    </row>
    <row r="315" spans="1:10" ht="38.25" x14ac:dyDescent="0.2">
      <c r="A315" s="165" t="s">
        <v>153</v>
      </c>
      <c r="B315" s="166" t="s">
        <v>350</v>
      </c>
      <c r="C315" s="165" t="s">
        <v>19</v>
      </c>
      <c r="D315" s="165" t="s">
        <v>351</v>
      </c>
      <c r="E315" s="185" t="s">
        <v>337</v>
      </c>
      <c r="F315" s="185"/>
      <c r="G315" s="167" t="s">
        <v>22</v>
      </c>
      <c r="H315" s="168">
        <v>3.06</v>
      </c>
      <c r="I315" s="169">
        <v>51.74</v>
      </c>
      <c r="J315" s="169">
        <v>158.32</v>
      </c>
    </row>
    <row r="316" spans="1:10" ht="25.5" x14ac:dyDescent="0.2">
      <c r="A316" s="165" t="s">
        <v>153</v>
      </c>
      <c r="B316" s="166" t="s">
        <v>352</v>
      </c>
      <c r="C316" s="165" t="s">
        <v>19</v>
      </c>
      <c r="D316" s="165" t="s">
        <v>353</v>
      </c>
      <c r="E316" s="185" t="s">
        <v>354</v>
      </c>
      <c r="F316" s="185"/>
      <c r="G316" s="167" t="s">
        <v>22</v>
      </c>
      <c r="H316" s="168">
        <v>1.68</v>
      </c>
      <c r="I316" s="169">
        <v>236.68</v>
      </c>
      <c r="J316" s="169">
        <v>397.62</v>
      </c>
    </row>
    <row r="317" spans="1:10" ht="25.5" x14ac:dyDescent="0.2">
      <c r="A317" s="165" t="s">
        <v>153</v>
      </c>
      <c r="B317" s="166" t="s">
        <v>355</v>
      </c>
      <c r="C317" s="165" t="s">
        <v>19</v>
      </c>
      <c r="D317" s="165" t="s">
        <v>356</v>
      </c>
      <c r="E317" s="185" t="s">
        <v>148</v>
      </c>
      <c r="F317" s="185"/>
      <c r="G317" s="167" t="s">
        <v>22</v>
      </c>
      <c r="H317" s="168">
        <v>3.36</v>
      </c>
      <c r="I317" s="169">
        <v>14.52</v>
      </c>
      <c r="J317" s="169">
        <v>48.78</v>
      </c>
    </row>
    <row r="318" spans="1:10" x14ac:dyDescent="0.2">
      <c r="A318" s="146"/>
      <c r="B318" s="146"/>
      <c r="C318" s="146"/>
      <c r="D318" s="146"/>
      <c r="E318" s="146"/>
      <c r="F318" s="22"/>
      <c r="G318" s="146"/>
      <c r="H318" s="22"/>
      <c r="I318" s="146"/>
      <c r="J318" s="22"/>
    </row>
    <row r="319" spans="1:10" ht="15" thickBot="1" x14ac:dyDescent="0.25">
      <c r="A319" s="146"/>
      <c r="B319" s="146"/>
      <c r="C319" s="146"/>
      <c r="D319" s="146"/>
      <c r="E319" s="146"/>
      <c r="F319" s="22"/>
      <c r="G319" s="146"/>
      <c r="H319" s="186" t="s">
        <v>174</v>
      </c>
      <c r="I319" s="186"/>
      <c r="J319" s="22">
        <v>4171.5600000000004</v>
      </c>
    </row>
    <row r="320" spans="1:10" ht="15" thickTop="1" x14ac:dyDescent="0.2">
      <c r="A320" s="23"/>
      <c r="B320" s="23"/>
      <c r="C320" s="23"/>
      <c r="D320" s="23"/>
      <c r="E320" s="23"/>
      <c r="F320" s="23"/>
      <c r="G320" s="23"/>
      <c r="H320" s="23"/>
      <c r="I320" s="23"/>
      <c r="J320" s="23"/>
    </row>
    <row r="321" spans="1:10" ht="15" x14ac:dyDescent="0.2">
      <c r="A321" s="147" t="s">
        <v>110</v>
      </c>
      <c r="B321" s="12" t="s">
        <v>6</v>
      </c>
      <c r="C321" s="147" t="s">
        <v>7</v>
      </c>
      <c r="D321" s="147" t="s">
        <v>8</v>
      </c>
      <c r="E321" s="187" t="s">
        <v>9</v>
      </c>
      <c r="F321" s="187"/>
      <c r="G321" s="13" t="s">
        <v>10</v>
      </c>
      <c r="H321" s="12" t="s">
        <v>11</v>
      </c>
      <c r="I321" s="12" t="s">
        <v>12</v>
      </c>
      <c r="J321" s="12" t="s">
        <v>14</v>
      </c>
    </row>
    <row r="322" spans="1:10" ht="25.5" x14ac:dyDescent="0.2">
      <c r="A322" s="148" t="s">
        <v>152</v>
      </c>
      <c r="B322" s="14" t="s">
        <v>111</v>
      </c>
      <c r="C322" s="148" t="s">
        <v>27</v>
      </c>
      <c r="D322" s="148" t="s">
        <v>112</v>
      </c>
      <c r="E322" s="188" t="s">
        <v>56</v>
      </c>
      <c r="F322" s="188"/>
      <c r="G322" s="15" t="s">
        <v>72</v>
      </c>
      <c r="H322" s="16">
        <v>1</v>
      </c>
      <c r="I322" s="17">
        <v>1402.57</v>
      </c>
      <c r="J322" s="17">
        <v>1402.57</v>
      </c>
    </row>
    <row r="323" spans="1:10" ht="25.5" x14ac:dyDescent="0.2">
      <c r="A323" s="165" t="s">
        <v>153</v>
      </c>
      <c r="B323" s="166" t="s">
        <v>333</v>
      </c>
      <c r="C323" s="165" t="s">
        <v>19</v>
      </c>
      <c r="D323" s="165" t="s">
        <v>334</v>
      </c>
      <c r="E323" s="185" t="s">
        <v>156</v>
      </c>
      <c r="F323" s="185"/>
      <c r="G323" s="167" t="s">
        <v>119</v>
      </c>
      <c r="H323" s="168">
        <v>0.87</v>
      </c>
      <c r="I323" s="169">
        <v>405.06</v>
      </c>
      <c r="J323" s="169">
        <v>352.4</v>
      </c>
    </row>
    <row r="324" spans="1:10" ht="25.5" x14ac:dyDescent="0.2">
      <c r="A324" s="165" t="s">
        <v>153</v>
      </c>
      <c r="B324" s="166" t="s">
        <v>209</v>
      </c>
      <c r="C324" s="165" t="s">
        <v>19</v>
      </c>
      <c r="D324" s="165" t="s">
        <v>210</v>
      </c>
      <c r="E324" s="185" t="s">
        <v>156</v>
      </c>
      <c r="F324" s="185"/>
      <c r="G324" s="167" t="s">
        <v>119</v>
      </c>
      <c r="H324" s="168">
        <v>0.87</v>
      </c>
      <c r="I324" s="169">
        <v>296.42</v>
      </c>
      <c r="J324" s="169">
        <v>257.88</v>
      </c>
    </row>
    <row r="325" spans="1:10" ht="51" x14ac:dyDescent="0.2">
      <c r="A325" s="165" t="s">
        <v>153</v>
      </c>
      <c r="B325" s="166" t="s">
        <v>338</v>
      </c>
      <c r="C325" s="165" t="s">
        <v>19</v>
      </c>
      <c r="D325" s="165" t="s">
        <v>339</v>
      </c>
      <c r="E325" s="185" t="s">
        <v>340</v>
      </c>
      <c r="F325" s="185"/>
      <c r="G325" s="167" t="s">
        <v>22</v>
      </c>
      <c r="H325" s="168">
        <v>8.1639999999999997</v>
      </c>
      <c r="I325" s="169">
        <v>39.479999999999997</v>
      </c>
      <c r="J325" s="169">
        <v>322.31</v>
      </c>
    </row>
    <row r="326" spans="1:10" ht="38.25" x14ac:dyDescent="0.2">
      <c r="A326" s="165" t="s">
        <v>153</v>
      </c>
      <c r="B326" s="166" t="s">
        <v>343</v>
      </c>
      <c r="C326" s="165" t="s">
        <v>19</v>
      </c>
      <c r="D326" s="165" t="s">
        <v>344</v>
      </c>
      <c r="E326" s="185" t="s">
        <v>345</v>
      </c>
      <c r="F326" s="185"/>
      <c r="G326" s="167" t="s">
        <v>22</v>
      </c>
      <c r="H326" s="168">
        <v>8.1639999999999997</v>
      </c>
      <c r="I326" s="169">
        <v>3.59</v>
      </c>
      <c r="J326" s="169">
        <v>29.3</v>
      </c>
    </row>
    <row r="327" spans="1:10" ht="51" x14ac:dyDescent="0.2">
      <c r="A327" s="165" t="s">
        <v>153</v>
      </c>
      <c r="B327" s="166" t="s">
        <v>346</v>
      </c>
      <c r="C327" s="165" t="s">
        <v>19</v>
      </c>
      <c r="D327" s="165" t="s">
        <v>347</v>
      </c>
      <c r="E327" s="185" t="s">
        <v>345</v>
      </c>
      <c r="F327" s="185"/>
      <c r="G327" s="167" t="s">
        <v>22</v>
      </c>
      <c r="H327" s="168">
        <v>8.1639999999999997</v>
      </c>
      <c r="I327" s="169">
        <v>19.329999999999998</v>
      </c>
      <c r="J327" s="169">
        <v>157.81</v>
      </c>
    </row>
    <row r="328" spans="1:10" ht="25.5" x14ac:dyDescent="0.2">
      <c r="A328" s="165" t="s">
        <v>153</v>
      </c>
      <c r="B328" s="166" t="s">
        <v>121</v>
      </c>
      <c r="C328" s="165" t="s">
        <v>19</v>
      </c>
      <c r="D328" s="165" t="s">
        <v>122</v>
      </c>
      <c r="E328" s="185" t="s">
        <v>123</v>
      </c>
      <c r="F328" s="185"/>
      <c r="G328" s="167" t="s">
        <v>119</v>
      </c>
      <c r="H328" s="168">
        <v>5.3</v>
      </c>
      <c r="I328" s="169">
        <v>38.4</v>
      </c>
      <c r="J328" s="169">
        <v>203.52</v>
      </c>
    </row>
    <row r="329" spans="1:10" ht="25.5" x14ac:dyDescent="0.2">
      <c r="A329" s="165" t="s">
        <v>153</v>
      </c>
      <c r="B329" s="166" t="s">
        <v>348</v>
      </c>
      <c r="C329" s="165" t="s">
        <v>19</v>
      </c>
      <c r="D329" s="165" t="s">
        <v>349</v>
      </c>
      <c r="E329" s="185" t="s">
        <v>148</v>
      </c>
      <c r="F329" s="185"/>
      <c r="G329" s="167" t="s">
        <v>22</v>
      </c>
      <c r="H329" s="168">
        <v>8.1639999999999997</v>
      </c>
      <c r="I329" s="169">
        <v>9.7200000000000006</v>
      </c>
      <c r="J329" s="169">
        <v>79.349999999999994</v>
      </c>
    </row>
    <row r="330" spans="1:10" x14ac:dyDescent="0.2">
      <c r="A330" s="146"/>
      <c r="B330" s="146"/>
      <c r="C330" s="146"/>
      <c r="D330" s="146"/>
      <c r="E330" s="146"/>
      <c r="F330" s="22"/>
      <c r="G330" s="146"/>
      <c r="H330" s="22"/>
      <c r="I330" s="146"/>
      <c r="J330" s="22"/>
    </row>
    <row r="331" spans="1:10" ht="15" thickBot="1" x14ac:dyDescent="0.25">
      <c r="A331" s="146"/>
      <c r="B331" s="146"/>
      <c r="C331" s="146"/>
      <c r="D331" s="146"/>
      <c r="E331" s="146"/>
      <c r="F331" s="22"/>
      <c r="G331" s="146"/>
      <c r="H331" s="186" t="s">
        <v>174</v>
      </c>
      <c r="I331" s="186"/>
      <c r="J331" s="22">
        <v>1763.59</v>
      </c>
    </row>
    <row r="332" spans="1:10" ht="15" thickTop="1" x14ac:dyDescent="0.2">
      <c r="A332" s="23"/>
      <c r="B332" s="23"/>
      <c r="C332" s="23"/>
      <c r="D332" s="23"/>
      <c r="E332" s="23"/>
      <c r="F332" s="23"/>
      <c r="G332" s="23"/>
      <c r="H332" s="23"/>
      <c r="I332" s="23"/>
      <c r="J332" s="23"/>
    </row>
    <row r="333" spans="1:10" ht="15" x14ac:dyDescent="0.2">
      <c r="A333" s="147" t="s">
        <v>113</v>
      </c>
      <c r="B333" s="12" t="s">
        <v>6</v>
      </c>
      <c r="C333" s="147" t="s">
        <v>7</v>
      </c>
      <c r="D333" s="147" t="s">
        <v>8</v>
      </c>
      <c r="E333" s="187" t="s">
        <v>9</v>
      </c>
      <c r="F333" s="187"/>
      <c r="G333" s="13" t="s">
        <v>10</v>
      </c>
      <c r="H333" s="12" t="s">
        <v>11</v>
      </c>
      <c r="I333" s="12" t="s">
        <v>12</v>
      </c>
      <c r="J333" s="12" t="s">
        <v>14</v>
      </c>
    </row>
    <row r="334" spans="1:10" ht="25.5" x14ac:dyDescent="0.2">
      <c r="A334" s="148" t="s">
        <v>152</v>
      </c>
      <c r="B334" s="14" t="s">
        <v>114</v>
      </c>
      <c r="C334" s="148" t="s">
        <v>27</v>
      </c>
      <c r="D334" s="148" t="s">
        <v>115</v>
      </c>
      <c r="E334" s="188" t="s">
        <v>56</v>
      </c>
      <c r="F334" s="188"/>
      <c r="G334" s="15" t="s">
        <v>30</v>
      </c>
      <c r="H334" s="16">
        <v>1</v>
      </c>
      <c r="I334" s="17">
        <v>1308.31</v>
      </c>
      <c r="J334" s="17">
        <v>1308.31</v>
      </c>
    </row>
    <row r="335" spans="1:10" ht="25.5" x14ac:dyDescent="0.2">
      <c r="A335" s="165" t="s">
        <v>153</v>
      </c>
      <c r="B335" s="166" t="s">
        <v>215</v>
      </c>
      <c r="C335" s="165" t="s">
        <v>19</v>
      </c>
      <c r="D335" s="165" t="s">
        <v>216</v>
      </c>
      <c r="E335" s="185" t="s">
        <v>56</v>
      </c>
      <c r="F335" s="185"/>
      <c r="G335" s="167" t="s">
        <v>159</v>
      </c>
      <c r="H335" s="168">
        <v>3</v>
      </c>
      <c r="I335" s="169">
        <v>22.78</v>
      </c>
      <c r="J335" s="169">
        <v>68.34</v>
      </c>
    </row>
    <row r="336" spans="1:10" ht="25.5" x14ac:dyDescent="0.2">
      <c r="A336" s="165" t="s">
        <v>153</v>
      </c>
      <c r="B336" s="166" t="s">
        <v>234</v>
      </c>
      <c r="C336" s="165" t="s">
        <v>19</v>
      </c>
      <c r="D336" s="165" t="s">
        <v>235</v>
      </c>
      <c r="E336" s="185" t="s">
        <v>56</v>
      </c>
      <c r="F336" s="185"/>
      <c r="G336" s="167" t="s">
        <v>159</v>
      </c>
      <c r="H336" s="168">
        <v>4</v>
      </c>
      <c r="I336" s="169">
        <v>17.73</v>
      </c>
      <c r="J336" s="169">
        <v>70.92</v>
      </c>
    </row>
    <row r="337" spans="1:10" ht="25.5" x14ac:dyDescent="0.2">
      <c r="A337" s="165" t="s">
        <v>153</v>
      </c>
      <c r="B337" s="166" t="s">
        <v>420</v>
      </c>
      <c r="C337" s="165" t="s">
        <v>62</v>
      </c>
      <c r="D337" s="165" t="s">
        <v>421</v>
      </c>
      <c r="E337" s="185" t="s">
        <v>422</v>
      </c>
      <c r="F337" s="185"/>
      <c r="G337" s="167" t="s">
        <v>220</v>
      </c>
      <c r="H337" s="168">
        <v>0.26</v>
      </c>
      <c r="I337" s="169">
        <v>62.72</v>
      </c>
      <c r="J337" s="169">
        <v>16.3</v>
      </c>
    </row>
    <row r="338" spans="1:10" ht="25.5" x14ac:dyDescent="0.2">
      <c r="A338" s="165" t="s">
        <v>162</v>
      </c>
      <c r="B338" s="166" t="s">
        <v>423</v>
      </c>
      <c r="C338" s="165" t="s">
        <v>19</v>
      </c>
      <c r="D338" s="165" t="s">
        <v>424</v>
      </c>
      <c r="E338" s="185" t="s">
        <v>165</v>
      </c>
      <c r="F338" s="185"/>
      <c r="G338" s="167" t="s">
        <v>141</v>
      </c>
      <c r="H338" s="168">
        <v>6</v>
      </c>
      <c r="I338" s="169">
        <v>15.8</v>
      </c>
      <c r="J338" s="169">
        <v>94.8</v>
      </c>
    </row>
    <row r="339" spans="1:10" x14ac:dyDescent="0.2">
      <c r="A339" s="165" t="s">
        <v>162</v>
      </c>
      <c r="B339" s="166" t="s">
        <v>425</v>
      </c>
      <c r="C339" s="165" t="s">
        <v>19</v>
      </c>
      <c r="D339" s="165" t="s">
        <v>426</v>
      </c>
      <c r="E339" s="185" t="s">
        <v>165</v>
      </c>
      <c r="F339" s="185"/>
      <c r="G339" s="167" t="s">
        <v>141</v>
      </c>
      <c r="H339" s="168">
        <v>1</v>
      </c>
      <c r="I339" s="169">
        <v>963.35</v>
      </c>
      <c r="J339" s="169">
        <v>963.35</v>
      </c>
    </row>
    <row r="340" spans="1:10" ht="25.5" x14ac:dyDescent="0.2">
      <c r="A340" s="165" t="s">
        <v>162</v>
      </c>
      <c r="B340" s="166" t="s">
        <v>427</v>
      </c>
      <c r="C340" s="165" t="s">
        <v>19</v>
      </c>
      <c r="D340" s="165" t="s">
        <v>428</v>
      </c>
      <c r="E340" s="185" t="s">
        <v>165</v>
      </c>
      <c r="F340" s="185"/>
      <c r="G340" s="167" t="s">
        <v>141</v>
      </c>
      <c r="H340" s="168">
        <v>3</v>
      </c>
      <c r="I340" s="169">
        <v>12.62</v>
      </c>
      <c r="J340" s="169">
        <v>37.86</v>
      </c>
    </row>
    <row r="341" spans="1:10" x14ac:dyDescent="0.2">
      <c r="A341" s="165" t="s">
        <v>162</v>
      </c>
      <c r="B341" s="166" t="s">
        <v>248</v>
      </c>
      <c r="C341" s="165" t="s">
        <v>62</v>
      </c>
      <c r="D341" s="165" t="s">
        <v>249</v>
      </c>
      <c r="E341" s="185" t="s">
        <v>165</v>
      </c>
      <c r="F341" s="185"/>
      <c r="G341" s="167" t="s">
        <v>220</v>
      </c>
      <c r="H341" s="168">
        <v>1</v>
      </c>
      <c r="I341" s="169">
        <v>6.64</v>
      </c>
      <c r="J341" s="169">
        <v>6.64</v>
      </c>
    </row>
    <row r="342" spans="1:10" ht="25.5" x14ac:dyDescent="0.2">
      <c r="A342" s="165" t="s">
        <v>162</v>
      </c>
      <c r="B342" s="166" t="s">
        <v>103</v>
      </c>
      <c r="C342" s="165" t="s">
        <v>27</v>
      </c>
      <c r="D342" s="165" t="s">
        <v>429</v>
      </c>
      <c r="E342" s="185" t="s">
        <v>165</v>
      </c>
      <c r="F342" s="185"/>
      <c r="G342" s="167" t="s">
        <v>72</v>
      </c>
      <c r="H342" s="168">
        <v>2</v>
      </c>
      <c r="I342" s="169">
        <v>18.45</v>
      </c>
      <c r="J342" s="169">
        <v>36.9</v>
      </c>
    </row>
    <row r="343" spans="1:10" ht="25.5" x14ac:dyDescent="0.2">
      <c r="A343" s="165" t="s">
        <v>162</v>
      </c>
      <c r="B343" s="166" t="s">
        <v>430</v>
      </c>
      <c r="C343" s="165" t="s">
        <v>27</v>
      </c>
      <c r="D343" s="165" t="s">
        <v>431</v>
      </c>
      <c r="E343" s="185" t="s">
        <v>165</v>
      </c>
      <c r="F343" s="185"/>
      <c r="G343" s="167" t="s">
        <v>72</v>
      </c>
      <c r="H343" s="168">
        <v>2</v>
      </c>
      <c r="I343" s="169">
        <v>4.4000000000000004</v>
      </c>
      <c r="J343" s="169">
        <v>8.8000000000000007</v>
      </c>
    </row>
    <row r="344" spans="1:10" ht="25.5" x14ac:dyDescent="0.2">
      <c r="A344" s="165" t="s">
        <v>162</v>
      </c>
      <c r="B344" s="166" t="s">
        <v>111</v>
      </c>
      <c r="C344" s="165" t="s">
        <v>27</v>
      </c>
      <c r="D344" s="165" t="s">
        <v>432</v>
      </c>
      <c r="E344" s="185" t="s">
        <v>165</v>
      </c>
      <c r="F344" s="185"/>
      <c r="G344" s="167" t="s">
        <v>72</v>
      </c>
      <c r="H344" s="168">
        <v>1</v>
      </c>
      <c r="I344" s="169">
        <v>4.4000000000000004</v>
      </c>
      <c r="J344" s="169">
        <v>4.4000000000000004</v>
      </c>
    </row>
    <row r="345" spans="1:10" x14ac:dyDescent="0.2">
      <c r="A345" s="146"/>
      <c r="B345" s="146"/>
      <c r="C345" s="146"/>
      <c r="D345" s="146"/>
      <c r="E345" s="146"/>
      <c r="F345" s="22"/>
      <c r="G345" s="146"/>
      <c r="H345" s="22"/>
      <c r="I345" s="146"/>
      <c r="J345" s="22"/>
    </row>
    <row r="346" spans="1:10" ht="15" thickBot="1" x14ac:dyDescent="0.25">
      <c r="A346" s="146"/>
      <c r="B346" s="146"/>
      <c r="C346" s="146"/>
      <c r="D346" s="146"/>
      <c r="E346" s="146"/>
      <c r="F346" s="22"/>
      <c r="G346" s="146"/>
      <c r="H346" s="186" t="s">
        <v>174</v>
      </c>
      <c r="I346" s="186"/>
      <c r="J346" s="22">
        <v>1645.06</v>
      </c>
    </row>
    <row r="347" spans="1:10" ht="15" thickTop="1" x14ac:dyDescent="0.2">
      <c r="A347" s="23"/>
      <c r="B347" s="23"/>
      <c r="C347" s="23"/>
      <c r="D347" s="23"/>
      <c r="E347" s="23"/>
      <c r="F347" s="23"/>
      <c r="G347" s="23"/>
      <c r="H347" s="23"/>
      <c r="I347" s="23"/>
      <c r="J347" s="23"/>
    </row>
    <row r="348" spans="1:10" ht="15" x14ac:dyDescent="0.2">
      <c r="A348" s="147" t="s">
        <v>116</v>
      </c>
      <c r="B348" s="12" t="s">
        <v>6</v>
      </c>
      <c r="C348" s="147" t="s">
        <v>7</v>
      </c>
      <c r="D348" s="147" t="s">
        <v>8</v>
      </c>
      <c r="E348" s="187" t="s">
        <v>9</v>
      </c>
      <c r="F348" s="187"/>
      <c r="G348" s="13" t="s">
        <v>10</v>
      </c>
      <c r="H348" s="12" t="s">
        <v>11</v>
      </c>
      <c r="I348" s="12" t="s">
        <v>12</v>
      </c>
      <c r="J348" s="12" t="s">
        <v>14</v>
      </c>
    </row>
    <row r="349" spans="1:10" ht="25.5" x14ac:dyDescent="0.2">
      <c r="A349" s="148" t="s">
        <v>152</v>
      </c>
      <c r="B349" s="14" t="s">
        <v>117</v>
      </c>
      <c r="C349" s="148" t="s">
        <v>27</v>
      </c>
      <c r="D349" s="148" t="s">
        <v>118</v>
      </c>
      <c r="E349" s="188" t="s">
        <v>56</v>
      </c>
      <c r="F349" s="188"/>
      <c r="G349" s="15" t="s">
        <v>119</v>
      </c>
      <c r="H349" s="16">
        <v>1</v>
      </c>
      <c r="I349" s="17">
        <v>24.01</v>
      </c>
      <c r="J349" s="17">
        <v>24.01</v>
      </c>
    </row>
    <row r="350" spans="1:10" ht="25.5" x14ac:dyDescent="0.2">
      <c r="A350" s="165" t="s">
        <v>153</v>
      </c>
      <c r="B350" s="166" t="s">
        <v>160</v>
      </c>
      <c r="C350" s="165" t="s">
        <v>19</v>
      </c>
      <c r="D350" s="165" t="s">
        <v>161</v>
      </c>
      <c r="E350" s="185" t="s">
        <v>56</v>
      </c>
      <c r="F350" s="185"/>
      <c r="G350" s="167" t="s">
        <v>159</v>
      </c>
      <c r="H350" s="168">
        <v>1.5</v>
      </c>
      <c r="I350" s="169">
        <v>16.010000000000002</v>
      </c>
      <c r="J350" s="169">
        <v>24.01</v>
      </c>
    </row>
    <row r="351" spans="1:10" x14ac:dyDescent="0.2">
      <c r="A351" s="146"/>
      <c r="B351" s="146"/>
      <c r="C351" s="146"/>
      <c r="D351" s="146"/>
      <c r="E351" s="146"/>
      <c r="F351" s="22"/>
      <c r="G351" s="146"/>
      <c r="H351" s="22"/>
      <c r="I351" s="146"/>
      <c r="J351" s="22"/>
    </row>
    <row r="352" spans="1:10" ht="15" thickBot="1" x14ac:dyDescent="0.25">
      <c r="A352" s="146"/>
      <c r="B352" s="146"/>
      <c r="C352" s="146"/>
      <c r="D352" s="146"/>
      <c r="E352" s="146"/>
      <c r="F352" s="22"/>
      <c r="G352" s="146"/>
      <c r="H352" s="186" t="s">
        <v>174</v>
      </c>
      <c r="I352" s="186"/>
      <c r="J352" s="22">
        <v>30.19</v>
      </c>
    </row>
    <row r="353" spans="1:10" ht="15" thickTop="1" x14ac:dyDescent="0.2">
      <c r="A353" s="23"/>
      <c r="B353" s="23"/>
      <c r="C353" s="23"/>
      <c r="D353" s="23"/>
      <c r="E353" s="23"/>
      <c r="F353" s="23"/>
      <c r="G353" s="23"/>
      <c r="H353" s="23"/>
      <c r="I353" s="23"/>
      <c r="J353" s="23"/>
    </row>
    <row r="354" spans="1:10" ht="15" x14ac:dyDescent="0.2">
      <c r="A354" s="147" t="s">
        <v>120</v>
      </c>
      <c r="B354" s="12" t="s">
        <v>6</v>
      </c>
      <c r="C354" s="147" t="s">
        <v>7</v>
      </c>
      <c r="D354" s="147" t="s">
        <v>8</v>
      </c>
      <c r="E354" s="187" t="s">
        <v>9</v>
      </c>
      <c r="F354" s="187"/>
      <c r="G354" s="13" t="s">
        <v>10</v>
      </c>
      <c r="H354" s="12" t="s">
        <v>11</v>
      </c>
      <c r="I354" s="12" t="s">
        <v>12</v>
      </c>
      <c r="J354" s="12" t="s">
        <v>14</v>
      </c>
    </row>
    <row r="355" spans="1:10" x14ac:dyDescent="0.2">
      <c r="A355" s="148" t="s">
        <v>152</v>
      </c>
      <c r="B355" s="14" t="s">
        <v>121</v>
      </c>
      <c r="C355" s="148" t="s">
        <v>19</v>
      </c>
      <c r="D355" s="148" t="s">
        <v>122</v>
      </c>
      <c r="E355" s="188" t="s">
        <v>123</v>
      </c>
      <c r="F355" s="188"/>
      <c r="G355" s="15" t="s">
        <v>119</v>
      </c>
      <c r="H355" s="16">
        <v>1</v>
      </c>
      <c r="I355" s="17">
        <v>38.4</v>
      </c>
      <c r="J355" s="17">
        <v>38.4</v>
      </c>
    </row>
    <row r="356" spans="1:10" ht="25.5" x14ac:dyDescent="0.2">
      <c r="A356" s="165" t="s">
        <v>153</v>
      </c>
      <c r="B356" s="166" t="s">
        <v>160</v>
      </c>
      <c r="C356" s="165" t="s">
        <v>19</v>
      </c>
      <c r="D356" s="165" t="s">
        <v>161</v>
      </c>
      <c r="E356" s="185" t="s">
        <v>56</v>
      </c>
      <c r="F356" s="185"/>
      <c r="G356" s="167" t="s">
        <v>159</v>
      </c>
      <c r="H356" s="168">
        <v>2.3986000000000001</v>
      </c>
      <c r="I356" s="169">
        <v>16.010000000000002</v>
      </c>
      <c r="J356" s="169">
        <v>38.4</v>
      </c>
    </row>
    <row r="357" spans="1:10" x14ac:dyDescent="0.2">
      <c r="A357" s="146"/>
      <c r="B357" s="146"/>
      <c r="C357" s="146"/>
      <c r="D357" s="146"/>
      <c r="E357" s="146"/>
      <c r="F357" s="22"/>
      <c r="G357" s="146"/>
      <c r="H357" s="22"/>
      <c r="I357" s="146"/>
      <c r="J357" s="22"/>
    </row>
    <row r="358" spans="1:10" ht="15" thickBot="1" x14ac:dyDescent="0.25">
      <c r="A358" s="146"/>
      <c r="B358" s="146"/>
      <c r="C358" s="146"/>
      <c r="D358" s="146"/>
      <c r="E358" s="146"/>
      <c r="F358" s="22"/>
      <c r="G358" s="146"/>
      <c r="H358" s="186" t="s">
        <v>174</v>
      </c>
      <c r="I358" s="186"/>
      <c r="J358" s="22">
        <v>48.28</v>
      </c>
    </row>
    <row r="359" spans="1:10" ht="15" thickTop="1" x14ac:dyDescent="0.2">
      <c r="A359" s="23"/>
      <c r="B359" s="23"/>
      <c r="C359" s="23"/>
      <c r="D359" s="23"/>
      <c r="E359" s="23"/>
      <c r="F359" s="23"/>
      <c r="G359" s="23"/>
      <c r="H359" s="23"/>
      <c r="I359" s="23"/>
      <c r="J359" s="23"/>
    </row>
    <row r="360" spans="1:10" ht="15" x14ac:dyDescent="0.2">
      <c r="A360" s="147" t="s">
        <v>124</v>
      </c>
      <c r="B360" s="12" t="s">
        <v>6</v>
      </c>
      <c r="C360" s="147" t="s">
        <v>7</v>
      </c>
      <c r="D360" s="147" t="s">
        <v>8</v>
      </c>
      <c r="E360" s="187" t="s">
        <v>9</v>
      </c>
      <c r="F360" s="187"/>
      <c r="G360" s="13" t="s">
        <v>10</v>
      </c>
      <c r="H360" s="12" t="s">
        <v>11</v>
      </c>
      <c r="I360" s="12" t="s">
        <v>12</v>
      </c>
      <c r="J360" s="12" t="s">
        <v>14</v>
      </c>
    </row>
    <row r="361" spans="1:10" ht="25.5" x14ac:dyDescent="0.2">
      <c r="A361" s="148" t="s">
        <v>152</v>
      </c>
      <c r="B361" s="14" t="s">
        <v>125</v>
      </c>
      <c r="C361" s="148" t="s">
        <v>27</v>
      </c>
      <c r="D361" s="148" t="s">
        <v>126</v>
      </c>
      <c r="E361" s="188" t="s">
        <v>46</v>
      </c>
      <c r="F361" s="188"/>
      <c r="G361" s="15" t="s">
        <v>40</v>
      </c>
      <c r="H361" s="16">
        <v>1</v>
      </c>
      <c r="I361" s="17">
        <v>10.29</v>
      </c>
      <c r="J361" s="17">
        <v>10.29</v>
      </c>
    </row>
    <row r="362" spans="1:10" ht="25.5" x14ac:dyDescent="0.2">
      <c r="A362" s="165" t="s">
        <v>153</v>
      </c>
      <c r="B362" s="166" t="s">
        <v>215</v>
      </c>
      <c r="C362" s="165" t="s">
        <v>19</v>
      </c>
      <c r="D362" s="165" t="s">
        <v>216</v>
      </c>
      <c r="E362" s="185" t="s">
        <v>56</v>
      </c>
      <c r="F362" s="185"/>
      <c r="G362" s="167" t="s">
        <v>159</v>
      </c>
      <c r="H362" s="168">
        <v>0.15</v>
      </c>
      <c r="I362" s="169">
        <v>22.78</v>
      </c>
      <c r="J362" s="169">
        <v>3.41</v>
      </c>
    </row>
    <row r="363" spans="1:10" ht="25.5" x14ac:dyDescent="0.2">
      <c r="A363" s="165" t="s">
        <v>153</v>
      </c>
      <c r="B363" s="166" t="s">
        <v>160</v>
      </c>
      <c r="C363" s="165" t="s">
        <v>19</v>
      </c>
      <c r="D363" s="165" t="s">
        <v>161</v>
      </c>
      <c r="E363" s="185" t="s">
        <v>56</v>
      </c>
      <c r="F363" s="185"/>
      <c r="G363" s="167" t="s">
        <v>159</v>
      </c>
      <c r="H363" s="168">
        <v>0.15</v>
      </c>
      <c r="I363" s="169">
        <v>16.010000000000002</v>
      </c>
      <c r="J363" s="169">
        <v>2.4</v>
      </c>
    </row>
    <row r="364" spans="1:10" x14ac:dyDescent="0.2">
      <c r="A364" s="165" t="s">
        <v>162</v>
      </c>
      <c r="B364" s="166" t="s">
        <v>433</v>
      </c>
      <c r="C364" s="165" t="s">
        <v>19</v>
      </c>
      <c r="D364" s="165" t="s">
        <v>434</v>
      </c>
      <c r="E364" s="185" t="s">
        <v>165</v>
      </c>
      <c r="F364" s="185"/>
      <c r="G364" s="167" t="s">
        <v>141</v>
      </c>
      <c r="H364" s="168">
        <v>2.1999999999999999E-2</v>
      </c>
      <c r="I364" s="169">
        <v>45.34</v>
      </c>
      <c r="J364" s="169">
        <v>0.99</v>
      </c>
    </row>
    <row r="365" spans="1:10" ht="25.5" x14ac:dyDescent="0.2">
      <c r="A365" s="165" t="s">
        <v>162</v>
      </c>
      <c r="B365" s="166" t="s">
        <v>114</v>
      </c>
      <c r="C365" s="165" t="s">
        <v>27</v>
      </c>
      <c r="D365" s="165" t="s">
        <v>435</v>
      </c>
      <c r="E365" s="185" t="s">
        <v>165</v>
      </c>
      <c r="F365" s="185"/>
      <c r="G365" s="167" t="s">
        <v>72</v>
      </c>
      <c r="H365" s="168">
        <v>1</v>
      </c>
      <c r="I365" s="169">
        <v>3.46</v>
      </c>
      <c r="J365" s="169">
        <v>3.46</v>
      </c>
    </row>
    <row r="366" spans="1:10" x14ac:dyDescent="0.2">
      <c r="A366" s="165" t="s">
        <v>162</v>
      </c>
      <c r="B366" s="166" t="s">
        <v>436</v>
      </c>
      <c r="C366" s="165" t="s">
        <v>19</v>
      </c>
      <c r="D366" s="165" t="s">
        <v>437</v>
      </c>
      <c r="E366" s="185" t="s">
        <v>165</v>
      </c>
      <c r="F366" s="185"/>
      <c r="G366" s="167" t="s">
        <v>141</v>
      </c>
      <c r="H366" s="168">
        <v>8.0000000000000004E-4</v>
      </c>
      <c r="I366" s="169">
        <v>39.380000000000003</v>
      </c>
      <c r="J366" s="169">
        <v>0.03</v>
      </c>
    </row>
    <row r="367" spans="1:10" x14ac:dyDescent="0.2">
      <c r="A367" s="146"/>
      <c r="B367" s="146"/>
      <c r="C367" s="146"/>
      <c r="D367" s="146"/>
      <c r="E367" s="146"/>
      <c r="F367" s="22"/>
      <c r="G367" s="146"/>
      <c r="H367" s="22"/>
      <c r="I367" s="146"/>
      <c r="J367" s="22"/>
    </row>
    <row r="368" spans="1:10" ht="15" thickBot="1" x14ac:dyDescent="0.25">
      <c r="A368" s="146"/>
      <c r="B368" s="146"/>
      <c r="C368" s="146"/>
      <c r="D368" s="146"/>
      <c r="E368" s="146"/>
      <c r="F368" s="22"/>
      <c r="G368" s="146"/>
      <c r="H368" s="186" t="s">
        <v>174</v>
      </c>
      <c r="I368" s="186"/>
      <c r="J368" s="22">
        <v>12.93</v>
      </c>
    </row>
    <row r="369" spans="1:10" ht="15" thickTop="1" x14ac:dyDescent="0.2">
      <c r="A369" s="23"/>
      <c r="B369" s="23"/>
      <c r="C369" s="23"/>
      <c r="D369" s="23"/>
      <c r="E369" s="23"/>
      <c r="F369" s="23"/>
      <c r="G369" s="23"/>
      <c r="H369" s="23"/>
      <c r="I369" s="23"/>
      <c r="J369" s="23"/>
    </row>
    <row r="370" spans="1:10" ht="15" x14ac:dyDescent="0.2">
      <c r="A370" s="147" t="s">
        <v>127</v>
      </c>
      <c r="B370" s="12" t="s">
        <v>6</v>
      </c>
      <c r="C370" s="147" t="s">
        <v>7</v>
      </c>
      <c r="D370" s="147" t="s">
        <v>8</v>
      </c>
      <c r="E370" s="187" t="s">
        <v>9</v>
      </c>
      <c r="F370" s="187"/>
      <c r="G370" s="13" t="s">
        <v>10</v>
      </c>
      <c r="H370" s="12" t="s">
        <v>11</v>
      </c>
      <c r="I370" s="12" t="s">
        <v>12</v>
      </c>
      <c r="J370" s="12" t="s">
        <v>14</v>
      </c>
    </row>
    <row r="371" spans="1:10" ht="25.5" x14ac:dyDescent="0.2">
      <c r="A371" s="148" t="s">
        <v>152</v>
      </c>
      <c r="B371" s="14" t="s">
        <v>128</v>
      </c>
      <c r="C371" s="148" t="s">
        <v>27</v>
      </c>
      <c r="D371" s="148" t="s">
        <v>129</v>
      </c>
      <c r="E371" s="188" t="s">
        <v>46</v>
      </c>
      <c r="F371" s="188"/>
      <c r="G371" s="15" t="s">
        <v>40</v>
      </c>
      <c r="H371" s="16">
        <v>1</v>
      </c>
      <c r="I371" s="17">
        <v>7.45</v>
      </c>
      <c r="J371" s="17">
        <v>7.45</v>
      </c>
    </row>
    <row r="372" spans="1:10" ht="25.5" x14ac:dyDescent="0.2">
      <c r="A372" s="165" t="s">
        <v>153</v>
      </c>
      <c r="B372" s="166" t="s">
        <v>215</v>
      </c>
      <c r="C372" s="165" t="s">
        <v>19</v>
      </c>
      <c r="D372" s="165" t="s">
        <v>216</v>
      </c>
      <c r="E372" s="185" t="s">
        <v>56</v>
      </c>
      <c r="F372" s="185"/>
      <c r="G372" s="167" t="s">
        <v>159</v>
      </c>
      <c r="H372" s="168">
        <v>0.1</v>
      </c>
      <c r="I372" s="169">
        <v>22.78</v>
      </c>
      <c r="J372" s="169">
        <v>2.27</v>
      </c>
    </row>
    <row r="373" spans="1:10" ht="25.5" x14ac:dyDescent="0.2">
      <c r="A373" s="165" t="s">
        <v>153</v>
      </c>
      <c r="B373" s="166" t="s">
        <v>160</v>
      </c>
      <c r="C373" s="165" t="s">
        <v>19</v>
      </c>
      <c r="D373" s="165" t="s">
        <v>161</v>
      </c>
      <c r="E373" s="185" t="s">
        <v>56</v>
      </c>
      <c r="F373" s="185"/>
      <c r="G373" s="167" t="s">
        <v>159</v>
      </c>
      <c r="H373" s="168">
        <v>0.1</v>
      </c>
      <c r="I373" s="169">
        <v>16.010000000000002</v>
      </c>
      <c r="J373" s="169">
        <v>1.6</v>
      </c>
    </row>
    <row r="374" spans="1:10" x14ac:dyDescent="0.2">
      <c r="A374" s="165" t="s">
        <v>162</v>
      </c>
      <c r="B374" s="166" t="s">
        <v>433</v>
      </c>
      <c r="C374" s="165" t="s">
        <v>19</v>
      </c>
      <c r="D374" s="165" t="s">
        <v>434</v>
      </c>
      <c r="E374" s="185" t="s">
        <v>165</v>
      </c>
      <c r="F374" s="185"/>
      <c r="G374" s="167" t="s">
        <v>141</v>
      </c>
      <c r="H374" s="168">
        <v>6.9999999999999999E-4</v>
      </c>
      <c r="I374" s="169">
        <v>45.34</v>
      </c>
      <c r="J374" s="169">
        <v>0.03</v>
      </c>
    </row>
    <row r="375" spans="1:10" x14ac:dyDescent="0.2">
      <c r="A375" s="165" t="s">
        <v>162</v>
      </c>
      <c r="B375" s="166" t="s">
        <v>436</v>
      </c>
      <c r="C375" s="165" t="s">
        <v>19</v>
      </c>
      <c r="D375" s="165" t="s">
        <v>437</v>
      </c>
      <c r="E375" s="185" t="s">
        <v>165</v>
      </c>
      <c r="F375" s="185"/>
      <c r="G375" s="167" t="s">
        <v>141</v>
      </c>
      <c r="H375" s="168">
        <v>2.9999999999999997E-4</v>
      </c>
      <c r="I375" s="169">
        <v>39.380000000000003</v>
      </c>
      <c r="J375" s="169">
        <v>0.01</v>
      </c>
    </row>
    <row r="376" spans="1:10" ht="38.25" x14ac:dyDescent="0.2">
      <c r="A376" s="165" t="s">
        <v>162</v>
      </c>
      <c r="B376" s="166" t="s">
        <v>438</v>
      </c>
      <c r="C376" s="165" t="s">
        <v>27</v>
      </c>
      <c r="D376" s="165" t="s">
        <v>439</v>
      </c>
      <c r="E376" s="185" t="s">
        <v>165</v>
      </c>
      <c r="F376" s="185"/>
      <c r="G376" s="167" t="s">
        <v>168</v>
      </c>
      <c r="H376" s="168">
        <v>1</v>
      </c>
      <c r="I376" s="169">
        <v>3.54</v>
      </c>
      <c r="J376" s="169">
        <v>3.54</v>
      </c>
    </row>
    <row r="377" spans="1:10" x14ac:dyDescent="0.2">
      <c r="A377" s="146"/>
      <c r="B377" s="146"/>
      <c r="C377" s="146"/>
      <c r="D377" s="146"/>
      <c r="E377" s="146"/>
      <c r="F377" s="22"/>
      <c r="G377" s="146"/>
      <c r="H377" s="22"/>
      <c r="I377" s="146"/>
      <c r="J377" s="22"/>
    </row>
    <row r="378" spans="1:10" ht="15" thickBot="1" x14ac:dyDescent="0.25">
      <c r="A378" s="146"/>
      <c r="B378" s="146"/>
      <c r="C378" s="146"/>
      <c r="D378" s="146"/>
      <c r="E378" s="146"/>
      <c r="F378" s="22"/>
      <c r="G378" s="146"/>
      <c r="H378" s="186" t="s">
        <v>174</v>
      </c>
      <c r="I378" s="186"/>
      <c r="J378" s="22">
        <v>9.36</v>
      </c>
    </row>
    <row r="379" spans="1:10" ht="15" thickTop="1" x14ac:dyDescent="0.2">
      <c r="A379" s="23"/>
      <c r="B379" s="23"/>
      <c r="C379" s="23"/>
      <c r="D379" s="23"/>
      <c r="E379" s="23"/>
      <c r="F379" s="23"/>
      <c r="G379" s="23"/>
      <c r="H379" s="23"/>
      <c r="I379" s="23"/>
      <c r="J379" s="23"/>
    </row>
    <row r="380" spans="1:10" ht="15" x14ac:dyDescent="0.2">
      <c r="A380" s="147" t="s">
        <v>130</v>
      </c>
      <c r="B380" s="12" t="s">
        <v>6</v>
      </c>
      <c r="C380" s="147" t="s">
        <v>7</v>
      </c>
      <c r="D380" s="147" t="s">
        <v>8</v>
      </c>
      <c r="E380" s="187" t="s">
        <v>9</v>
      </c>
      <c r="F380" s="187"/>
      <c r="G380" s="13" t="s">
        <v>10</v>
      </c>
      <c r="H380" s="12" t="s">
        <v>11</v>
      </c>
      <c r="I380" s="12" t="s">
        <v>12</v>
      </c>
      <c r="J380" s="12" t="s">
        <v>14</v>
      </c>
    </row>
    <row r="381" spans="1:10" ht="25.5" x14ac:dyDescent="0.2">
      <c r="A381" s="148" t="s">
        <v>152</v>
      </c>
      <c r="B381" s="14" t="s">
        <v>131</v>
      </c>
      <c r="C381" s="148" t="s">
        <v>27</v>
      </c>
      <c r="D381" s="148" t="s">
        <v>132</v>
      </c>
      <c r="E381" s="188" t="s">
        <v>56</v>
      </c>
      <c r="F381" s="188"/>
      <c r="G381" s="15" t="s">
        <v>30</v>
      </c>
      <c r="H381" s="16">
        <v>1</v>
      </c>
      <c r="I381" s="17">
        <v>601.25</v>
      </c>
      <c r="J381" s="17">
        <v>601.25</v>
      </c>
    </row>
    <row r="382" spans="1:10" ht="25.5" x14ac:dyDescent="0.2">
      <c r="A382" s="165" t="s">
        <v>153</v>
      </c>
      <c r="B382" s="166" t="s">
        <v>117</v>
      </c>
      <c r="C382" s="165" t="s">
        <v>27</v>
      </c>
      <c r="D382" s="165" t="s">
        <v>118</v>
      </c>
      <c r="E382" s="185" t="s">
        <v>56</v>
      </c>
      <c r="F382" s="185"/>
      <c r="G382" s="167" t="s">
        <v>119</v>
      </c>
      <c r="H382" s="168">
        <v>1.08</v>
      </c>
      <c r="I382" s="169">
        <v>24.01</v>
      </c>
      <c r="J382" s="169">
        <v>25.93</v>
      </c>
    </row>
    <row r="383" spans="1:10" ht="25.5" x14ac:dyDescent="0.2">
      <c r="A383" s="165" t="s">
        <v>153</v>
      </c>
      <c r="B383" s="166" t="s">
        <v>209</v>
      </c>
      <c r="C383" s="165" t="s">
        <v>19</v>
      </c>
      <c r="D383" s="165" t="s">
        <v>210</v>
      </c>
      <c r="E383" s="185" t="s">
        <v>156</v>
      </c>
      <c r="F383" s="185"/>
      <c r="G383" s="167" t="s">
        <v>119</v>
      </c>
      <c r="H383" s="168">
        <v>0.36</v>
      </c>
      <c r="I383" s="169">
        <v>296.42</v>
      </c>
      <c r="J383" s="169">
        <v>106.71</v>
      </c>
    </row>
    <row r="384" spans="1:10" ht="51" x14ac:dyDescent="0.2">
      <c r="A384" s="165" t="s">
        <v>153</v>
      </c>
      <c r="B384" s="166" t="s">
        <v>338</v>
      </c>
      <c r="C384" s="165" t="s">
        <v>19</v>
      </c>
      <c r="D384" s="165" t="s">
        <v>339</v>
      </c>
      <c r="E384" s="185" t="s">
        <v>340</v>
      </c>
      <c r="F384" s="185"/>
      <c r="G384" s="167" t="s">
        <v>22</v>
      </c>
      <c r="H384" s="168">
        <v>5.2350000000000003</v>
      </c>
      <c r="I384" s="169">
        <v>39.479999999999997</v>
      </c>
      <c r="J384" s="169">
        <v>206.67</v>
      </c>
    </row>
    <row r="385" spans="1:10" ht="38.25" x14ac:dyDescent="0.2">
      <c r="A385" s="165" t="s">
        <v>153</v>
      </c>
      <c r="B385" s="166" t="s">
        <v>343</v>
      </c>
      <c r="C385" s="165" t="s">
        <v>19</v>
      </c>
      <c r="D385" s="165" t="s">
        <v>344</v>
      </c>
      <c r="E385" s="185" t="s">
        <v>345</v>
      </c>
      <c r="F385" s="185"/>
      <c r="G385" s="167" t="s">
        <v>22</v>
      </c>
      <c r="H385" s="168">
        <v>10.47</v>
      </c>
      <c r="I385" s="169">
        <v>3.59</v>
      </c>
      <c r="J385" s="169">
        <v>37.58</v>
      </c>
    </row>
    <row r="386" spans="1:10" ht="51" x14ac:dyDescent="0.2">
      <c r="A386" s="165" t="s">
        <v>153</v>
      </c>
      <c r="B386" s="166" t="s">
        <v>346</v>
      </c>
      <c r="C386" s="165" t="s">
        <v>19</v>
      </c>
      <c r="D386" s="165" t="s">
        <v>347</v>
      </c>
      <c r="E386" s="185" t="s">
        <v>345</v>
      </c>
      <c r="F386" s="185"/>
      <c r="G386" s="167" t="s">
        <v>22</v>
      </c>
      <c r="H386" s="168">
        <v>10.47</v>
      </c>
      <c r="I386" s="169">
        <v>19.329999999999998</v>
      </c>
      <c r="J386" s="169">
        <v>202.38</v>
      </c>
    </row>
    <row r="387" spans="1:10" ht="25.5" x14ac:dyDescent="0.2">
      <c r="A387" s="165" t="s">
        <v>153</v>
      </c>
      <c r="B387" s="166" t="s">
        <v>215</v>
      </c>
      <c r="C387" s="165" t="s">
        <v>19</v>
      </c>
      <c r="D387" s="165" t="s">
        <v>216</v>
      </c>
      <c r="E387" s="185" t="s">
        <v>56</v>
      </c>
      <c r="F387" s="185"/>
      <c r="G387" s="167" t="s">
        <v>159</v>
      </c>
      <c r="H387" s="168">
        <v>0.5</v>
      </c>
      <c r="I387" s="169">
        <v>22.78</v>
      </c>
      <c r="J387" s="169">
        <v>11.39</v>
      </c>
    </row>
    <row r="388" spans="1:10" ht="25.5" x14ac:dyDescent="0.2">
      <c r="A388" s="165" t="s">
        <v>162</v>
      </c>
      <c r="B388" s="166" t="s">
        <v>440</v>
      </c>
      <c r="C388" s="165" t="s">
        <v>19</v>
      </c>
      <c r="D388" s="165" t="s">
        <v>441</v>
      </c>
      <c r="E388" s="185" t="s">
        <v>165</v>
      </c>
      <c r="F388" s="185"/>
      <c r="G388" s="167" t="s">
        <v>141</v>
      </c>
      <c r="H388" s="168">
        <v>2</v>
      </c>
      <c r="I388" s="169">
        <v>1.2</v>
      </c>
      <c r="J388" s="169">
        <v>2.4</v>
      </c>
    </row>
    <row r="389" spans="1:10" x14ac:dyDescent="0.2">
      <c r="A389" s="165" t="s">
        <v>162</v>
      </c>
      <c r="B389" s="166" t="s">
        <v>442</v>
      </c>
      <c r="C389" s="165" t="s">
        <v>19</v>
      </c>
      <c r="D389" s="165" t="s">
        <v>443</v>
      </c>
      <c r="E389" s="185" t="s">
        <v>165</v>
      </c>
      <c r="F389" s="185"/>
      <c r="G389" s="167" t="s">
        <v>141</v>
      </c>
      <c r="H389" s="168">
        <v>1</v>
      </c>
      <c r="I389" s="169">
        <v>8.19</v>
      </c>
      <c r="J389" s="169">
        <v>8.19</v>
      </c>
    </row>
    <row r="390" spans="1:10" x14ac:dyDescent="0.2">
      <c r="A390" s="146"/>
      <c r="B390" s="146"/>
      <c r="C390" s="146"/>
      <c r="D390" s="146"/>
      <c r="E390" s="146"/>
      <c r="F390" s="22"/>
      <c r="G390" s="146"/>
      <c r="H390" s="22"/>
      <c r="I390" s="146"/>
      <c r="J390" s="22"/>
    </row>
    <row r="391" spans="1:10" ht="15" thickBot="1" x14ac:dyDescent="0.25">
      <c r="A391" s="146"/>
      <c r="B391" s="146"/>
      <c r="C391" s="146"/>
      <c r="D391" s="146"/>
      <c r="E391" s="146"/>
      <c r="F391" s="22"/>
      <c r="G391" s="146"/>
      <c r="H391" s="186" t="s">
        <v>174</v>
      </c>
      <c r="I391" s="186"/>
      <c r="J391" s="22">
        <v>756.01</v>
      </c>
    </row>
    <row r="392" spans="1:10" ht="15" thickTop="1" x14ac:dyDescent="0.2">
      <c r="A392" s="23"/>
      <c r="B392" s="23"/>
      <c r="C392" s="23"/>
      <c r="D392" s="23"/>
      <c r="E392" s="23"/>
      <c r="F392" s="23"/>
      <c r="G392" s="23"/>
      <c r="H392" s="23"/>
      <c r="I392" s="23"/>
      <c r="J392" s="23"/>
    </row>
    <row r="393" spans="1:10" ht="15" x14ac:dyDescent="0.2">
      <c r="A393" s="147" t="s">
        <v>135</v>
      </c>
      <c r="B393" s="12" t="s">
        <v>6</v>
      </c>
      <c r="C393" s="147" t="s">
        <v>7</v>
      </c>
      <c r="D393" s="147" t="s">
        <v>8</v>
      </c>
      <c r="E393" s="187" t="s">
        <v>9</v>
      </c>
      <c r="F393" s="187"/>
      <c r="G393" s="13" t="s">
        <v>10</v>
      </c>
      <c r="H393" s="12" t="s">
        <v>11</v>
      </c>
      <c r="I393" s="12" t="s">
        <v>12</v>
      </c>
      <c r="J393" s="12" t="s">
        <v>14</v>
      </c>
    </row>
    <row r="394" spans="1:10" ht="25.5" x14ac:dyDescent="0.2">
      <c r="A394" s="148" t="s">
        <v>152</v>
      </c>
      <c r="B394" s="14" t="s">
        <v>683</v>
      </c>
      <c r="C394" s="148" t="s">
        <v>19</v>
      </c>
      <c r="D394" s="148" t="s">
        <v>680</v>
      </c>
      <c r="E394" s="188" t="s">
        <v>688</v>
      </c>
      <c r="F394" s="188"/>
      <c r="G394" s="15" t="s">
        <v>168</v>
      </c>
      <c r="H394" s="16">
        <v>1</v>
      </c>
      <c r="I394" s="17">
        <v>43.47</v>
      </c>
      <c r="J394" s="17">
        <v>43.47</v>
      </c>
    </row>
    <row r="395" spans="1:10" ht="38.25" x14ac:dyDescent="0.2">
      <c r="A395" s="165" t="s">
        <v>153</v>
      </c>
      <c r="B395" s="166" t="s">
        <v>154</v>
      </c>
      <c r="C395" s="165" t="s">
        <v>19</v>
      </c>
      <c r="D395" s="165" t="s">
        <v>155</v>
      </c>
      <c r="E395" s="185" t="s">
        <v>156</v>
      </c>
      <c r="F395" s="185"/>
      <c r="G395" s="167" t="s">
        <v>119</v>
      </c>
      <c r="H395" s="168">
        <v>2.8799999999999999E-2</v>
      </c>
      <c r="I395" s="169">
        <v>266.33999999999997</v>
      </c>
      <c r="J395" s="169">
        <v>7.67</v>
      </c>
    </row>
    <row r="396" spans="1:10" ht="25.5" x14ac:dyDescent="0.2">
      <c r="A396" s="165" t="s">
        <v>153</v>
      </c>
      <c r="B396" s="166" t="s">
        <v>213</v>
      </c>
      <c r="C396" s="165" t="s">
        <v>19</v>
      </c>
      <c r="D396" s="165" t="s">
        <v>214</v>
      </c>
      <c r="E396" s="185" t="s">
        <v>56</v>
      </c>
      <c r="F396" s="185"/>
      <c r="G396" s="167" t="s">
        <v>159</v>
      </c>
      <c r="H396" s="168">
        <v>0.4</v>
      </c>
      <c r="I396" s="169">
        <v>23.2</v>
      </c>
      <c r="J396" s="169">
        <v>9.2799999999999994</v>
      </c>
    </row>
    <row r="397" spans="1:10" ht="25.5" x14ac:dyDescent="0.2">
      <c r="A397" s="165" t="s">
        <v>153</v>
      </c>
      <c r="B397" s="166" t="s">
        <v>160</v>
      </c>
      <c r="C397" s="165" t="s">
        <v>19</v>
      </c>
      <c r="D397" s="165" t="s">
        <v>161</v>
      </c>
      <c r="E397" s="185" t="s">
        <v>56</v>
      </c>
      <c r="F397" s="185"/>
      <c r="G397" s="167" t="s">
        <v>159</v>
      </c>
      <c r="H397" s="168">
        <v>0.6</v>
      </c>
      <c r="I397" s="169">
        <v>16.010000000000002</v>
      </c>
      <c r="J397" s="169">
        <v>9.6</v>
      </c>
    </row>
    <row r="398" spans="1:10" x14ac:dyDescent="0.2">
      <c r="A398" s="165" t="s">
        <v>162</v>
      </c>
      <c r="B398" s="166" t="s">
        <v>444</v>
      </c>
      <c r="C398" s="165" t="s">
        <v>19</v>
      </c>
      <c r="D398" s="165" t="s">
        <v>445</v>
      </c>
      <c r="E398" s="185" t="s">
        <v>165</v>
      </c>
      <c r="F398" s="185"/>
      <c r="G398" s="167" t="s">
        <v>168</v>
      </c>
      <c r="H398" s="168">
        <v>4</v>
      </c>
      <c r="I398" s="169">
        <v>0.62</v>
      </c>
      <c r="J398" s="169">
        <v>2.48</v>
      </c>
    </row>
    <row r="399" spans="1:10" x14ac:dyDescent="0.2">
      <c r="A399" s="165" t="s">
        <v>162</v>
      </c>
      <c r="B399" s="166" t="s">
        <v>290</v>
      </c>
      <c r="C399" s="165" t="s">
        <v>19</v>
      </c>
      <c r="D399" s="165" t="s">
        <v>291</v>
      </c>
      <c r="E399" s="185" t="s">
        <v>165</v>
      </c>
      <c r="F399" s="185"/>
      <c r="G399" s="167" t="s">
        <v>171</v>
      </c>
      <c r="H399" s="168">
        <v>0.18</v>
      </c>
      <c r="I399" s="169">
        <v>12.03</v>
      </c>
      <c r="J399" s="169">
        <v>2.16</v>
      </c>
    </row>
    <row r="400" spans="1:10" x14ac:dyDescent="0.2">
      <c r="A400" s="165" t="s">
        <v>162</v>
      </c>
      <c r="B400" s="166" t="s">
        <v>689</v>
      </c>
      <c r="C400" s="165" t="s">
        <v>19</v>
      </c>
      <c r="D400" s="165" t="s">
        <v>690</v>
      </c>
      <c r="E400" s="185" t="s">
        <v>165</v>
      </c>
      <c r="F400" s="185"/>
      <c r="G400" s="167" t="s">
        <v>141</v>
      </c>
      <c r="H400" s="168">
        <v>0.35</v>
      </c>
      <c r="I400" s="169">
        <v>35.1</v>
      </c>
      <c r="J400" s="169">
        <v>12.28</v>
      </c>
    </row>
    <row r="401" spans="1:10" x14ac:dyDescent="0.2">
      <c r="A401" s="146"/>
      <c r="B401" s="146"/>
      <c r="C401" s="146"/>
      <c r="D401" s="146"/>
      <c r="E401" s="146"/>
      <c r="F401" s="22"/>
      <c r="G401" s="146"/>
      <c r="H401" s="22"/>
      <c r="I401" s="146"/>
      <c r="J401" s="22"/>
    </row>
    <row r="402" spans="1:10" ht="15" thickBot="1" x14ac:dyDescent="0.25">
      <c r="A402" s="146"/>
      <c r="B402" s="146"/>
      <c r="C402" s="146"/>
      <c r="D402" s="146"/>
      <c r="E402" s="146"/>
      <c r="F402" s="22"/>
      <c r="G402" s="146"/>
      <c r="H402" s="186" t="s">
        <v>174</v>
      </c>
      <c r="I402" s="186"/>
      <c r="J402" s="22">
        <v>54.65</v>
      </c>
    </row>
    <row r="403" spans="1:10" ht="15" thickTop="1" x14ac:dyDescent="0.2">
      <c r="A403" s="23"/>
      <c r="B403" s="23"/>
      <c r="C403" s="23"/>
      <c r="D403" s="23"/>
      <c r="E403" s="23"/>
      <c r="F403" s="23"/>
      <c r="G403" s="23"/>
      <c r="H403" s="23"/>
      <c r="I403" s="23"/>
      <c r="J403" s="23"/>
    </row>
    <row r="404" spans="1:10" ht="15" x14ac:dyDescent="0.2">
      <c r="A404" s="147" t="s">
        <v>136</v>
      </c>
      <c r="B404" s="12" t="s">
        <v>6</v>
      </c>
      <c r="C404" s="147" t="s">
        <v>7</v>
      </c>
      <c r="D404" s="147" t="s">
        <v>8</v>
      </c>
      <c r="E404" s="187" t="s">
        <v>9</v>
      </c>
      <c r="F404" s="187"/>
      <c r="G404" s="13" t="s">
        <v>10</v>
      </c>
      <c r="H404" s="12" t="s">
        <v>11</v>
      </c>
      <c r="I404" s="12" t="s">
        <v>12</v>
      </c>
      <c r="J404" s="12" t="s">
        <v>14</v>
      </c>
    </row>
    <row r="405" spans="1:10" x14ac:dyDescent="0.2">
      <c r="A405" s="148" t="s">
        <v>152</v>
      </c>
      <c r="B405" s="14" t="s">
        <v>352</v>
      </c>
      <c r="C405" s="148" t="s">
        <v>19</v>
      </c>
      <c r="D405" s="148" t="s">
        <v>353</v>
      </c>
      <c r="E405" s="188" t="s">
        <v>354</v>
      </c>
      <c r="F405" s="188"/>
      <c r="G405" s="15" t="s">
        <v>22</v>
      </c>
      <c r="H405" s="16">
        <v>1</v>
      </c>
      <c r="I405" s="17">
        <v>236.68</v>
      </c>
      <c r="J405" s="17">
        <v>236.68</v>
      </c>
    </row>
    <row r="406" spans="1:10" ht="25.5" x14ac:dyDescent="0.2">
      <c r="A406" s="165" t="s">
        <v>153</v>
      </c>
      <c r="B406" s="166" t="s">
        <v>213</v>
      </c>
      <c r="C406" s="165" t="s">
        <v>19</v>
      </c>
      <c r="D406" s="165" t="s">
        <v>214</v>
      </c>
      <c r="E406" s="185" t="s">
        <v>56</v>
      </c>
      <c r="F406" s="185"/>
      <c r="G406" s="167" t="s">
        <v>159</v>
      </c>
      <c r="H406" s="168">
        <v>1.5</v>
      </c>
      <c r="I406" s="169">
        <v>23.2</v>
      </c>
      <c r="J406" s="169">
        <v>34.799999999999997</v>
      </c>
    </row>
    <row r="407" spans="1:10" ht="25.5" x14ac:dyDescent="0.2">
      <c r="A407" s="165" t="s">
        <v>153</v>
      </c>
      <c r="B407" s="166" t="s">
        <v>160</v>
      </c>
      <c r="C407" s="165" t="s">
        <v>19</v>
      </c>
      <c r="D407" s="165" t="s">
        <v>161</v>
      </c>
      <c r="E407" s="185" t="s">
        <v>56</v>
      </c>
      <c r="F407" s="185"/>
      <c r="G407" s="167" t="s">
        <v>159</v>
      </c>
      <c r="H407" s="168">
        <v>1.5</v>
      </c>
      <c r="I407" s="169">
        <v>16.010000000000002</v>
      </c>
      <c r="J407" s="169">
        <v>24.01</v>
      </c>
    </row>
    <row r="408" spans="1:10" x14ac:dyDescent="0.2">
      <c r="A408" s="165" t="s">
        <v>162</v>
      </c>
      <c r="B408" s="166" t="s">
        <v>691</v>
      </c>
      <c r="C408" s="165" t="s">
        <v>19</v>
      </c>
      <c r="D408" s="165" t="s">
        <v>692</v>
      </c>
      <c r="E408" s="185" t="s">
        <v>165</v>
      </c>
      <c r="F408" s="185"/>
      <c r="G408" s="167" t="s">
        <v>171</v>
      </c>
      <c r="H408" s="168">
        <v>5.0999999999999996</v>
      </c>
      <c r="I408" s="169">
        <v>4.6900000000000004</v>
      </c>
      <c r="J408" s="169">
        <v>23.91</v>
      </c>
    </row>
    <row r="409" spans="1:10" ht="25.5" x14ac:dyDescent="0.2">
      <c r="A409" s="165" t="s">
        <v>162</v>
      </c>
      <c r="B409" s="166" t="s">
        <v>693</v>
      </c>
      <c r="C409" s="165" t="s">
        <v>19</v>
      </c>
      <c r="D409" s="165" t="s">
        <v>694</v>
      </c>
      <c r="E409" s="185" t="s">
        <v>165</v>
      </c>
      <c r="F409" s="185"/>
      <c r="G409" s="167" t="s">
        <v>119</v>
      </c>
      <c r="H409" s="168">
        <v>2.5000000000000001E-2</v>
      </c>
      <c r="I409" s="169">
        <v>60</v>
      </c>
      <c r="J409" s="169">
        <v>1.5</v>
      </c>
    </row>
    <row r="410" spans="1:10" x14ac:dyDescent="0.2">
      <c r="A410" s="165" t="s">
        <v>162</v>
      </c>
      <c r="B410" s="166" t="s">
        <v>695</v>
      </c>
      <c r="C410" s="165" t="s">
        <v>19</v>
      </c>
      <c r="D410" s="165" t="s">
        <v>696</v>
      </c>
      <c r="E410" s="185" t="s">
        <v>165</v>
      </c>
      <c r="F410" s="185"/>
      <c r="G410" s="167" t="s">
        <v>171</v>
      </c>
      <c r="H410" s="168">
        <v>1</v>
      </c>
      <c r="I410" s="169">
        <v>0.75</v>
      </c>
      <c r="J410" s="169">
        <v>0.75</v>
      </c>
    </row>
    <row r="411" spans="1:10" ht="25.5" x14ac:dyDescent="0.2">
      <c r="A411" s="165" t="s">
        <v>162</v>
      </c>
      <c r="B411" s="166" t="s">
        <v>697</v>
      </c>
      <c r="C411" s="165" t="s">
        <v>19</v>
      </c>
      <c r="D411" s="165" t="s">
        <v>698</v>
      </c>
      <c r="E411" s="185" t="s">
        <v>165</v>
      </c>
      <c r="F411" s="185"/>
      <c r="G411" s="167" t="s">
        <v>171</v>
      </c>
      <c r="H411" s="168">
        <v>8.26</v>
      </c>
      <c r="I411" s="169">
        <v>4.5</v>
      </c>
      <c r="J411" s="169">
        <v>37.17</v>
      </c>
    </row>
    <row r="412" spans="1:10" ht="25.5" x14ac:dyDescent="0.2">
      <c r="A412" s="165" t="s">
        <v>162</v>
      </c>
      <c r="B412" s="166" t="s">
        <v>699</v>
      </c>
      <c r="C412" s="165" t="s">
        <v>19</v>
      </c>
      <c r="D412" s="165" t="s">
        <v>700</v>
      </c>
      <c r="E412" s="185" t="s">
        <v>165</v>
      </c>
      <c r="F412" s="185"/>
      <c r="G412" s="167" t="s">
        <v>171</v>
      </c>
      <c r="H412" s="168">
        <v>15.28</v>
      </c>
      <c r="I412" s="169">
        <v>7.34</v>
      </c>
      <c r="J412" s="169">
        <v>112.15</v>
      </c>
    </row>
    <row r="413" spans="1:10" x14ac:dyDescent="0.2">
      <c r="A413" s="165" t="s">
        <v>162</v>
      </c>
      <c r="B413" s="166" t="s">
        <v>461</v>
      </c>
      <c r="C413" s="165" t="s">
        <v>19</v>
      </c>
      <c r="D413" s="165" t="s">
        <v>462</v>
      </c>
      <c r="E413" s="185" t="s">
        <v>165</v>
      </c>
      <c r="F413" s="185"/>
      <c r="G413" s="167" t="s">
        <v>171</v>
      </c>
      <c r="H413" s="168">
        <v>4.5999999999999996</v>
      </c>
      <c r="I413" s="169">
        <v>0.52</v>
      </c>
      <c r="J413" s="169">
        <v>2.39</v>
      </c>
    </row>
    <row r="414" spans="1:10" x14ac:dyDescent="0.2">
      <c r="A414" s="146"/>
      <c r="B414" s="146"/>
      <c r="C414" s="146"/>
      <c r="D414" s="146"/>
      <c r="E414" s="146"/>
      <c r="F414" s="22"/>
      <c r="G414" s="146"/>
      <c r="H414" s="22"/>
      <c r="I414" s="146"/>
      <c r="J414" s="22"/>
    </row>
    <row r="415" spans="1:10" ht="15" thickBot="1" x14ac:dyDescent="0.25">
      <c r="A415" s="146"/>
      <c r="B415" s="146"/>
      <c r="C415" s="146"/>
      <c r="D415" s="146"/>
      <c r="E415" s="146"/>
      <c r="F415" s="22"/>
      <c r="G415" s="146"/>
      <c r="H415" s="186" t="s">
        <v>174</v>
      </c>
      <c r="I415" s="186"/>
      <c r="J415" s="22">
        <v>297.60000000000002</v>
      </c>
    </row>
    <row r="416" spans="1:10" ht="15" thickTop="1" x14ac:dyDescent="0.2">
      <c r="A416" s="23"/>
      <c r="B416" s="23"/>
      <c r="C416" s="23"/>
      <c r="D416" s="23"/>
      <c r="E416" s="23"/>
      <c r="F416" s="23"/>
      <c r="G416" s="23"/>
      <c r="H416" s="23"/>
      <c r="I416" s="23"/>
      <c r="J416" s="23"/>
    </row>
    <row r="417" spans="1:10" ht="15" x14ac:dyDescent="0.2">
      <c r="A417" s="147" t="s">
        <v>138</v>
      </c>
      <c r="B417" s="12" t="s">
        <v>6</v>
      </c>
      <c r="C417" s="147" t="s">
        <v>7</v>
      </c>
      <c r="D417" s="147" t="s">
        <v>8</v>
      </c>
      <c r="E417" s="187" t="s">
        <v>9</v>
      </c>
      <c r="F417" s="187"/>
      <c r="G417" s="13" t="s">
        <v>10</v>
      </c>
      <c r="H417" s="12" t="s">
        <v>11</v>
      </c>
      <c r="I417" s="12" t="s">
        <v>12</v>
      </c>
      <c r="J417" s="12" t="s">
        <v>14</v>
      </c>
    </row>
    <row r="418" spans="1:10" ht="25.5" x14ac:dyDescent="0.2">
      <c r="A418" s="148" t="s">
        <v>152</v>
      </c>
      <c r="B418" s="14" t="s">
        <v>139</v>
      </c>
      <c r="C418" s="148" t="s">
        <v>19</v>
      </c>
      <c r="D418" s="148" t="s">
        <v>140</v>
      </c>
      <c r="E418" s="188" t="s">
        <v>56</v>
      </c>
      <c r="F418" s="188"/>
      <c r="G418" s="15" t="s">
        <v>141</v>
      </c>
      <c r="H418" s="16">
        <v>1</v>
      </c>
      <c r="I418" s="17">
        <v>73.040000000000006</v>
      </c>
      <c r="J418" s="17">
        <v>73.040000000000006</v>
      </c>
    </row>
    <row r="419" spans="1:10" ht="25.5" x14ac:dyDescent="0.2">
      <c r="A419" s="165" t="s">
        <v>153</v>
      </c>
      <c r="B419" s="166" t="s">
        <v>160</v>
      </c>
      <c r="C419" s="165" t="s">
        <v>19</v>
      </c>
      <c r="D419" s="165" t="s">
        <v>161</v>
      </c>
      <c r="E419" s="185" t="s">
        <v>56</v>
      </c>
      <c r="F419" s="185"/>
      <c r="G419" s="167" t="s">
        <v>159</v>
      </c>
      <c r="H419" s="168">
        <v>0.4</v>
      </c>
      <c r="I419" s="169">
        <v>16.010000000000002</v>
      </c>
      <c r="J419" s="169">
        <v>6.4</v>
      </c>
    </row>
    <row r="420" spans="1:10" ht="38.25" x14ac:dyDescent="0.2">
      <c r="A420" s="165" t="s">
        <v>162</v>
      </c>
      <c r="B420" s="166" t="s">
        <v>446</v>
      </c>
      <c r="C420" s="165" t="s">
        <v>19</v>
      </c>
      <c r="D420" s="165" t="s">
        <v>447</v>
      </c>
      <c r="E420" s="185" t="s">
        <v>165</v>
      </c>
      <c r="F420" s="185"/>
      <c r="G420" s="167" t="s">
        <v>141</v>
      </c>
      <c r="H420" s="168">
        <v>4</v>
      </c>
      <c r="I420" s="169">
        <v>0.16</v>
      </c>
      <c r="J420" s="169">
        <v>0.64</v>
      </c>
    </row>
    <row r="421" spans="1:10" ht="25.5" x14ac:dyDescent="0.2">
      <c r="A421" s="165" t="s">
        <v>162</v>
      </c>
      <c r="B421" s="166" t="s">
        <v>448</v>
      </c>
      <c r="C421" s="165" t="s">
        <v>19</v>
      </c>
      <c r="D421" s="165" t="s">
        <v>449</v>
      </c>
      <c r="E421" s="185" t="s">
        <v>165</v>
      </c>
      <c r="F421" s="185"/>
      <c r="G421" s="167" t="s">
        <v>141</v>
      </c>
      <c r="H421" s="168">
        <v>1</v>
      </c>
      <c r="I421" s="169">
        <v>66</v>
      </c>
      <c r="J421" s="169">
        <v>66</v>
      </c>
    </row>
    <row r="422" spans="1:10" x14ac:dyDescent="0.2">
      <c r="A422" s="146"/>
      <c r="B422" s="146"/>
      <c r="C422" s="146"/>
      <c r="D422" s="146"/>
      <c r="E422" s="146"/>
      <c r="F422" s="22"/>
      <c r="G422" s="146"/>
      <c r="H422" s="22"/>
      <c r="I422" s="146"/>
      <c r="J422" s="22"/>
    </row>
    <row r="423" spans="1:10" ht="15" thickBot="1" x14ac:dyDescent="0.25">
      <c r="A423" s="146"/>
      <c r="B423" s="146"/>
      <c r="C423" s="146"/>
      <c r="D423" s="146"/>
      <c r="E423" s="146"/>
      <c r="F423" s="22"/>
      <c r="G423" s="146"/>
      <c r="H423" s="186" t="s">
        <v>174</v>
      </c>
      <c r="I423" s="186"/>
      <c r="J423" s="22">
        <v>91.84</v>
      </c>
    </row>
    <row r="424" spans="1:10" ht="15" thickTop="1" x14ac:dyDescent="0.2">
      <c r="A424" s="23"/>
      <c r="B424" s="23"/>
      <c r="C424" s="23"/>
      <c r="D424" s="23"/>
      <c r="E424" s="23"/>
      <c r="F424" s="23"/>
      <c r="G424" s="23"/>
      <c r="H424" s="23"/>
      <c r="I424" s="23"/>
      <c r="J424" s="23"/>
    </row>
    <row r="425" spans="1:10" ht="15" x14ac:dyDescent="0.2">
      <c r="A425" s="147" t="s">
        <v>142</v>
      </c>
      <c r="B425" s="12" t="s">
        <v>6</v>
      </c>
      <c r="C425" s="147" t="s">
        <v>7</v>
      </c>
      <c r="D425" s="147" t="s">
        <v>8</v>
      </c>
      <c r="E425" s="187" t="s">
        <v>9</v>
      </c>
      <c r="F425" s="187"/>
      <c r="G425" s="13" t="s">
        <v>10</v>
      </c>
      <c r="H425" s="12" t="s">
        <v>11</v>
      </c>
      <c r="I425" s="12" t="s">
        <v>12</v>
      </c>
      <c r="J425" s="12" t="s">
        <v>14</v>
      </c>
    </row>
    <row r="426" spans="1:10" ht="25.5" x14ac:dyDescent="0.2">
      <c r="A426" s="148" t="s">
        <v>152</v>
      </c>
      <c r="B426" s="14" t="s">
        <v>143</v>
      </c>
      <c r="C426" s="148" t="s">
        <v>27</v>
      </c>
      <c r="D426" s="148" t="s">
        <v>144</v>
      </c>
      <c r="E426" s="188" t="s">
        <v>56</v>
      </c>
      <c r="F426" s="188"/>
      <c r="G426" s="15" t="s">
        <v>30</v>
      </c>
      <c r="H426" s="16">
        <v>1</v>
      </c>
      <c r="I426" s="17">
        <v>79.56</v>
      </c>
      <c r="J426" s="17">
        <v>79.56</v>
      </c>
    </row>
    <row r="427" spans="1:10" ht="25.5" x14ac:dyDescent="0.2">
      <c r="A427" s="165" t="s">
        <v>153</v>
      </c>
      <c r="B427" s="166" t="s">
        <v>450</v>
      </c>
      <c r="C427" s="165" t="s">
        <v>19</v>
      </c>
      <c r="D427" s="165" t="s">
        <v>451</v>
      </c>
      <c r="E427" s="185" t="s">
        <v>56</v>
      </c>
      <c r="F427" s="185"/>
      <c r="G427" s="167" t="s">
        <v>159</v>
      </c>
      <c r="H427" s="168">
        <v>2</v>
      </c>
      <c r="I427" s="169">
        <v>25.38</v>
      </c>
      <c r="J427" s="169">
        <v>50.76</v>
      </c>
    </row>
    <row r="428" spans="1:10" ht="25.5" x14ac:dyDescent="0.2">
      <c r="A428" s="165" t="s">
        <v>162</v>
      </c>
      <c r="B428" s="166" t="s">
        <v>452</v>
      </c>
      <c r="C428" s="165" t="s">
        <v>62</v>
      </c>
      <c r="D428" s="165" t="s">
        <v>453</v>
      </c>
      <c r="E428" s="185" t="s">
        <v>165</v>
      </c>
      <c r="F428" s="185"/>
      <c r="G428" s="167" t="s">
        <v>454</v>
      </c>
      <c r="H428" s="168">
        <v>2</v>
      </c>
      <c r="I428" s="169">
        <v>14.4</v>
      </c>
      <c r="J428" s="169">
        <v>28.8</v>
      </c>
    </row>
    <row r="429" spans="1:10" x14ac:dyDescent="0.2">
      <c r="A429" s="146"/>
      <c r="B429" s="146"/>
      <c r="C429" s="146"/>
      <c r="D429" s="146"/>
      <c r="E429" s="146"/>
      <c r="F429" s="22"/>
      <c r="G429" s="146"/>
      <c r="H429" s="22"/>
      <c r="I429" s="146"/>
      <c r="J429" s="22"/>
    </row>
    <row r="430" spans="1:10" ht="15" thickBot="1" x14ac:dyDescent="0.25">
      <c r="A430" s="146"/>
      <c r="B430" s="146"/>
      <c r="C430" s="146"/>
      <c r="D430" s="146"/>
      <c r="E430" s="146"/>
      <c r="F430" s="22"/>
      <c r="G430" s="146"/>
      <c r="H430" s="186" t="s">
        <v>174</v>
      </c>
      <c r="I430" s="186"/>
      <c r="J430" s="22">
        <v>100.03</v>
      </c>
    </row>
    <row r="431" spans="1:10" ht="15" thickTop="1" x14ac:dyDescent="0.2">
      <c r="A431" s="23"/>
      <c r="B431" s="23"/>
      <c r="C431" s="23"/>
      <c r="D431" s="23"/>
      <c r="E431" s="23"/>
      <c r="F431" s="23"/>
      <c r="G431" s="23"/>
      <c r="H431" s="23"/>
      <c r="I431" s="23"/>
      <c r="J431" s="23"/>
    </row>
    <row r="432" spans="1:10" ht="15" x14ac:dyDescent="0.2">
      <c r="A432" s="147" t="s">
        <v>145</v>
      </c>
      <c r="B432" s="12" t="s">
        <v>6</v>
      </c>
      <c r="C432" s="147" t="s">
        <v>7</v>
      </c>
      <c r="D432" s="147" t="s">
        <v>8</v>
      </c>
      <c r="E432" s="187" t="s">
        <v>9</v>
      </c>
      <c r="F432" s="187"/>
      <c r="G432" s="13" t="s">
        <v>10</v>
      </c>
      <c r="H432" s="12" t="s">
        <v>11</v>
      </c>
      <c r="I432" s="12" t="s">
        <v>12</v>
      </c>
      <c r="J432" s="12" t="s">
        <v>14</v>
      </c>
    </row>
    <row r="433" spans="1:10" ht="25.5" x14ac:dyDescent="0.2">
      <c r="A433" s="148" t="s">
        <v>152</v>
      </c>
      <c r="B433" s="14" t="s">
        <v>146</v>
      </c>
      <c r="C433" s="148" t="s">
        <v>19</v>
      </c>
      <c r="D433" s="148" t="s">
        <v>147</v>
      </c>
      <c r="E433" s="188" t="s">
        <v>148</v>
      </c>
      <c r="F433" s="188"/>
      <c r="G433" s="15" t="s">
        <v>22</v>
      </c>
      <c r="H433" s="16">
        <v>1</v>
      </c>
      <c r="I433" s="17">
        <v>11.19</v>
      </c>
      <c r="J433" s="17">
        <v>11.19</v>
      </c>
    </row>
    <row r="434" spans="1:10" ht="25.5" x14ac:dyDescent="0.2">
      <c r="A434" s="165" t="s">
        <v>153</v>
      </c>
      <c r="B434" s="166" t="s">
        <v>455</v>
      </c>
      <c r="C434" s="165" t="s">
        <v>19</v>
      </c>
      <c r="D434" s="165" t="s">
        <v>456</v>
      </c>
      <c r="E434" s="185" t="s">
        <v>56</v>
      </c>
      <c r="F434" s="185"/>
      <c r="G434" s="167" t="s">
        <v>159</v>
      </c>
      <c r="H434" s="168">
        <v>0.187</v>
      </c>
      <c r="I434" s="169">
        <v>24.3</v>
      </c>
      <c r="J434" s="169">
        <v>4.54</v>
      </c>
    </row>
    <row r="435" spans="1:10" ht="25.5" x14ac:dyDescent="0.2">
      <c r="A435" s="165" t="s">
        <v>153</v>
      </c>
      <c r="B435" s="166" t="s">
        <v>160</v>
      </c>
      <c r="C435" s="165" t="s">
        <v>19</v>
      </c>
      <c r="D435" s="165" t="s">
        <v>161</v>
      </c>
      <c r="E435" s="185" t="s">
        <v>56</v>
      </c>
      <c r="F435" s="185"/>
      <c r="G435" s="167" t="s">
        <v>159</v>
      </c>
      <c r="H435" s="168">
        <v>6.9000000000000006E-2</v>
      </c>
      <c r="I435" s="169">
        <v>16.010000000000002</v>
      </c>
      <c r="J435" s="169">
        <v>1.1000000000000001</v>
      </c>
    </row>
    <row r="436" spans="1:10" x14ac:dyDescent="0.2">
      <c r="A436" s="165" t="s">
        <v>162</v>
      </c>
      <c r="B436" s="166" t="s">
        <v>457</v>
      </c>
      <c r="C436" s="165" t="s">
        <v>19</v>
      </c>
      <c r="D436" s="165" t="s">
        <v>458</v>
      </c>
      <c r="E436" s="185" t="s">
        <v>165</v>
      </c>
      <c r="F436" s="185"/>
      <c r="G436" s="167" t="s">
        <v>182</v>
      </c>
      <c r="H436" s="168">
        <v>0.33</v>
      </c>
      <c r="I436" s="169">
        <v>16.829999999999998</v>
      </c>
      <c r="J436" s="169">
        <v>5.55</v>
      </c>
    </row>
    <row r="437" spans="1:10" x14ac:dyDescent="0.2">
      <c r="A437" s="146"/>
      <c r="B437" s="146"/>
      <c r="C437" s="146"/>
      <c r="D437" s="146"/>
      <c r="E437" s="146"/>
      <c r="F437" s="22"/>
      <c r="G437" s="146"/>
      <c r="H437" s="22"/>
      <c r="I437" s="146"/>
      <c r="J437" s="22"/>
    </row>
    <row r="438" spans="1:10" x14ac:dyDescent="0.2">
      <c r="A438" s="146"/>
      <c r="B438" s="146"/>
      <c r="C438" s="146"/>
      <c r="D438" s="146"/>
      <c r="E438" s="146"/>
      <c r="F438" s="22"/>
      <c r="G438" s="146"/>
      <c r="H438" s="186" t="s">
        <v>174</v>
      </c>
      <c r="I438" s="186"/>
      <c r="J438" s="22">
        <v>14.07</v>
      </c>
    </row>
  </sheetData>
  <mergeCells count="375">
    <mergeCell ref="H430:I430"/>
    <mergeCell ref="E433:F433"/>
    <mergeCell ref="E434:F434"/>
    <mergeCell ref="E397:F397"/>
    <mergeCell ref="E432:F432"/>
    <mergeCell ref="E417:F417"/>
    <mergeCell ref="E421:F421"/>
    <mergeCell ref="E418:F418"/>
    <mergeCell ref="E419:F419"/>
    <mergeCell ref="E420:F420"/>
    <mergeCell ref="E426:F426"/>
    <mergeCell ref="E427:F427"/>
    <mergeCell ref="E428:F428"/>
    <mergeCell ref="E410:F410"/>
    <mergeCell ref="E363:F363"/>
    <mergeCell ref="E364:F364"/>
    <mergeCell ref="E365:F365"/>
    <mergeCell ref="E354:F354"/>
    <mergeCell ref="E355:F355"/>
    <mergeCell ref="E386:F386"/>
    <mergeCell ref="E387:F387"/>
    <mergeCell ref="E361:F361"/>
    <mergeCell ref="E362:F362"/>
    <mergeCell ref="E380:F380"/>
    <mergeCell ref="E381:F381"/>
    <mergeCell ref="E370:F370"/>
    <mergeCell ref="E371:F371"/>
    <mergeCell ref="E372:F372"/>
    <mergeCell ref="E373:F373"/>
    <mergeCell ref="E374:F374"/>
    <mergeCell ref="E366:F366"/>
    <mergeCell ref="H319:I319"/>
    <mergeCell ref="E324:F324"/>
    <mergeCell ref="E338:F338"/>
    <mergeCell ref="E339:F339"/>
    <mergeCell ref="E340:F340"/>
    <mergeCell ref="E341:F341"/>
    <mergeCell ref="E342:F342"/>
    <mergeCell ref="E343:F343"/>
    <mergeCell ref="E333:F333"/>
    <mergeCell ref="E334:F334"/>
    <mergeCell ref="E335:F335"/>
    <mergeCell ref="E336:F336"/>
    <mergeCell ref="E337:F337"/>
    <mergeCell ref="H331:I331"/>
    <mergeCell ref="E304:F304"/>
    <mergeCell ref="E305:F305"/>
    <mergeCell ref="E306:F306"/>
    <mergeCell ref="E307:F307"/>
    <mergeCell ref="E308:F308"/>
    <mergeCell ref="E309:F309"/>
    <mergeCell ref="E329:F329"/>
    <mergeCell ref="E328:F328"/>
    <mergeCell ref="E316:F316"/>
    <mergeCell ref="E321:F321"/>
    <mergeCell ref="E322:F322"/>
    <mergeCell ref="E323:F323"/>
    <mergeCell ref="E310:F310"/>
    <mergeCell ref="E311:F311"/>
    <mergeCell ref="E312:F312"/>
    <mergeCell ref="E313:F313"/>
    <mergeCell ref="E314:F314"/>
    <mergeCell ref="E315:F315"/>
    <mergeCell ref="E325:F325"/>
    <mergeCell ref="E326:F326"/>
    <mergeCell ref="E327:F327"/>
    <mergeCell ref="E301:F301"/>
    <mergeCell ref="E302:F302"/>
    <mergeCell ref="E303:F303"/>
    <mergeCell ref="E295:F295"/>
    <mergeCell ref="E284:F284"/>
    <mergeCell ref="E285:F285"/>
    <mergeCell ref="E286:F286"/>
    <mergeCell ref="E287:F287"/>
    <mergeCell ref="E288:F288"/>
    <mergeCell ref="E289:F289"/>
    <mergeCell ref="E230:F230"/>
    <mergeCell ref="E231:F231"/>
    <mergeCell ref="E249:F249"/>
    <mergeCell ref="E250:F250"/>
    <mergeCell ref="E251:F251"/>
    <mergeCell ref="E278:F278"/>
    <mergeCell ref="E279:F279"/>
    <mergeCell ref="E280:F280"/>
    <mergeCell ref="E272:F272"/>
    <mergeCell ref="E273:F273"/>
    <mergeCell ref="E274:F274"/>
    <mergeCell ref="E275:F275"/>
    <mergeCell ref="E276:F276"/>
    <mergeCell ref="E277:F277"/>
    <mergeCell ref="E269:F269"/>
    <mergeCell ref="E270:F270"/>
    <mergeCell ref="E271:F271"/>
    <mergeCell ref="E258:F258"/>
    <mergeCell ref="E259:F259"/>
    <mergeCell ref="E260:F260"/>
    <mergeCell ref="E261:F261"/>
    <mergeCell ref="E252:F252"/>
    <mergeCell ref="E264:F264"/>
    <mergeCell ref="E265:F265"/>
    <mergeCell ref="E219:F219"/>
    <mergeCell ref="E220:F220"/>
    <mergeCell ref="E221:F221"/>
    <mergeCell ref="E222:F222"/>
    <mergeCell ref="E212:F212"/>
    <mergeCell ref="E213:F213"/>
    <mergeCell ref="E214:F214"/>
    <mergeCell ref="E215:F215"/>
    <mergeCell ref="E216:F216"/>
    <mergeCell ref="E217:F217"/>
    <mergeCell ref="E178:F178"/>
    <mergeCell ref="E179:F179"/>
    <mergeCell ref="E180:F180"/>
    <mergeCell ref="E181:F181"/>
    <mergeCell ref="E182:F182"/>
    <mergeCell ref="E172:F172"/>
    <mergeCell ref="H185:I185"/>
    <mergeCell ref="E203:F203"/>
    <mergeCell ref="E218:F218"/>
    <mergeCell ref="E207:F207"/>
    <mergeCell ref="E208:F208"/>
    <mergeCell ref="E209:F209"/>
    <mergeCell ref="E210:F210"/>
    <mergeCell ref="E211:F211"/>
    <mergeCell ref="H205:I205"/>
    <mergeCell ref="E183:F183"/>
    <mergeCell ref="E198:F198"/>
    <mergeCell ref="E199:F199"/>
    <mergeCell ref="E200:F200"/>
    <mergeCell ref="E201:F201"/>
    <mergeCell ref="E202:F202"/>
    <mergeCell ref="E192:F192"/>
    <mergeCell ref="E193:F193"/>
    <mergeCell ref="E194:F194"/>
    <mergeCell ref="E195:F195"/>
    <mergeCell ref="E196:F196"/>
    <mergeCell ref="E197:F197"/>
    <mergeCell ref="E187:F187"/>
    <mergeCell ref="E188:F188"/>
    <mergeCell ref="E189:F189"/>
    <mergeCell ref="E190:F190"/>
    <mergeCell ref="E191:F191"/>
    <mergeCell ref="H76:I76"/>
    <mergeCell ref="E173:F173"/>
    <mergeCell ref="E174:F174"/>
    <mergeCell ref="E175:F175"/>
    <mergeCell ref="E176:F176"/>
    <mergeCell ref="E177:F177"/>
    <mergeCell ref="E154:F154"/>
    <mergeCell ref="E148:F148"/>
    <mergeCell ref="E153:F153"/>
    <mergeCell ref="E143:F143"/>
    <mergeCell ref="E145:F145"/>
    <mergeCell ref="E146:F146"/>
    <mergeCell ref="E147:F147"/>
    <mergeCell ref="E170:F170"/>
    <mergeCell ref="E171:F171"/>
    <mergeCell ref="E82:F82"/>
    <mergeCell ref="H52:I52"/>
    <mergeCell ref="E68:F68"/>
    <mergeCell ref="E50:F50"/>
    <mergeCell ref="E62:F62"/>
    <mergeCell ref="E73:F73"/>
    <mergeCell ref="E60:F60"/>
    <mergeCell ref="E61:F61"/>
    <mergeCell ref="E66:F66"/>
    <mergeCell ref="E67:F67"/>
    <mergeCell ref="E54:F54"/>
    <mergeCell ref="E55:F55"/>
    <mergeCell ref="E56:F56"/>
    <mergeCell ref="E57:F57"/>
    <mergeCell ref="E58:F58"/>
    <mergeCell ref="E59:F59"/>
    <mergeCell ref="H64:I64"/>
    <mergeCell ref="E69:F69"/>
    <mergeCell ref="E70:F70"/>
    <mergeCell ref="E48:F48"/>
    <mergeCell ref="E49:F49"/>
    <mergeCell ref="E42:F42"/>
    <mergeCell ref="E35:F35"/>
    <mergeCell ref="E36:F36"/>
    <mergeCell ref="E37:F37"/>
    <mergeCell ref="H40:I40"/>
    <mergeCell ref="E43:F43"/>
    <mergeCell ref="E44:F44"/>
    <mergeCell ref="E45:F45"/>
    <mergeCell ref="E46:F46"/>
    <mergeCell ref="C1:D1"/>
    <mergeCell ref="E1:F1"/>
    <mergeCell ref="G1:H1"/>
    <mergeCell ref="I1:J1"/>
    <mergeCell ref="C2:D2"/>
    <mergeCell ref="E2:F2"/>
    <mergeCell ref="G2:H2"/>
    <mergeCell ref="I2:J2"/>
    <mergeCell ref="E47:F47"/>
    <mergeCell ref="E38:F38"/>
    <mergeCell ref="A3:J3"/>
    <mergeCell ref="A4:J4"/>
    <mergeCell ref="E5:F5"/>
    <mergeCell ref="E6:F6"/>
    <mergeCell ref="E7:F7"/>
    <mergeCell ref="E13:F13"/>
    <mergeCell ref="H15:I15"/>
    <mergeCell ref="E21:F21"/>
    <mergeCell ref="E8:F8"/>
    <mergeCell ref="E9:F9"/>
    <mergeCell ref="E10:F10"/>
    <mergeCell ref="E11:F11"/>
    <mergeCell ref="E12:F12"/>
    <mergeCell ref="E17:F17"/>
    <mergeCell ref="E18:F18"/>
    <mergeCell ref="E19:F19"/>
    <mergeCell ref="E20:F20"/>
    <mergeCell ref="E136:F136"/>
    <mergeCell ref="E74:F74"/>
    <mergeCell ref="E109:F109"/>
    <mergeCell ref="E98:F98"/>
    <mergeCell ref="E99:F99"/>
    <mergeCell ref="E100:F100"/>
    <mergeCell ref="E101:F101"/>
    <mergeCell ref="E87:F87"/>
    <mergeCell ref="E88:F88"/>
    <mergeCell ref="E89:F89"/>
    <mergeCell ref="E78:F78"/>
    <mergeCell ref="E79:F79"/>
    <mergeCell ref="E80:F80"/>
    <mergeCell ref="E81:F81"/>
    <mergeCell ref="E119:F119"/>
    <mergeCell ref="E120:F120"/>
    <mergeCell ref="E106:F106"/>
    <mergeCell ref="E107:F107"/>
    <mergeCell ref="E108:F108"/>
    <mergeCell ref="E71:F71"/>
    <mergeCell ref="E72:F72"/>
    <mergeCell ref="E223:F223"/>
    <mergeCell ref="H225:I225"/>
    <mergeCell ref="E239:F239"/>
    <mergeCell ref="E297:F297"/>
    <mergeCell ref="E317:F317"/>
    <mergeCell ref="E149:F149"/>
    <mergeCell ref="E90:F90"/>
    <mergeCell ref="E91:F91"/>
    <mergeCell ref="E96:F96"/>
    <mergeCell ref="E97:F97"/>
    <mergeCell ref="H104:I104"/>
    <mergeCell ref="H111:I111"/>
    <mergeCell ref="E113:F113"/>
    <mergeCell ref="E114:F114"/>
    <mergeCell ref="E115:F115"/>
    <mergeCell ref="H117:I117"/>
    <mergeCell ref="E121:F121"/>
    <mergeCell ref="E122:F122"/>
    <mergeCell ref="H124:I124"/>
    <mergeCell ref="E128:F128"/>
    <mergeCell ref="E129:F129"/>
    <mergeCell ref="H131:I131"/>
    <mergeCell ref="H141:I141"/>
    <mergeCell ref="E144:F144"/>
    <mergeCell ref="H23:I23"/>
    <mergeCell ref="E25:F25"/>
    <mergeCell ref="E26:F26"/>
    <mergeCell ref="E27:F27"/>
    <mergeCell ref="H29:I29"/>
    <mergeCell ref="E31:F31"/>
    <mergeCell ref="E32:F32"/>
    <mergeCell ref="E33:F33"/>
    <mergeCell ref="E34:F34"/>
    <mergeCell ref="E83:F83"/>
    <mergeCell ref="H85:I85"/>
    <mergeCell ref="E92:F92"/>
    <mergeCell ref="H94:I94"/>
    <mergeCell ref="E102:F102"/>
    <mergeCell ref="E137:F137"/>
    <mergeCell ref="E138:F138"/>
    <mergeCell ref="E139:F139"/>
    <mergeCell ref="E133:F133"/>
    <mergeCell ref="E134:F134"/>
    <mergeCell ref="E135:F135"/>
    <mergeCell ref="E126:F126"/>
    <mergeCell ref="E127:F127"/>
    <mergeCell ref="H151:I151"/>
    <mergeCell ref="E155:F155"/>
    <mergeCell ref="E156:F156"/>
    <mergeCell ref="E157:F157"/>
    <mergeCell ref="E158:F158"/>
    <mergeCell ref="E159:F159"/>
    <mergeCell ref="E167:F167"/>
    <mergeCell ref="E168:F168"/>
    <mergeCell ref="E169:F169"/>
    <mergeCell ref="E166:F166"/>
    <mergeCell ref="E160:F160"/>
    <mergeCell ref="E161:F161"/>
    <mergeCell ref="E162:F162"/>
    <mergeCell ref="E163:F163"/>
    <mergeCell ref="E164:F164"/>
    <mergeCell ref="E165:F165"/>
    <mergeCell ref="E227:F227"/>
    <mergeCell ref="H241:I241"/>
    <mergeCell ref="E245:F245"/>
    <mergeCell ref="E246:F246"/>
    <mergeCell ref="E247:F247"/>
    <mergeCell ref="E248:F248"/>
    <mergeCell ref="E262:F262"/>
    <mergeCell ref="E263:F263"/>
    <mergeCell ref="E253:F253"/>
    <mergeCell ref="E254:F254"/>
    <mergeCell ref="E255:F255"/>
    <mergeCell ref="E256:F256"/>
    <mergeCell ref="E257:F257"/>
    <mergeCell ref="E238:F238"/>
    <mergeCell ref="E243:F243"/>
    <mergeCell ref="E244:F244"/>
    <mergeCell ref="E232:F232"/>
    <mergeCell ref="E233:F233"/>
    <mergeCell ref="E234:F234"/>
    <mergeCell ref="E235:F235"/>
    <mergeCell ref="E236:F236"/>
    <mergeCell ref="E237:F237"/>
    <mergeCell ref="E228:F228"/>
    <mergeCell ref="E229:F229"/>
    <mergeCell ref="H267:I267"/>
    <mergeCell ref="E290:F290"/>
    <mergeCell ref="E291:F291"/>
    <mergeCell ref="E292:F292"/>
    <mergeCell ref="E293:F293"/>
    <mergeCell ref="E294:F294"/>
    <mergeCell ref="H299:I299"/>
    <mergeCell ref="E281:F281"/>
    <mergeCell ref="E282:F282"/>
    <mergeCell ref="E283:F283"/>
    <mergeCell ref="E296:F296"/>
    <mergeCell ref="E348:F348"/>
    <mergeCell ref="E349:F349"/>
    <mergeCell ref="H352:I352"/>
    <mergeCell ref="H358:I358"/>
    <mergeCell ref="E360:F360"/>
    <mergeCell ref="E344:F344"/>
    <mergeCell ref="H346:I346"/>
    <mergeCell ref="E350:F350"/>
    <mergeCell ref="E356:F356"/>
    <mergeCell ref="H368:I368"/>
    <mergeCell ref="E375:F375"/>
    <mergeCell ref="E376:F376"/>
    <mergeCell ref="H378:I378"/>
    <mergeCell ref="E382:F382"/>
    <mergeCell ref="E383:F383"/>
    <mergeCell ref="E384:F384"/>
    <mergeCell ref="E385:F385"/>
    <mergeCell ref="E389:F389"/>
    <mergeCell ref="E388:F388"/>
    <mergeCell ref="E435:F435"/>
    <mergeCell ref="E436:F436"/>
    <mergeCell ref="H438:I438"/>
    <mergeCell ref="H391:I391"/>
    <mergeCell ref="E400:F400"/>
    <mergeCell ref="H402:I402"/>
    <mergeCell ref="E411:F411"/>
    <mergeCell ref="E412:F412"/>
    <mergeCell ref="E413:F413"/>
    <mergeCell ref="H415:I415"/>
    <mergeCell ref="H423:I423"/>
    <mergeCell ref="E425:F425"/>
    <mergeCell ref="E406:F406"/>
    <mergeCell ref="E407:F407"/>
    <mergeCell ref="E408:F408"/>
    <mergeCell ref="E409:F409"/>
    <mergeCell ref="E398:F398"/>
    <mergeCell ref="E399:F399"/>
    <mergeCell ref="E404:F404"/>
    <mergeCell ref="E405:F405"/>
    <mergeCell ref="E393:F393"/>
    <mergeCell ref="E394:F394"/>
    <mergeCell ref="E395:F395"/>
    <mergeCell ref="E396:F396"/>
  </mergeCells>
  <pageMargins left="0.51181102362204722" right="0.11811023622047245" top="1.3779527559055118" bottom="1.3779527559055118" header="0.51181102362204722" footer="0.51181102362204722"/>
  <pageSetup paperSize="9" scale="50" fitToHeight="0" orientation="portrait" r:id="rId1"/>
  <headerFooter>
    <oddHeader xml:space="preserve">&amp;CMinistério do Desenvolvimento Regional - MDR
Companhia de Desenvolvimento dos Vales do São Francisco e do Parnaíba
6ªSuperintendência Regional da Codevasf - 6ªGRD
</oddHeader>
    <oddFooter xml:space="preserve">&amp;CRua Comissão do Vale  - Piranga - Juazeiro / BA - CEP 48901-900
(74) 3614-6224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15A27-CB4A-4C93-9927-83FA1313FA83}">
  <sheetPr>
    <pageSetUpPr fitToPage="1"/>
  </sheetPr>
  <dimension ref="A1:J490"/>
  <sheetViews>
    <sheetView showOutlineSymbols="0" showWhiteSpace="0" view="pageBreakPreview" topLeftCell="A409" zoomScaleNormal="100" zoomScaleSheetLayoutView="100" workbookViewId="0">
      <selection activeCell="D427" sqref="D427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0" width="14" bestFit="1" customWidth="1"/>
  </cols>
  <sheetData>
    <row r="1" spans="1:10" ht="15" x14ac:dyDescent="0.2">
      <c r="A1" s="10"/>
      <c r="B1" s="10"/>
      <c r="C1" s="179" t="s">
        <v>150</v>
      </c>
      <c r="D1" s="179"/>
      <c r="E1" s="179" t="s">
        <v>0</v>
      </c>
      <c r="F1" s="179"/>
      <c r="G1" s="179" t="s">
        <v>1</v>
      </c>
      <c r="H1" s="179"/>
      <c r="I1" s="179" t="s">
        <v>2</v>
      </c>
      <c r="J1" s="179"/>
    </row>
    <row r="2" spans="1:10" ht="80.099999999999994" customHeight="1" x14ac:dyDescent="0.2">
      <c r="A2" s="11"/>
      <c r="B2" s="11"/>
      <c r="C2" s="180" t="s">
        <v>640</v>
      </c>
      <c r="D2" s="180"/>
      <c r="E2" s="180" t="s">
        <v>684</v>
      </c>
      <c r="F2" s="180"/>
      <c r="G2" s="180" t="s">
        <v>3</v>
      </c>
      <c r="H2" s="180"/>
      <c r="I2" s="180" t="s">
        <v>641</v>
      </c>
      <c r="J2" s="180"/>
    </row>
    <row r="3" spans="1:10" ht="15" x14ac:dyDescent="0.25">
      <c r="A3" s="181" t="s">
        <v>150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10" ht="30" customHeight="1" x14ac:dyDescent="0.25">
      <c r="A4" s="181" t="s">
        <v>151</v>
      </c>
      <c r="B4" s="177"/>
      <c r="C4" s="177"/>
      <c r="D4" s="177"/>
      <c r="E4" s="177"/>
      <c r="F4" s="177"/>
      <c r="G4" s="177"/>
      <c r="H4" s="177"/>
      <c r="I4" s="177"/>
      <c r="J4" s="177"/>
    </row>
    <row r="5" spans="1:10" ht="15" x14ac:dyDescent="0.2">
      <c r="A5" s="147" t="s">
        <v>17</v>
      </c>
      <c r="B5" s="12" t="s">
        <v>6</v>
      </c>
      <c r="C5" s="147" t="s">
        <v>7</v>
      </c>
      <c r="D5" s="147" t="s">
        <v>8</v>
      </c>
      <c r="E5" s="187" t="s">
        <v>9</v>
      </c>
      <c r="F5" s="187"/>
      <c r="G5" s="13" t="s">
        <v>10</v>
      </c>
      <c r="H5" s="12" t="s">
        <v>11</v>
      </c>
      <c r="I5" s="12" t="s">
        <v>12</v>
      </c>
      <c r="J5" s="12" t="s">
        <v>14</v>
      </c>
    </row>
    <row r="6" spans="1:10" x14ac:dyDescent="0.2">
      <c r="A6" s="148" t="s">
        <v>152</v>
      </c>
      <c r="B6" s="14" t="s">
        <v>18</v>
      </c>
      <c r="C6" s="148" t="s">
        <v>19</v>
      </c>
      <c r="D6" s="148" t="s">
        <v>20</v>
      </c>
      <c r="E6" s="188" t="s">
        <v>21</v>
      </c>
      <c r="F6" s="188"/>
      <c r="G6" s="15" t="s">
        <v>22</v>
      </c>
      <c r="H6" s="16">
        <v>1</v>
      </c>
      <c r="I6" s="17">
        <v>281.86</v>
      </c>
      <c r="J6" s="17">
        <v>281.86</v>
      </c>
    </row>
    <row r="7" spans="1:10" ht="38.25" x14ac:dyDescent="0.2">
      <c r="A7" s="165" t="s">
        <v>153</v>
      </c>
      <c r="B7" s="166" t="s">
        <v>154</v>
      </c>
      <c r="C7" s="165" t="s">
        <v>19</v>
      </c>
      <c r="D7" s="165" t="s">
        <v>155</v>
      </c>
      <c r="E7" s="185" t="s">
        <v>156</v>
      </c>
      <c r="F7" s="185"/>
      <c r="G7" s="167" t="s">
        <v>119</v>
      </c>
      <c r="H7" s="168">
        <v>0.01</v>
      </c>
      <c r="I7" s="169">
        <v>266.33999999999997</v>
      </c>
      <c r="J7" s="169">
        <v>2.66</v>
      </c>
    </row>
    <row r="8" spans="1:10" ht="25.5" x14ac:dyDescent="0.2">
      <c r="A8" s="165" t="s">
        <v>153</v>
      </c>
      <c r="B8" s="166" t="s">
        <v>157</v>
      </c>
      <c r="C8" s="165" t="s">
        <v>19</v>
      </c>
      <c r="D8" s="165" t="s">
        <v>158</v>
      </c>
      <c r="E8" s="185" t="s">
        <v>56</v>
      </c>
      <c r="F8" s="185"/>
      <c r="G8" s="167" t="s">
        <v>159</v>
      </c>
      <c r="H8" s="168">
        <v>1</v>
      </c>
      <c r="I8" s="169">
        <v>23.02</v>
      </c>
      <c r="J8" s="169">
        <v>23.02</v>
      </c>
    </row>
    <row r="9" spans="1:10" ht="25.5" x14ac:dyDescent="0.2">
      <c r="A9" s="165" t="s">
        <v>153</v>
      </c>
      <c r="B9" s="166" t="s">
        <v>160</v>
      </c>
      <c r="C9" s="165" t="s">
        <v>19</v>
      </c>
      <c r="D9" s="165" t="s">
        <v>161</v>
      </c>
      <c r="E9" s="185" t="s">
        <v>56</v>
      </c>
      <c r="F9" s="185"/>
      <c r="G9" s="167" t="s">
        <v>159</v>
      </c>
      <c r="H9" s="168">
        <v>2</v>
      </c>
      <c r="I9" s="169">
        <v>16.010000000000002</v>
      </c>
      <c r="J9" s="169">
        <v>32.020000000000003</v>
      </c>
    </row>
    <row r="10" spans="1:10" ht="25.5" x14ac:dyDescent="0.2">
      <c r="A10" s="165" t="s">
        <v>162</v>
      </c>
      <c r="B10" s="166" t="s">
        <v>163</v>
      </c>
      <c r="C10" s="165" t="s">
        <v>19</v>
      </c>
      <c r="D10" s="165" t="s">
        <v>164</v>
      </c>
      <c r="E10" s="185" t="s">
        <v>165</v>
      </c>
      <c r="F10" s="185"/>
      <c r="G10" s="167" t="s">
        <v>22</v>
      </c>
      <c r="H10" s="168">
        <v>1</v>
      </c>
      <c r="I10" s="169">
        <v>200</v>
      </c>
      <c r="J10" s="169">
        <v>200</v>
      </c>
    </row>
    <row r="11" spans="1:10" ht="25.5" x14ac:dyDescent="0.2">
      <c r="A11" s="165" t="s">
        <v>162</v>
      </c>
      <c r="B11" s="166" t="s">
        <v>166</v>
      </c>
      <c r="C11" s="165" t="s">
        <v>19</v>
      </c>
      <c r="D11" s="165" t="s">
        <v>167</v>
      </c>
      <c r="E11" s="185" t="s">
        <v>165</v>
      </c>
      <c r="F11" s="185"/>
      <c r="G11" s="167" t="s">
        <v>168</v>
      </c>
      <c r="H11" s="168">
        <v>4</v>
      </c>
      <c r="I11" s="169">
        <v>4.8099999999999996</v>
      </c>
      <c r="J11" s="169">
        <v>19.239999999999998</v>
      </c>
    </row>
    <row r="12" spans="1:10" x14ac:dyDescent="0.2">
      <c r="A12" s="165" t="s">
        <v>162</v>
      </c>
      <c r="B12" s="166" t="s">
        <v>169</v>
      </c>
      <c r="C12" s="165" t="s">
        <v>19</v>
      </c>
      <c r="D12" s="165" t="s">
        <v>170</v>
      </c>
      <c r="E12" s="185" t="s">
        <v>165</v>
      </c>
      <c r="F12" s="185"/>
      <c r="G12" s="167" t="s">
        <v>171</v>
      </c>
      <c r="H12" s="168">
        <v>0.11</v>
      </c>
      <c r="I12" s="169">
        <v>10.199999999999999</v>
      </c>
      <c r="J12" s="169">
        <v>1.1200000000000001</v>
      </c>
    </row>
    <row r="13" spans="1:10" ht="25.5" x14ac:dyDescent="0.2">
      <c r="A13" s="165" t="s">
        <v>162</v>
      </c>
      <c r="B13" s="166" t="s">
        <v>172</v>
      </c>
      <c r="C13" s="165" t="s">
        <v>19</v>
      </c>
      <c r="D13" s="165" t="s">
        <v>173</v>
      </c>
      <c r="E13" s="185" t="s">
        <v>165</v>
      </c>
      <c r="F13" s="185"/>
      <c r="G13" s="167" t="s">
        <v>168</v>
      </c>
      <c r="H13" s="168">
        <v>1</v>
      </c>
      <c r="I13" s="169">
        <v>3.8</v>
      </c>
      <c r="J13" s="169">
        <v>3.8</v>
      </c>
    </row>
    <row r="14" spans="1:10" x14ac:dyDescent="0.2">
      <c r="A14" s="146"/>
      <c r="B14" s="146"/>
      <c r="C14" s="146"/>
      <c r="D14" s="146"/>
      <c r="E14" s="146"/>
      <c r="F14" s="22"/>
      <c r="G14" s="146"/>
      <c r="H14" s="186" t="s">
        <v>174</v>
      </c>
      <c r="I14" s="186"/>
      <c r="J14" s="22">
        <v>354.41</v>
      </c>
    </row>
    <row r="15" spans="1:10" ht="15" thickBot="1" x14ac:dyDescent="0.25">
      <c r="A15" s="144"/>
      <c r="B15" s="144"/>
      <c r="C15" s="144"/>
      <c r="D15" s="144"/>
      <c r="E15" s="144"/>
      <c r="F15" s="144"/>
      <c r="G15" s="144"/>
      <c r="H15" s="138"/>
      <c r="I15" s="144"/>
      <c r="J15" s="145"/>
    </row>
    <row r="16" spans="1:10" ht="15" thickTop="1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" x14ac:dyDescent="0.2">
      <c r="A17" s="147" t="s">
        <v>25</v>
      </c>
      <c r="B17" s="12" t="s">
        <v>6</v>
      </c>
      <c r="C17" s="147" t="s">
        <v>7</v>
      </c>
      <c r="D17" s="147" t="s">
        <v>8</v>
      </c>
      <c r="E17" s="187" t="s">
        <v>9</v>
      </c>
      <c r="F17" s="187"/>
      <c r="G17" s="13" t="s">
        <v>10</v>
      </c>
      <c r="H17" s="12" t="s">
        <v>11</v>
      </c>
      <c r="I17" s="12" t="s">
        <v>12</v>
      </c>
      <c r="J17" s="12" t="s">
        <v>14</v>
      </c>
    </row>
    <row r="18" spans="1:10" x14ac:dyDescent="0.2">
      <c r="A18" s="148" t="s">
        <v>152</v>
      </c>
      <c r="B18" s="14" t="s">
        <v>32</v>
      </c>
      <c r="C18" s="148" t="s">
        <v>19</v>
      </c>
      <c r="D18" s="148" t="s">
        <v>33</v>
      </c>
      <c r="E18" s="188" t="s">
        <v>34</v>
      </c>
      <c r="F18" s="188"/>
      <c r="G18" s="15" t="s">
        <v>22</v>
      </c>
      <c r="H18" s="16">
        <v>1</v>
      </c>
      <c r="I18" s="17">
        <v>1.28</v>
      </c>
      <c r="J18" s="17">
        <v>1.28</v>
      </c>
    </row>
    <row r="19" spans="1:10" ht="25.5" x14ac:dyDescent="0.2">
      <c r="A19" s="165" t="s">
        <v>153</v>
      </c>
      <c r="B19" s="166" t="s">
        <v>160</v>
      </c>
      <c r="C19" s="165" t="s">
        <v>19</v>
      </c>
      <c r="D19" s="165" t="s">
        <v>161</v>
      </c>
      <c r="E19" s="185" t="s">
        <v>56</v>
      </c>
      <c r="F19" s="185"/>
      <c r="G19" s="167" t="s">
        <v>159</v>
      </c>
      <c r="H19" s="168">
        <v>0.08</v>
      </c>
      <c r="I19" s="169">
        <v>16.010000000000002</v>
      </c>
      <c r="J19" s="169">
        <v>1.28</v>
      </c>
    </row>
    <row r="20" spans="1:10" x14ac:dyDescent="0.2">
      <c r="A20" s="146"/>
      <c r="B20" s="146"/>
      <c r="C20" s="146"/>
      <c r="D20" s="146"/>
      <c r="E20" s="146"/>
      <c r="F20" s="22"/>
      <c r="G20" s="146"/>
      <c r="H20" s="186" t="s">
        <v>174</v>
      </c>
      <c r="I20" s="186"/>
      <c r="J20" s="22">
        <v>1.6</v>
      </c>
    </row>
    <row r="21" spans="1:10" ht="15" thickBot="1" x14ac:dyDescent="0.25">
      <c r="A21" s="144"/>
      <c r="B21" s="144"/>
      <c r="C21" s="144"/>
      <c r="D21" s="144"/>
      <c r="E21" s="144"/>
      <c r="F21" s="144"/>
      <c r="G21" s="144"/>
      <c r="H21" s="138"/>
      <c r="I21" s="144"/>
      <c r="J21" s="145"/>
    </row>
    <row r="22" spans="1:10" ht="15" thickTop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5" x14ac:dyDescent="0.2">
      <c r="A23" s="147" t="s">
        <v>31</v>
      </c>
      <c r="B23" s="12" t="s">
        <v>6</v>
      </c>
      <c r="C23" s="147" t="s">
        <v>7</v>
      </c>
      <c r="D23" s="147" t="s">
        <v>8</v>
      </c>
      <c r="E23" s="187" t="s">
        <v>9</v>
      </c>
      <c r="F23" s="187"/>
      <c r="G23" s="13" t="s">
        <v>10</v>
      </c>
      <c r="H23" s="12" t="s">
        <v>11</v>
      </c>
      <c r="I23" s="12" t="s">
        <v>12</v>
      </c>
      <c r="J23" s="12" t="s">
        <v>14</v>
      </c>
    </row>
    <row r="24" spans="1:10" ht="25.5" x14ac:dyDescent="0.2">
      <c r="A24" s="148" t="s">
        <v>152</v>
      </c>
      <c r="B24" s="14" t="s">
        <v>26</v>
      </c>
      <c r="C24" s="148" t="s">
        <v>27</v>
      </c>
      <c r="D24" s="148" t="s">
        <v>28</v>
      </c>
      <c r="E24" s="188" t="s">
        <v>29</v>
      </c>
      <c r="F24" s="188"/>
      <c r="G24" s="15" t="s">
        <v>30</v>
      </c>
      <c r="H24" s="16">
        <v>1</v>
      </c>
      <c r="I24" s="17">
        <v>696.7</v>
      </c>
      <c r="J24" s="17">
        <v>696.7</v>
      </c>
    </row>
    <row r="25" spans="1:10" ht="25.5" x14ac:dyDescent="0.2">
      <c r="A25" s="165" t="s">
        <v>153</v>
      </c>
      <c r="B25" s="166" t="s">
        <v>175</v>
      </c>
      <c r="C25" s="165" t="s">
        <v>19</v>
      </c>
      <c r="D25" s="165" t="s">
        <v>176</v>
      </c>
      <c r="E25" s="185" t="s">
        <v>56</v>
      </c>
      <c r="F25" s="185"/>
      <c r="G25" s="167" t="s">
        <v>159</v>
      </c>
      <c r="H25" s="168">
        <v>6</v>
      </c>
      <c r="I25" s="169">
        <v>90.54</v>
      </c>
      <c r="J25" s="169">
        <v>543.24</v>
      </c>
    </row>
    <row r="26" spans="1:10" x14ac:dyDescent="0.2">
      <c r="A26" s="165" t="s">
        <v>162</v>
      </c>
      <c r="B26" s="166" t="s">
        <v>177</v>
      </c>
      <c r="C26" s="165" t="s">
        <v>62</v>
      </c>
      <c r="D26" s="165" t="s">
        <v>178</v>
      </c>
      <c r="E26" s="185" t="s">
        <v>179</v>
      </c>
      <c r="F26" s="185"/>
      <c r="G26" s="167" t="s">
        <v>65</v>
      </c>
      <c r="H26" s="168">
        <v>6</v>
      </c>
      <c r="I26" s="169">
        <v>10.210000000000001</v>
      </c>
      <c r="J26" s="169">
        <v>61.26</v>
      </c>
    </row>
    <row r="27" spans="1:10" x14ac:dyDescent="0.2">
      <c r="A27" s="165" t="s">
        <v>162</v>
      </c>
      <c r="B27" s="166" t="s">
        <v>180</v>
      </c>
      <c r="C27" s="165" t="s">
        <v>19</v>
      </c>
      <c r="D27" s="165" t="s">
        <v>181</v>
      </c>
      <c r="E27" s="185" t="s">
        <v>165</v>
      </c>
      <c r="F27" s="185"/>
      <c r="G27" s="167" t="s">
        <v>182</v>
      </c>
      <c r="H27" s="168">
        <v>20</v>
      </c>
      <c r="I27" s="169">
        <v>4.6100000000000003</v>
      </c>
      <c r="J27" s="169">
        <v>92.2</v>
      </c>
    </row>
    <row r="28" spans="1:10" x14ac:dyDescent="0.2">
      <c r="A28" s="146"/>
      <c r="B28" s="146"/>
      <c r="C28" s="146"/>
      <c r="D28" s="146"/>
      <c r="E28" s="146"/>
      <c r="F28" s="22"/>
      <c r="G28" s="146"/>
      <c r="H28" s="186" t="s">
        <v>174</v>
      </c>
      <c r="I28" s="186"/>
      <c r="J28" s="22">
        <v>876.03</v>
      </c>
    </row>
    <row r="29" spans="1:10" ht="15" thickBot="1" x14ac:dyDescent="0.25">
      <c r="A29" s="144"/>
      <c r="B29" s="144"/>
      <c r="C29" s="144"/>
      <c r="D29" s="144"/>
      <c r="E29" s="144"/>
      <c r="F29" s="144"/>
      <c r="G29" s="144"/>
      <c r="H29" s="138"/>
      <c r="I29" s="144"/>
      <c r="J29" s="145"/>
    </row>
    <row r="30" spans="1:10" ht="15" thickTop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</row>
    <row r="31" spans="1:10" ht="15" x14ac:dyDescent="0.2">
      <c r="A31" s="147" t="s">
        <v>35</v>
      </c>
      <c r="B31" s="12" t="s">
        <v>6</v>
      </c>
      <c r="C31" s="147" t="s">
        <v>7</v>
      </c>
      <c r="D31" s="147" t="s">
        <v>8</v>
      </c>
      <c r="E31" s="187" t="s">
        <v>9</v>
      </c>
      <c r="F31" s="187"/>
      <c r="G31" s="13" t="s">
        <v>10</v>
      </c>
      <c r="H31" s="12" t="s">
        <v>11</v>
      </c>
      <c r="I31" s="12" t="s">
        <v>12</v>
      </c>
      <c r="J31" s="12" t="s">
        <v>14</v>
      </c>
    </row>
    <row r="32" spans="1:10" x14ac:dyDescent="0.2">
      <c r="A32" s="148" t="s">
        <v>152</v>
      </c>
      <c r="B32" s="14" t="s">
        <v>36</v>
      </c>
      <c r="C32" s="148" t="s">
        <v>27</v>
      </c>
      <c r="D32" s="148" t="s">
        <v>37</v>
      </c>
      <c r="E32" s="188" t="s">
        <v>29</v>
      </c>
      <c r="F32" s="188"/>
      <c r="G32" s="15" t="s">
        <v>30</v>
      </c>
      <c r="H32" s="16">
        <v>1</v>
      </c>
      <c r="I32" s="17">
        <v>230.32</v>
      </c>
      <c r="J32" s="17">
        <v>230.32</v>
      </c>
    </row>
    <row r="33" spans="1:10" ht="25.5" x14ac:dyDescent="0.2">
      <c r="A33" s="165" t="s">
        <v>153</v>
      </c>
      <c r="B33" s="166" t="s">
        <v>160</v>
      </c>
      <c r="C33" s="165" t="s">
        <v>19</v>
      </c>
      <c r="D33" s="165" t="s">
        <v>161</v>
      </c>
      <c r="E33" s="185" t="s">
        <v>56</v>
      </c>
      <c r="F33" s="185"/>
      <c r="G33" s="167" t="s">
        <v>159</v>
      </c>
      <c r="H33" s="168">
        <v>2</v>
      </c>
      <c r="I33" s="169">
        <v>16.010000000000002</v>
      </c>
      <c r="J33" s="169">
        <v>32.020000000000003</v>
      </c>
    </row>
    <row r="34" spans="1:10" ht="25.5" x14ac:dyDescent="0.2">
      <c r="A34" s="165" t="s">
        <v>153</v>
      </c>
      <c r="B34" s="166" t="s">
        <v>183</v>
      </c>
      <c r="C34" s="165" t="s">
        <v>19</v>
      </c>
      <c r="D34" s="165" t="s">
        <v>184</v>
      </c>
      <c r="E34" s="185" t="s">
        <v>56</v>
      </c>
      <c r="F34" s="185"/>
      <c r="G34" s="167" t="s">
        <v>159</v>
      </c>
      <c r="H34" s="168">
        <v>2</v>
      </c>
      <c r="I34" s="169">
        <v>32.14</v>
      </c>
      <c r="J34" s="169">
        <v>64.28</v>
      </c>
    </row>
    <row r="35" spans="1:10" ht="25.5" x14ac:dyDescent="0.2">
      <c r="A35" s="165" t="s">
        <v>153</v>
      </c>
      <c r="B35" s="166" t="s">
        <v>185</v>
      </c>
      <c r="C35" s="165" t="s">
        <v>19</v>
      </c>
      <c r="D35" s="165" t="s">
        <v>186</v>
      </c>
      <c r="E35" s="185" t="s">
        <v>56</v>
      </c>
      <c r="F35" s="185"/>
      <c r="G35" s="167" t="s">
        <v>159</v>
      </c>
      <c r="H35" s="168">
        <v>2</v>
      </c>
      <c r="I35" s="169">
        <v>25.61</v>
      </c>
      <c r="J35" s="169">
        <v>51.22</v>
      </c>
    </row>
    <row r="36" spans="1:10" x14ac:dyDescent="0.2">
      <c r="A36" s="165" t="s">
        <v>162</v>
      </c>
      <c r="B36" s="166" t="s">
        <v>187</v>
      </c>
      <c r="C36" s="165" t="s">
        <v>19</v>
      </c>
      <c r="D36" s="165" t="s">
        <v>188</v>
      </c>
      <c r="E36" s="185" t="s">
        <v>165</v>
      </c>
      <c r="F36" s="185"/>
      <c r="G36" s="167" t="s">
        <v>182</v>
      </c>
      <c r="H36" s="168">
        <v>20</v>
      </c>
      <c r="I36" s="169">
        <v>3.62</v>
      </c>
      <c r="J36" s="169">
        <v>72.400000000000006</v>
      </c>
    </row>
    <row r="37" spans="1:10" ht="25.5" x14ac:dyDescent="0.2">
      <c r="A37" s="165" t="s">
        <v>162</v>
      </c>
      <c r="B37" s="166" t="s">
        <v>189</v>
      </c>
      <c r="C37" s="165" t="s">
        <v>19</v>
      </c>
      <c r="D37" s="165" t="s">
        <v>190</v>
      </c>
      <c r="E37" s="185" t="s">
        <v>165</v>
      </c>
      <c r="F37" s="185"/>
      <c r="G37" s="167" t="s">
        <v>182</v>
      </c>
      <c r="H37" s="168">
        <v>0.1</v>
      </c>
      <c r="I37" s="169">
        <v>13.61</v>
      </c>
      <c r="J37" s="169">
        <v>1.36</v>
      </c>
    </row>
    <row r="38" spans="1:10" x14ac:dyDescent="0.2">
      <c r="A38" s="165" t="s">
        <v>162</v>
      </c>
      <c r="B38" s="166" t="s">
        <v>191</v>
      </c>
      <c r="C38" s="165" t="s">
        <v>62</v>
      </c>
      <c r="D38" s="165" t="s">
        <v>192</v>
      </c>
      <c r="E38" s="185" t="s">
        <v>179</v>
      </c>
      <c r="F38" s="185"/>
      <c r="G38" s="167" t="s">
        <v>65</v>
      </c>
      <c r="H38" s="168">
        <v>0.1</v>
      </c>
      <c r="I38" s="169">
        <v>90.41</v>
      </c>
      <c r="J38" s="169">
        <v>9.0399999999999991</v>
      </c>
    </row>
    <row r="39" spans="1:10" x14ac:dyDescent="0.2">
      <c r="A39" s="146"/>
      <c r="B39" s="146"/>
      <c r="C39" s="146"/>
      <c r="D39" s="146"/>
      <c r="E39" s="146"/>
      <c r="F39" s="22"/>
      <c r="G39" s="146"/>
      <c r="H39" s="186" t="s">
        <v>174</v>
      </c>
      <c r="I39" s="186"/>
      <c r="J39" s="22">
        <v>289.60000000000002</v>
      </c>
    </row>
    <row r="40" spans="1:10" ht="15" thickBot="1" x14ac:dyDescent="0.25">
      <c r="A40" s="144"/>
      <c r="B40" s="144"/>
      <c r="C40" s="144"/>
      <c r="D40" s="144"/>
      <c r="E40" s="144"/>
      <c r="F40" s="144"/>
      <c r="G40" s="144"/>
      <c r="H40" s="138"/>
      <c r="I40" s="144"/>
      <c r="J40" s="145"/>
    </row>
    <row r="41" spans="1:10" ht="15" thickTop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0" ht="15" x14ac:dyDescent="0.2">
      <c r="A42" s="147" t="s">
        <v>38</v>
      </c>
      <c r="B42" s="12" t="s">
        <v>6</v>
      </c>
      <c r="C42" s="147" t="s">
        <v>7</v>
      </c>
      <c r="D42" s="147" t="s">
        <v>8</v>
      </c>
      <c r="E42" s="187" t="s">
        <v>9</v>
      </c>
      <c r="F42" s="187"/>
      <c r="G42" s="13" t="s">
        <v>10</v>
      </c>
      <c r="H42" s="12" t="s">
        <v>11</v>
      </c>
      <c r="I42" s="12" t="s">
        <v>12</v>
      </c>
      <c r="J42" s="12" t="s">
        <v>14</v>
      </c>
    </row>
    <row r="43" spans="1:10" ht="25.5" x14ac:dyDescent="0.2">
      <c r="A43" s="148" t="s">
        <v>152</v>
      </c>
      <c r="B43" s="14" t="s">
        <v>465</v>
      </c>
      <c r="C43" s="148" t="s">
        <v>27</v>
      </c>
      <c r="D43" s="148" t="s">
        <v>642</v>
      </c>
      <c r="E43" s="188" t="s">
        <v>466</v>
      </c>
      <c r="F43" s="188"/>
      <c r="G43" s="15" t="s">
        <v>40</v>
      </c>
      <c r="H43" s="16">
        <v>1</v>
      </c>
      <c r="I43" s="17">
        <v>150.66999999999999</v>
      </c>
      <c r="J43" s="17">
        <v>150.66999999999999</v>
      </c>
    </row>
    <row r="44" spans="1:10" ht="25.5" x14ac:dyDescent="0.2">
      <c r="A44" s="165" t="s">
        <v>153</v>
      </c>
      <c r="B44" s="166" t="s">
        <v>160</v>
      </c>
      <c r="C44" s="165" t="s">
        <v>19</v>
      </c>
      <c r="D44" s="165" t="s">
        <v>161</v>
      </c>
      <c r="E44" s="185" t="s">
        <v>56</v>
      </c>
      <c r="F44" s="185"/>
      <c r="G44" s="167" t="s">
        <v>159</v>
      </c>
      <c r="H44" s="168">
        <v>1.25</v>
      </c>
      <c r="I44" s="169">
        <v>16.010000000000002</v>
      </c>
      <c r="J44" s="169">
        <v>20.010000000000002</v>
      </c>
    </row>
    <row r="45" spans="1:10" ht="25.5" x14ac:dyDescent="0.2">
      <c r="A45" s="165" t="s">
        <v>153</v>
      </c>
      <c r="B45" s="166" t="s">
        <v>193</v>
      </c>
      <c r="C45" s="165" t="s">
        <v>19</v>
      </c>
      <c r="D45" s="165" t="s">
        <v>194</v>
      </c>
      <c r="E45" s="185" t="s">
        <v>56</v>
      </c>
      <c r="F45" s="185"/>
      <c r="G45" s="167" t="s">
        <v>159</v>
      </c>
      <c r="H45" s="168">
        <v>1.25</v>
      </c>
      <c r="I45" s="169">
        <v>28.1</v>
      </c>
      <c r="J45" s="169">
        <v>35.119999999999997</v>
      </c>
    </row>
    <row r="46" spans="1:10" ht="25.5" x14ac:dyDescent="0.2">
      <c r="A46" s="165" t="s">
        <v>162</v>
      </c>
      <c r="B46" s="166" t="s">
        <v>195</v>
      </c>
      <c r="C46" s="165" t="s">
        <v>19</v>
      </c>
      <c r="D46" s="165" t="s">
        <v>196</v>
      </c>
      <c r="E46" s="185" t="s">
        <v>179</v>
      </c>
      <c r="F46" s="185"/>
      <c r="G46" s="167" t="s">
        <v>159</v>
      </c>
      <c r="H46" s="168">
        <v>1.25</v>
      </c>
      <c r="I46" s="169">
        <v>2.7</v>
      </c>
      <c r="J46" s="169">
        <v>3.37</v>
      </c>
    </row>
    <row r="47" spans="1:10" x14ac:dyDescent="0.2">
      <c r="A47" s="165" t="s">
        <v>162</v>
      </c>
      <c r="B47" s="166" t="s">
        <v>197</v>
      </c>
      <c r="C47" s="165" t="s">
        <v>62</v>
      </c>
      <c r="D47" s="165" t="s">
        <v>198</v>
      </c>
      <c r="E47" s="185" t="s">
        <v>179</v>
      </c>
      <c r="F47" s="185"/>
      <c r="G47" s="167" t="s">
        <v>65</v>
      </c>
      <c r="H47" s="168">
        <v>1.25</v>
      </c>
      <c r="I47" s="169">
        <v>24.97</v>
      </c>
      <c r="J47" s="169">
        <v>31.21</v>
      </c>
    </row>
    <row r="48" spans="1:10" x14ac:dyDescent="0.2">
      <c r="A48" s="165" t="s">
        <v>162</v>
      </c>
      <c r="B48" s="166" t="s">
        <v>187</v>
      </c>
      <c r="C48" s="165" t="s">
        <v>19</v>
      </c>
      <c r="D48" s="165" t="s">
        <v>188</v>
      </c>
      <c r="E48" s="185" t="s">
        <v>165</v>
      </c>
      <c r="F48" s="185"/>
      <c r="G48" s="167" t="s">
        <v>182</v>
      </c>
      <c r="H48" s="168">
        <v>7.8</v>
      </c>
      <c r="I48" s="169">
        <v>3.62</v>
      </c>
      <c r="J48" s="169">
        <v>28.23</v>
      </c>
    </row>
    <row r="49" spans="1:10" x14ac:dyDescent="0.2">
      <c r="A49" s="165" t="s">
        <v>162</v>
      </c>
      <c r="B49" s="166" t="s">
        <v>199</v>
      </c>
      <c r="C49" s="165" t="s">
        <v>19</v>
      </c>
      <c r="D49" s="165" t="s">
        <v>200</v>
      </c>
      <c r="E49" s="185" t="s">
        <v>165</v>
      </c>
      <c r="F49" s="185"/>
      <c r="G49" s="167" t="s">
        <v>171</v>
      </c>
      <c r="H49" s="168">
        <v>0.95</v>
      </c>
      <c r="I49" s="169">
        <v>19.98</v>
      </c>
      <c r="J49" s="169">
        <v>18.98</v>
      </c>
    </row>
    <row r="50" spans="1:10" ht="25.5" x14ac:dyDescent="0.2">
      <c r="A50" s="165" t="s">
        <v>162</v>
      </c>
      <c r="B50" s="166" t="s">
        <v>189</v>
      </c>
      <c r="C50" s="165" t="s">
        <v>19</v>
      </c>
      <c r="D50" s="165" t="s">
        <v>190</v>
      </c>
      <c r="E50" s="185" t="s">
        <v>165</v>
      </c>
      <c r="F50" s="185"/>
      <c r="G50" s="167" t="s">
        <v>182</v>
      </c>
      <c r="H50" s="168">
        <v>0.25</v>
      </c>
      <c r="I50" s="169">
        <v>13.61</v>
      </c>
      <c r="J50" s="169">
        <v>3.4</v>
      </c>
    </row>
    <row r="51" spans="1:10" x14ac:dyDescent="0.2">
      <c r="A51" s="165" t="s">
        <v>162</v>
      </c>
      <c r="B51" s="166" t="s">
        <v>496</v>
      </c>
      <c r="C51" s="165" t="s">
        <v>62</v>
      </c>
      <c r="D51" s="165" t="s">
        <v>497</v>
      </c>
      <c r="E51" s="185" t="s">
        <v>179</v>
      </c>
      <c r="F51" s="185"/>
      <c r="G51" s="167" t="s">
        <v>65</v>
      </c>
      <c r="H51" s="168">
        <v>1.25</v>
      </c>
      <c r="I51" s="169">
        <v>2.91</v>
      </c>
      <c r="J51" s="169">
        <v>3.63</v>
      </c>
    </row>
    <row r="52" spans="1:10" ht="38.25" x14ac:dyDescent="0.2">
      <c r="A52" s="165" t="s">
        <v>162</v>
      </c>
      <c r="B52" s="166" t="s">
        <v>498</v>
      </c>
      <c r="C52" s="165" t="s">
        <v>27</v>
      </c>
      <c r="D52" s="165" t="s">
        <v>499</v>
      </c>
      <c r="E52" s="185" t="s">
        <v>165</v>
      </c>
      <c r="F52" s="185"/>
      <c r="G52" s="167" t="s">
        <v>171</v>
      </c>
      <c r="H52" s="168">
        <v>6</v>
      </c>
      <c r="I52" s="169">
        <v>1.1200000000000001</v>
      </c>
      <c r="J52" s="169">
        <v>6.72</v>
      </c>
    </row>
    <row r="53" spans="1:10" x14ac:dyDescent="0.2">
      <c r="A53" s="146"/>
      <c r="B53" s="146"/>
      <c r="C53" s="146"/>
      <c r="D53" s="146"/>
      <c r="E53" s="146"/>
      <c r="F53" s="22"/>
      <c r="G53" s="146"/>
      <c r="H53" s="186" t="s">
        <v>174</v>
      </c>
      <c r="I53" s="186"/>
      <c r="J53" s="22">
        <v>189.45</v>
      </c>
    </row>
    <row r="54" spans="1:10" ht="15" thickBot="1" x14ac:dyDescent="0.25">
      <c r="A54" s="144"/>
      <c r="B54" s="144"/>
      <c r="C54" s="144"/>
      <c r="D54" s="144"/>
      <c r="E54" s="144"/>
      <c r="F54" s="144"/>
      <c r="G54" s="144"/>
      <c r="H54" s="138"/>
      <c r="I54" s="144"/>
      <c r="J54" s="145"/>
    </row>
    <row r="55" spans="1:10" ht="15" thickTop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ht="15" x14ac:dyDescent="0.2">
      <c r="A56" s="147" t="s">
        <v>41</v>
      </c>
      <c r="B56" s="12" t="s">
        <v>6</v>
      </c>
      <c r="C56" s="147" t="s">
        <v>7</v>
      </c>
      <c r="D56" s="147" t="s">
        <v>8</v>
      </c>
      <c r="E56" s="187" t="s">
        <v>9</v>
      </c>
      <c r="F56" s="187"/>
      <c r="G56" s="13" t="s">
        <v>10</v>
      </c>
      <c r="H56" s="12" t="s">
        <v>11</v>
      </c>
      <c r="I56" s="12" t="s">
        <v>12</v>
      </c>
      <c r="J56" s="12" t="s">
        <v>14</v>
      </c>
    </row>
    <row r="57" spans="1:10" ht="25.5" x14ac:dyDescent="0.2">
      <c r="A57" s="148" t="s">
        <v>152</v>
      </c>
      <c r="B57" s="14" t="s">
        <v>467</v>
      </c>
      <c r="C57" s="148" t="s">
        <v>27</v>
      </c>
      <c r="D57" s="148" t="s">
        <v>643</v>
      </c>
      <c r="E57" s="188" t="s">
        <v>466</v>
      </c>
      <c r="F57" s="188"/>
      <c r="G57" s="15" t="s">
        <v>40</v>
      </c>
      <c r="H57" s="16">
        <v>1</v>
      </c>
      <c r="I57" s="17">
        <v>122.28</v>
      </c>
      <c r="J57" s="17">
        <v>122.28</v>
      </c>
    </row>
    <row r="58" spans="1:10" ht="25.5" x14ac:dyDescent="0.2">
      <c r="A58" s="165" t="s">
        <v>153</v>
      </c>
      <c r="B58" s="166" t="s">
        <v>160</v>
      </c>
      <c r="C58" s="165" t="s">
        <v>19</v>
      </c>
      <c r="D58" s="165" t="s">
        <v>161</v>
      </c>
      <c r="E58" s="185" t="s">
        <v>56</v>
      </c>
      <c r="F58" s="185"/>
      <c r="G58" s="167" t="s">
        <v>159</v>
      </c>
      <c r="H58" s="168">
        <v>1</v>
      </c>
      <c r="I58" s="169">
        <v>16.010000000000002</v>
      </c>
      <c r="J58" s="169">
        <v>16.010000000000002</v>
      </c>
    </row>
    <row r="59" spans="1:10" ht="25.5" x14ac:dyDescent="0.2">
      <c r="A59" s="165" t="s">
        <v>153</v>
      </c>
      <c r="B59" s="166" t="s">
        <v>193</v>
      </c>
      <c r="C59" s="165" t="s">
        <v>19</v>
      </c>
      <c r="D59" s="165" t="s">
        <v>194</v>
      </c>
      <c r="E59" s="185" t="s">
        <v>56</v>
      </c>
      <c r="F59" s="185"/>
      <c r="G59" s="167" t="s">
        <v>159</v>
      </c>
      <c r="H59" s="168">
        <v>1</v>
      </c>
      <c r="I59" s="169">
        <v>28.1</v>
      </c>
      <c r="J59" s="169">
        <v>28.1</v>
      </c>
    </row>
    <row r="60" spans="1:10" ht="25.5" x14ac:dyDescent="0.2">
      <c r="A60" s="165" t="s">
        <v>162</v>
      </c>
      <c r="B60" s="166" t="s">
        <v>195</v>
      </c>
      <c r="C60" s="165" t="s">
        <v>19</v>
      </c>
      <c r="D60" s="165" t="s">
        <v>196</v>
      </c>
      <c r="E60" s="185" t="s">
        <v>179</v>
      </c>
      <c r="F60" s="185"/>
      <c r="G60" s="167" t="s">
        <v>159</v>
      </c>
      <c r="H60" s="168">
        <v>1</v>
      </c>
      <c r="I60" s="169">
        <v>2.7</v>
      </c>
      <c r="J60" s="169">
        <v>2.7</v>
      </c>
    </row>
    <row r="61" spans="1:10" x14ac:dyDescent="0.2">
      <c r="A61" s="165" t="s">
        <v>162</v>
      </c>
      <c r="B61" s="166" t="s">
        <v>197</v>
      </c>
      <c r="C61" s="165" t="s">
        <v>62</v>
      </c>
      <c r="D61" s="165" t="s">
        <v>198</v>
      </c>
      <c r="E61" s="185" t="s">
        <v>179</v>
      </c>
      <c r="F61" s="185"/>
      <c r="G61" s="167" t="s">
        <v>65</v>
      </c>
      <c r="H61" s="168">
        <v>1</v>
      </c>
      <c r="I61" s="169">
        <v>24.97</v>
      </c>
      <c r="J61" s="169">
        <v>24.97</v>
      </c>
    </row>
    <row r="62" spans="1:10" x14ac:dyDescent="0.2">
      <c r="A62" s="165" t="s">
        <v>162</v>
      </c>
      <c r="B62" s="166" t="s">
        <v>187</v>
      </c>
      <c r="C62" s="165" t="s">
        <v>19</v>
      </c>
      <c r="D62" s="165" t="s">
        <v>188</v>
      </c>
      <c r="E62" s="185" t="s">
        <v>165</v>
      </c>
      <c r="F62" s="185"/>
      <c r="G62" s="167" t="s">
        <v>182</v>
      </c>
      <c r="H62" s="168">
        <v>6.9</v>
      </c>
      <c r="I62" s="169">
        <v>3.62</v>
      </c>
      <c r="J62" s="169">
        <v>24.97</v>
      </c>
    </row>
    <row r="63" spans="1:10" x14ac:dyDescent="0.2">
      <c r="A63" s="165" t="s">
        <v>162</v>
      </c>
      <c r="B63" s="166" t="s">
        <v>199</v>
      </c>
      <c r="C63" s="165" t="s">
        <v>19</v>
      </c>
      <c r="D63" s="165" t="s">
        <v>200</v>
      </c>
      <c r="E63" s="185" t="s">
        <v>165</v>
      </c>
      <c r="F63" s="185"/>
      <c r="G63" s="167" t="s">
        <v>171</v>
      </c>
      <c r="H63" s="168">
        <v>0.75</v>
      </c>
      <c r="I63" s="169">
        <v>19.98</v>
      </c>
      <c r="J63" s="169">
        <v>14.98</v>
      </c>
    </row>
    <row r="64" spans="1:10" ht="25.5" x14ac:dyDescent="0.2">
      <c r="A64" s="165" t="s">
        <v>162</v>
      </c>
      <c r="B64" s="166" t="s">
        <v>189</v>
      </c>
      <c r="C64" s="165" t="s">
        <v>19</v>
      </c>
      <c r="D64" s="165" t="s">
        <v>190</v>
      </c>
      <c r="E64" s="185" t="s">
        <v>165</v>
      </c>
      <c r="F64" s="185"/>
      <c r="G64" s="167" t="s">
        <v>182</v>
      </c>
      <c r="H64" s="168">
        <v>0.15</v>
      </c>
      <c r="I64" s="169">
        <v>13.61</v>
      </c>
      <c r="J64" s="169">
        <v>2.04</v>
      </c>
    </row>
    <row r="65" spans="1:10" x14ac:dyDescent="0.2">
      <c r="A65" s="165" t="s">
        <v>162</v>
      </c>
      <c r="B65" s="166" t="s">
        <v>496</v>
      </c>
      <c r="C65" s="165" t="s">
        <v>62</v>
      </c>
      <c r="D65" s="165" t="s">
        <v>497</v>
      </c>
      <c r="E65" s="185" t="s">
        <v>179</v>
      </c>
      <c r="F65" s="185"/>
      <c r="G65" s="167" t="s">
        <v>65</v>
      </c>
      <c r="H65" s="168">
        <v>1</v>
      </c>
      <c r="I65" s="169">
        <v>2.91</v>
      </c>
      <c r="J65" s="169">
        <v>2.91</v>
      </c>
    </row>
    <row r="66" spans="1:10" ht="38.25" x14ac:dyDescent="0.2">
      <c r="A66" s="165" t="s">
        <v>162</v>
      </c>
      <c r="B66" s="166" t="s">
        <v>498</v>
      </c>
      <c r="C66" s="165" t="s">
        <v>27</v>
      </c>
      <c r="D66" s="165" t="s">
        <v>499</v>
      </c>
      <c r="E66" s="185" t="s">
        <v>165</v>
      </c>
      <c r="F66" s="185"/>
      <c r="G66" s="167" t="s">
        <v>171</v>
      </c>
      <c r="H66" s="168">
        <v>5</v>
      </c>
      <c r="I66" s="169">
        <v>1.1200000000000001</v>
      </c>
      <c r="J66" s="169">
        <v>5.6</v>
      </c>
    </row>
    <row r="67" spans="1:10" x14ac:dyDescent="0.2">
      <c r="A67" s="146"/>
      <c r="B67" s="146"/>
      <c r="C67" s="146"/>
      <c r="D67" s="146"/>
      <c r="E67" s="146"/>
      <c r="F67" s="22"/>
      <c r="G67" s="146"/>
      <c r="H67" s="186" t="s">
        <v>174</v>
      </c>
      <c r="I67" s="186"/>
      <c r="J67" s="22">
        <v>153.75</v>
      </c>
    </row>
    <row r="68" spans="1:10" ht="15" thickBot="1" x14ac:dyDescent="0.25">
      <c r="A68" s="144"/>
      <c r="B68" s="144"/>
      <c r="C68" s="144"/>
      <c r="D68" s="144"/>
      <c r="E68" s="144"/>
      <c r="F68" s="144"/>
      <c r="G68" s="144"/>
      <c r="H68" s="138"/>
      <c r="I68" s="144"/>
      <c r="J68" s="145"/>
    </row>
    <row r="69" spans="1:10" ht="15" thickTop="1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</row>
    <row r="70" spans="1:10" ht="15" x14ac:dyDescent="0.2">
      <c r="A70" s="147" t="s">
        <v>43</v>
      </c>
      <c r="B70" s="12" t="s">
        <v>6</v>
      </c>
      <c r="C70" s="147" t="s">
        <v>7</v>
      </c>
      <c r="D70" s="147" t="s">
        <v>8</v>
      </c>
      <c r="E70" s="187" t="s">
        <v>9</v>
      </c>
      <c r="F70" s="187"/>
      <c r="G70" s="13" t="s">
        <v>10</v>
      </c>
      <c r="H70" s="12" t="s">
        <v>11</v>
      </c>
      <c r="I70" s="12" t="s">
        <v>12</v>
      </c>
      <c r="J70" s="12" t="s">
        <v>14</v>
      </c>
    </row>
    <row r="71" spans="1:10" ht="25.5" x14ac:dyDescent="0.2">
      <c r="A71" s="148" t="s">
        <v>152</v>
      </c>
      <c r="B71" s="14" t="s">
        <v>468</v>
      </c>
      <c r="C71" s="148" t="s">
        <v>27</v>
      </c>
      <c r="D71" s="148" t="s">
        <v>469</v>
      </c>
      <c r="E71" s="188" t="s">
        <v>46</v>
      </c>
      <c r="F71" s="188"/>
      <c r="G71" s="15" t="s">
        <v>168</v>
      </c>
      <c r="H71" s="16">
        <v>1</v>
      </c>
      <c r="I71" s="17">
        <v>373.43</v>
      </c>
      <c r="J71" s="17">
        <v>373.43</v>
      </c>
    </row>
    <row r="72" spans="1:10" ht="25.5" x14ac:dyDescent="0.2">
      <c r="A72" s="165" t="s">
        <v>153</v>
      </c>
      <c r="B72" s="166" t="s">
        <v>160</v>
      </c>
      <c r="C72" s="165" t="s">
        <v>19</v>
      </c>
      <c r="D72" s="165" t="s">
        <v>161</v>
      </c>
      <c r="E72" s="185" t="s">
        <v>56</v>
      </c>
      <c r="F72" s="185"/>
      <c r="G72" s="167" t="s">
        <v>159</v>
      </c>
      <c r="H72" s="168">
        <v>0.02</v>
      </c>
      <c r="I72" s="169">
        <v>16.010000000000002</v>
      </c>
      <c r="J72" s="169">
        <v>0.32</v>
      </c>
    </row>
    <row r="73" spans="1:10" ht="25.5" x14ac:dyDescent="0.2">
      <c r="A73" s="165" t="s">
        <v>153</v>
      </c>
      <c r="B73" s="166" t="s">
        <v>183</v>
      </c>
      <c r="C73" s="165" t="s">
        <v>19</v>
      </c>
      <c r="D73" s="165" t="s">
        <v>184</v>
      </c>
      <c r="E73" s="185" t="s">
        <v>56</v>
      </c>
      <c r="F73" s="185"/>
      <c r="G73" s="167" t="s">
        <v>159</v>
      </c>
      <c r="H73" s="168">
        <v>0.01</v>
      </c>
      <c r="I73" s="169">
        <v>32.14</v>
      </c>
      <c r="J73" s="169">
        <v>0.32</v>
      </c>
    </row>
    <row r="74" spans="1:10" ht="25.5" x14ac:dyDescent="0.2">
      <c r="A74" s="165" t="s">
        <v>162</v>
      </c>
      <c r="B74" s="166" t="s">
        <v>667</v>
      </c>
      <c r="C74" s="165" t="s">
        <v>19</v>
      </c>
      <c r="D74" s="165" t="s">
        <v>668</v>
      </c>
      <c r="E74" s="185" t="s">
        <v>165</v>
      </c>
      <c r="F74" s="185"/>
      <c r="G74" s="167" t="s">
        <v>168</v>
      </c>
      <c r="H74" s="168">
        <v>1</v>
      </c>
      <c r="I74" s="169">
        <v>372.79</v>
      </c>
      <c r="J74" s="169">
        <v>372.79</v>
      </c>
    </row>
    <row r="75" spans="1:10" x14ac:dyDescent="0.2">
      <c r="A75" s="146"/>
      <c r="B75" s="146"/>
      <c r="C75" s="146"/>
      <c r="D75" s="146"/>
      <c r="E75" s="146"/>
      <c r="F75" s="22"/>
      <c r="G75" s="146"/>
      <c r="H75" s="186" t="s">
        <v>174</v>
      </c>
      <c r="I75" s="186"/>
      <c r="J75" s="22">
        <v>469.55</v>
      </c>
    </row>
    <row r="76" spans="1:10" ht="15" thickBot="1" x14ac:dyDescent="0.25">
      <c r="A76" s="144"/>
      <c r="B76" s="144"/>
      <c r="C76" s="144"/>
      <c r="D76" s="144"/>
      <c r="E76" s="144"/>
      <c r="F76" s="144"/>
      <c r="G76" s="144"/>
      <c r="H76" s="138"/>
      <c r="I76" s="144"/>
      <c r="J76" s="145"/>
    </row>
    <row r="77" spans="1:10" ht="15" thickTop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</row>
    <row r="78" spans="1:10" ht="15" x14ac:dyDescent="0.2">
      <c r="A78" s="147" t="s">
        <v>47</v>
      </c>
      <c r="B78" s="12" t="s">
        <v>6</v>
      </c>
      <c r="C78" s="147" t="s">
        <v>7</v>
      </c>
      <c r="D78" s="147" t="s">
        <v>8</v>
      </c>
      <c r="E78" s="187" t="s">
        <v>9</v>
      </c>
      <c r="F78" s="187"/>
      <c r="G78" s="13" t="s">
        <v>10</v>
      </c>
      <c r="H78" s="12" t="s">
        <v>11</v>
      </c>
      <c r="I78" s="12" t="s">
        <v>12</v>
      </c>
      <c r="J78" s="12" t="s">
        <v>14</v>
      </c>
    </row>
    <row r="79" spans="1:10" ht="25.5" x14ac:dyDescent="0.2">
      <c r="A79" s="148" t="s">
        <v>152</v>
      </c>
      <c r="B79" s="14" t="s">
        <v>644</v>
      </c>
      <c r="C79" s="148" t="s">
        <v>27</v>
      </c>
      <c r="D79" s="148" t="s">
        <v>645</v>
      </c>
      <c r="E79" s="188" t="s">
        <v>46</v>
      </c>
      <c r="F79" s="188"/>
      <c r="G79" s="15" t="s">
        <v>168</v>
      </c>
      <c r="H79" s="16">
        <v>1</v>
      </c>
      <c r="I79" s="17">
        <v>295.17</v>
      </c>
      <c r="J79" s="17">
        <v>295.17</v>
      </c>
    </row>
    <row r="80" spans="1:10" ht="25.5" x14ac:dyDescent="0.2">
      <c r="A80" s="165" t="s">
        <v>153</v>
      </c>
      <c r="B80" s="166" t="s">
        <v>160</v>
      </c>
      <c r="C80" s="165" t="s">
        <v>19</v>
      </c>
      <c r="D80" s="165" t="s">
        <v>161</v>
      </c>
      <c r="E80" s="185" t="s">
        <v>56</v>
      </c>
      <c r="F80" s="185"/>
      <c r="G80" s="167" t="s">
        <v>159</v>
      </c>
      <c r="H80" s="168">
        <v>0.02</v>
      </c>
      <c r="I80" s="169">
        <v>16.010000000000002</v>
      </c>
      <c r="J80" s="169">
        <v>0.32</v>
      </c>
    </row>
    <row r="81" spans="1:10" ht="25.5" x14ac:dyDescent="0.2">
      <c r="A81" s="165" t="s">
        <v>153</v>
      </c>
      <c r="B81" s="166" t="s">
        <v>183</v>
      </c>
      <c r="C81" s="165" t="s">
        <v>19</v>
      </c>
      <c r="D81" s="165" t="s">
        <v>184</v>
      </c>
      <c r="E81" s="185" t="s">
        <v>56</v>
      </c>
      <c r="F81" s="185"/>
      <c r="G81" s="167" t="s">
        <v>159</v>
      </c>
      <c r="H81" s="168">
        <v>0.01</v>
      </c>
      <c r="I81" s="169">
        <v>32.14</v>
      </c>
      <c r="J81" s="169">
        <v>0.32</v>
      </c>
    </row>
    <row r="82" spans="1:10" ht="25.5" x14ac:dyDescent="0.2">
      <c r="A82" s="165" t="s">
        <v>162</v>
      </c>
      <c r="B82" s="166" t="s">
        <v>669</v>
      </c>
      <c r="C82" s="165" t="s">
        <v>19</v>
      </c>
      <c r="D82" s="165" t="s">
        <v>670</v>
      </c>
      <c r="E82" s="185" t="s">
        <v>165</v>
      </c>
      <c r="F82" s="185"/>
      <c r="G82" s="167" t="s">
        <v>168</v>
      </c>
      <c r="H82" s="168">
        <v>1</v>
      </c>
      <c r="I82" s="169">
        <v>294.52999999999997</v>
      </c>
      <c r="J82" s="169">
        <v>294.52999999999997</v>
      </c>
    </row>
    <row r="83" spans="1:10" x14ac:dyDescent="0.2">
      <c r="A83" s="146"/>
      <c r="B83" s="146"/>
      <c r="C83" s="146"/>
      <c r="D83" s="146"/>
      <c r="E83" s="146"/>
      <c r="F83" s="22"/>
      <c r="G83" s="146"/>
      <c r="H83" s="186" t="s">
        <v>174</v>
      </c>
      <c r="I83" s="186"/>
      <c r="J83" s="22">
        <v>371.14</v>
      </c>
    </row>
    <row r="84" spans="1:10" ht="15" thickBot="1" x14ac:dyDescent="0.25">
      <c r="A84" s="144"/>
      <c r="B84" s="144"/>
      <c r="C84" s="144"/>
      <c r="D84" s="144"/>
      <c r="E84" s="144"/>
      <c r="F84" s="144"/>
      <c r="G84" s="144"/>
      <c r="H84" s="138"/>
      <c r="I84" s="144"/>
      <c r="J84" s="145"/>
    </row>
    <row r="85" spans="1:10" ht="15" thickTop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</row>
    <row r="86" spans="1:10" ht="15" x14ac:dyDescent="0.2">
      <c r="A86" s="147" t="s">
        <v>50</v>
      </c>
      <c r="B86" s="12" t="s">
        <v>6</v>
      </c>
      <c r="C86" s="147" t="s">
        <v>7</v>
      </c>
      <c r="D86" s="147" t="s">
        <v>8</v>
      </c>
      <c r="E86" s="187" t="s">
        <v>9</v>
      </c>
      <c r="F86" s="187"/>
      <c r="G86" s="13" t="s">
        <v>10</v>
      </c>
      <c r="H86" s="12" t="s">
        <v>11</v>
      </c>
      <c r="I86" s="12" t="s">
        <v>12</v>
      </c>
      <c r="J86" s="12" t="s">
        <v>14</v>
      </c>
    </row>
    <row r="87" spans="1:10" ht="25.5" x14ac:dyDescent="0.2">
      <c r="A87" s="148" t="s">
        <v>152</v>
      </c>
      <c r="B87" s="14" t="s">
        <v>470</v>
      </c>
      <c r="C87" s="148" t="s">
        <v>27</v>
      </c>
      <c r="D87" s="148" t="s">
        <v>471</v>
      </c>
      <c r="E87" s="188" t="s">
        <v>56</v>
      </c>
      <c r="F87" s="188"/>
      <c r="G87" s="15" t="s">
        <v>472</v>
      </c>
      <c r="H87" s="16">
        <v>1</v>
      </c>
      <c r="I87" s="17">
        <v>106.26</v>
      </c>
      <c r="J87" s="17">
        <v>106.26</v>
      </c>
    </row>
    <row r="88" spans="1:10" ht="25.5" x14ac:dyDescent="0.2">
      <c r="A88" s="165" t="s">
        <v>153</v>
      </c>
      <c r="B88" s="166" t="s">
        <v>160</v>
      </c>
      <c r="C88" s="165" t="s">
        <v>19</v>
      </c>
      <c r="D88" s="165" t="s">
        <v>161</v>
      </c>
      <c r="E88" s="185" t="s">
        <v>56</v>
      </c>
      <c r="F88" s="185"/>
      <c r="G88" s="167" t="s">
        <v>159</v>
      </c>
      <c r="H88" s="168">
        <v>0.5</v>
      </c>
      <c r="I88" s="169">
        <v>16.010000000000002</v>
      </c>
      <c r="J88" s="169">
        <v>8</v>
      </c>
    </row>
    <row r="89" spans="1:10" ht="25.5" x14ac:dyDescent="0.2">
      <c r="A89" s="165" t="s">
        <v>153</v>
      </c>
      <c r="B89" s="166" t="s">
        <v>193</v>
      </c>
      <c r="C89" s="165" t="s">
        <v>19</v>
      </c>
      <c r="D89" s="165" t="s">
        <v>194</v>
      </c>
      <c r="E89" s="185" t="s">
        <v>56</v>
      </c>
      <c r="F89" s="185"/>
      <c r="G89" s="167" t="s">
        <v>159</v>
      </c>
      <c r="H89" s="168">
        <v>0.5</v>
      </c>
      <c r="I89" s="169">
        <v>28.1</v>
      </c>
      <c r="J89" s="169">
        <v>14.05</v>
      </c>
    </row>
    <row r="90" spans="1:10" ht="25.5" x14ac:dyDescent="0.2">
      <c r="A90" s="165" t="s">
        <v>153</v>
      </c>
      <c r="B90" s="166" t="s">
        <v>183</v>
      </c>
      <c r="C90" s="165" t="s">
        <v>19</v>
      </c>
      <c r="D90" s="165" t="s">
        <v>184</v>
      </c>
      <c r="E90" s="185" t="s">
        <v>56</v>
      </c>
      <c r="F90" s="185"/>
      <c r="G90" s="167" t="s">
        <v>159</v>
      </c>
      <c r="H90" s="168">
        <v>0.5</v>
      </c>
      <c r="I90" s="169">
        <v>32.14</v>
      </c>
      <c r="J90" s="169">
        <v>16.07</v>
      </c>
    </row>
    <row r="91" spans="1:10" ht="25.5" x14ac:dyDescent="0.2">
      <c r="A91" s="165" t="s">
        <v>162</v>
      </c>
      <c r="B91" s="166" t="s">
        <v>500</v>
      </c>
      <c r="C91" s="165" t="s">
        <v>19</v>
      </c>
      <c r="D91" s="165" t="s">
        <v>501</v>
      </c>
      <c r="E91" s="185" t="s">
        <v>165</v>
      </c>
      <c r="F91" s="185"/>
      <c r="G91" s="167" t="s">
        <v>119</v>
      </c>
      <c r="H91" s="168">
        <v>1</v>
      </c>
      <c r="I91" s="169">
        <v>68.14</v>
      </c>
      <c r="J91" s="169">
        <v>68.14</v>
      </c>
    </row>
    <row r="92" spans="1:10" x14ac:dyDescent="0.2">
      <c r="A92" s="146"/>
      <c r="B92" s="146"/>
      <c r="C92" s="146"/>
      <c r="D92" s="146"/>
      <c r="E92" s="146"/>
      <c r="F92" s="22"/>
      <c r="G92" s="146"/>
      <c r="H92" s="186" t="s">
        <v>174</v>
      </c>
      <c r="I92" s="186"/>
      <c r="J92" s="22">
        <v>133.61000000000001</v>
      </c>
    </row>
    <row r="93" spans="1:10" ht="15" thickBot="1" x14ac:dyDescent="0.25">
      <c r="A93" s="144"/>
      <c r="B93" s="144"/>
      <c r="C93" s="144"/>
      <c r="D93" s="144"/>
      <c r="E93" s="144"/>
      <c r="F93" s="144"/>
      <c r="G93" s="144"/>
      <c r="H93" s="138"/>
      <c r="I93" s="144"/>
      <c r="J93" s="145"/>
    </row>
    <row r="94" spans="1:10" ht="15" thickTop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</row>
    <row r="95" spans="1:10" ht="15" x14ac:dyDescent="0.2">
      <c r="A95" s="147" t="s">
        <v>53</v>
      </c>
      <c r="B95" s="12" t="s">
        <v>6</v>
      </c>
      <c r="C95" s="147" t="s">
        <v>7</v>
      </c>
      <c r="D95" s="147" t="s">
        <v>8</v>
      </c>
      <c r="E95" s="187" t="s">
        <v>9</v>
      </c>
      <c r="F95" s="187"/>
      <c r="G95" s="13" t="s">
        <v>10</v>
      </c>
      <c r="H95" s="12" t="s">
        <v>11</v>
      </c>
      <c r="I95" s="12" t="s">
        <v>12</v>
      </c>
      <c r="J95" s="12" t="s">
        <v>14</v>
      </c>
    </row>
    <row r="96" spans="1:10" x14ac:dyDescent="0.2">
      <c r="A96" s="148" t="s">
        <v>152</v>
      </c>
      <c r="B96" s="14" t="s">
        <v>646</v>
      </c>
      <c r="C96" s="148" t="s">
        <v>27</v>
      </c>
      <c r="D96" s="148" t="s">
        <v>474</v>
      </c>
      <c r="E96" s="188" t="s">
        <v>46</v>
      </c>
      <c r="F96" s="188"/>
      <c r="G96" s="15" t="s">
        <v>40</v>
      </c>
      <c r="H96" s="16">
        <v>1</v>
      </c>
      <c r="I96" s="17">
        <v>236.38</v>
      </c>
      <c r="J96" s="17">
        <v>236.38</v>
      </c>
    </row>
    <row r="97" spans="1:10" ht="25.5" x14ac:dyDescent="0.2">
      <c r="A97" s="165" t="s">
        <v>153</v>
      </c>
      <c r="B97" s="166" t="s">
        <v>183</v>
      </c>
      <c r="C97" s="165" t="s">
        <v>19</v>
      </c>
      <c r="D97" s="165" t="s">
        <v>184</v>
      </c>
      <c r="E97" s="185" t="s">
        <v>56</v>
      </c>
      <c r="F97" s="185"/>
      <c r="G97" s="167" t="s">
        <v>159</v>
      </c>
      <c r="H97" s="168">
        <v>0.8</v>
      </c>
      <c r="I97" s="169">
        <v>32.14</v>
      </c>
      <c r="J97" s="169">
        <v>25.71</v>
      </c>
    </row>
    <row r="98" spans="1:10" ht="25.5" x14ac:dyDescent="0.2">
      <c r="A98" s="165" t="s">
        <v>153</v>
      </c>
      <c r="B98" s="166" t="s">
        <v>193</v>
      </c>
      <c r="C98" s="165" t="s">
        <v>19</v>
      </c>
      <c r="D98" s="165" t="s">
        <v>194</v>
      </c>
      <c r="E98" s="185" t="s">
        <v>56</v>
      </c>
      <c r="F98" s="185"/>
      <c r="G98" s="167" t="s">
        <v>159</v>
      </c>
      <c r="H98" s="168">
        <v>0.8</v>
      </c>
      <c r="I98" s="169">
        <v>28.1</v>
      </c>
      <c r="J98" s="169">
        <v>22.48</v>
      </c>
    </row>
    <row r="99" spans="1:10" ht="25.5" x14ac:dyDescent="0.2">
      <c r="A99" s="165" t="s">
        <v>153</v>
      </c>
      <c r="B99" s="166" t="s">
        <v>160</v>
      </c>
      <c r="C99" s="165" t="s">
        <v>19</v>
      </c>
      <c r="D99" s="165" t="s">
        <v>161</v>
      </c>
      <c r="E99" s="185" t="s">
        <v>56</v>
      </c>
      <c r="F99" s="185"/>
      <c r="G99" s="167" t="s">
        <v>159</v>
      </c>
      <c r="H99" s="168">
        <v>0.8</v>
      </c>
      <c r="I99" s="169">
        <v>16.010000000000002</v>
      </c>
      <c r="J99" s="169">
        <v>12.8</v>
      </c>
    </row>
    <row r="100" spans="1:10" x14ac:dyDescent="0.2">
      <c r="A100" s="165" t="s">
        <v>162</v>
      </c>
      <c r="B100" s="166" t="s">
        <v>187</v>
      </c>
      <c r="C100" s="165" t="s">
        <v>19</v>
      </c>
      <c r="D100" s="165" t="s">
        <v>188</v>
      </c>
      <c r="E100" s="185" t="s">
        <v>165</v>
      </c>
      <c r="F100" s="185"/>
      <c r="G100" s="167" t="s">
        <v>182</v>
      </c>
      <c r="H100" s="168">
        <v>0.2</v>
      </c>
      <c r="I100" s="169">
        <v>3.62</v>
      </c>
      <c r="J100" s="169">
        <v>0.72</v>
      </c>
    </row>
    <row r="101" spans="1:10" ht="25.5" x14ac:dyDescent="0.2">
      <c r="A101" s="165" t="s">
        <v>162</v>
      </c>
      <c r="B101" s="166" t="s">
        <v>189</v>
      </c>
      <c r="C101" s="165" t="s">
        <v>19</v>
      </c>
      <c r="D101" s="165" t="s">
        <v>190</v>
      </c>
      <c r="E101" s="185" t="s">
        <v>165</v>
      </c>
      <c r="F101" s="185"/>
      <c r="G101" s="167" t="s">
        <v>182</v>
      </c>
      <c r="H101" s="168">
        <v>0.01</v>
      </c>
      <c r="I101" s="169">
        <v>13.61</v>
      </c>
      <c r="J101" s="169">
        <v>0.13</v>
      </c>
    </row>
    <row r="102" spans="1:10" ht="25.5" x14ac:dyDescent="0.2">
      <c r="A102" s="165" t="s">
        <v>162</v>
      </c>
      <c r="B102" s="166" t="s">
        <v>195</v>
      </c>
      <c r="C102" s="165" t="s">
        <v>19</v>
      </c>
      <c r="D102" s="165" t="s">
        <v>196</v>
      </c>
      <c r="E102" s="185" t="s">
        <v>179</v>
      </c>
      <c r="F102" s="185"/>
      <c r="G102" s="167" t="s">
        <v>159</v>
      </c>
      <c r="H102" s="168">
        <v>0.1</v>
      </c>
      <c r="I102" s="169">
        <v>2.7</v>
      </c>
      <c r="J102" s="169">
        <v>0.27</v>
      </c>
    </row>
    <row r="103" spans="1:10" ht="25.5" x14ac:dyDescent="0.2">
      <c r="A103" s="165" t="s">
        <v>162</v>
      </c>
      <c r="B103" s="166" t="s">
        <v>671</v>
      </c>
      <c r="C103" s="165" t="s">
        <v>19</v>
      </c>
      <c r="D103" s="165" t="s">
        <v>672</v>
      </c>
      <c r="E103" s="185" t="s">
        <v>165</v>
      </c>
      <c r="F103" s="185"/>
      <c r="G103" s="167" t="s">
        <v>168</v>
      </c>
      <c r="H103" s="168">
        <v>1</v>
      </c>
      <c r="I103" s="169">
        <v>174.27</v>
      </c>
      <c r="J103" s="169">
        <v>174.27</v>
      </c>
    </row>
    <row r="104" spans="1:10" x14ac:dyDescent="0.2">
      <c r="A104" s="146"/>
      <c r="B104" s="146"/>
      <c r="C104" s="146"/>
      <c r="D104" s="146"/>
      <c r="E104" s="146"/>
      <c r="F104" s="22"/>
      <c r="G104" s="146"/>
      <c r="H104" s="186" t="s">
        <v>174</v>
      </c>
      <c r="I104" s="186"/>
      <c r="J104" s="22">
        <v>297.22000000000003</v>
      </c>
    </row>
    <row r="105" spans="1:10" ht="15" thickBot="1" x14ac:dyDescent="0.25">
      <c r="A105" s="144"/>
      <c r="B105" s="144"/>
      <c r="C105" s="144"/>
      <c r="D105" s="144"/>
      <c r="E105" s="144"/>
      <c r="F105" s="144"/>
      <c r="G105" s="144"/>
      <c r="H105" s="138"/>
      <c r="I105" s="144"/>
      <c r="J105" s="145"/>
    </row>
    <row r="106" spans="1:10" ht="15" thickTop="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ht="15" x14ac:dyDescent="0.2">
      <c r="A107" s="147" t="s">
        <v>57</v>
      </c>
      <c r="B107" s="12" t="s">
        <v>6</v>
      </c>
      <c r="C107" s="147" t="s">
        <v>7</v>
      </c>
      <c r="D107" s="147" t="s">
        <v>8</v>
      </c>
      <c r="E107" s="187" t="s">
        <v>9</v>
      </c>
      <c r="F107" s="187"/>
      <c r="G107" s="13" t="s">
        <v>10</v>
      </c>
      <c r="H107" s="12" t="s">
        <v>11</v>
      </c>
      <c r="I107" s="12" t="s">
        <v>12</v>
      </c>
      <c r="J107" s="12" t="s">
        <v>14</v>
      </c>
    </row>
    <row r="108" spans="1:10" ht="38.25" x14ac:dyDescent="0.2">
      <c r="A108" s="148" t="s">
        <v>152</v>
      </c>
      <c r="B108" s="14" t="s">
        <v>473</v>
      </c>
      <c r="C108" s="148" t="s">
        <v>27</v>
      </c>
      <c r="D108" s="148" t="s">
        <v>647</v>
      </c>
      <c r="E108" s="188" t="s">
        <v>46</v>
      </c>
      <c r="F108" s="188"/>
      <c r="G108" s="15" t="s">
        <v>40</v>
      </c>
      <c r="H108" s="16">
        <v>1</v>
      </c>
      <c r="I108" s="17">
        <v>160.11000000000001</v>
      </c>
      <c r="J108" s="17">
        <v>160.11000000000001</v>
      </c>
    </row>
    <row r="109" spans="1:10" ht="25.5" x14ac:dyDescent="0.2">
      <c r="A109" s="165" t="s">
        <v>153</v>
      </c>
      <c r="B109" s="166" t="s">
        <v>183</v>
      </c>
      <c r="C109" s="165" t="s">
        <v>19</v>
      </c>
      <c r="D109" s="165" t="s">
        <v>184</v>
      </c>
      <c r="E109" s="185" t="s">
        <v>56</v>
      </c>
      <c r="F109" s="185"/>
      <c r="G109" s="167" t="s">
        <v>159</v>
      </c>
      <c r="H109" s="168">
        <v>0.8</v>
      </c>
      <c r="I109" s="169">
        <v>32.14</v>
      </c>
      <c r="J109" s="169">
        <v>25.71</v>
      </c>
    </row>
    <row r="110" spans="1:10" ht="25.5" x14ac:dyDescent="0.2">
      <c r="A110" s="165" t="s">
        <v>153</v>
      </c>
      <c r="B110" s="166" t="s">
        <v>193</v>
      </c>
      <c r="C110" s="165" t="s">
        <v>19</v>
      </c>
      <c r="D110" s="165" t="s">
        <v>194</v>
      </c>
      <c r="E110" s="185" t="s">
        <v>56</v>
      </c>
      <c r="F110" s="185"/>
      <c r="G110" s="167" t="s">
        <v>159</v>
      </c>
      <c r="H110" s="168">
        <v>0.8</v>
      </c>
      <c r="I110" s="169">
        <v>28.1</v>
      </c>
      <c r="J110" s="169">
        <v>22.48</v>
      </c>
    </row>
    <row r="111" spans="1:10" ht="25.5" x14ac:dyDescent="0.2">
      <c r="A111" s="165" t="s">
        <v>153</v>
      </c>
      <c r="B111" s="166" t="s">
        <v>160</v>
      </c>
      <c r="C111" s="165" t="s">
        <v>19</v>
      </c>
      <c r="D111" s="165" t="s">
        <v>161</v>
      </c>
      <c r="E111" s="185" t="s">
        <v>56</v>
      </c>
      <c r="F111" s="185"/>
      <c r="G111" s="167" t="s">
        <v>159</v>
      </c>
      <c r="H111" s="168">
        <v>0.8</v>
      </c>
      <c r="I111" s="169">
        <v>16.010000000000002</v>
      </c>
      <c r="J111" s="169">
        <v>12.8</v>
      </c>
    </row>
    <row r="112" spans="1:10" x14ac:dyDescent="0.2">
      <c r="A112" s="165" t="s">
        <v>162</v>
      </c>
      <c r="B112" s="166" t="s">
        <v>187</v>
      </c>
      <c r="C112" s="165" t="s">
        <v>19</v>
      </c>
      <c r="D112" s="165" t="s">
        <v>188</v>
      </c>
      <c r="E112" s="185" t="s">
        <v>165</v>
      </c>
      <c r="F112" s="185"/>
      <c r="G112" s="167" t="s">
        <v>182</v>
      </c>
      <c r="H112" s="168">
        <v>0.2</v>
      </c>
      <c r="I112" s="169">
        <v>3.62</v>
      </c>
      <c r="J112" s="169">
        <v>0.72</v>
      </c>
    </row>
    <row r="113" spans="1:10" ht="25.5" x14ac:dyDescent="0.2">
      <c r="A113" s="165" t="s">
        <v>162</v>
      </c>
      <c r="B113" s="166" t="s">
        <v>189</v>
      </c>
      <c r="C113" s="165" t="s">
        <v>19</v>
      </c>
      <c r="D113" s="165" t="s">
        <v>190</v>
      </c>
      <c r="E113" s="185" t="s">
        <v>165</v>
      </c>
      <c r="F113" s="185"/>
      <c r="G113" s="167" t="s">
        <v>182</v>
      </c>
      <c r="H113" s="168">
        <v>0.01</v>
      </c>
      <c r="I113" s="169">
        <v>13.61</v>
      </c>
      <c r="J113" s="169">
        <v>0.13</v>
      </c>
    </row>
    <row r="114" spans="1:10" ht="25.5" x14ac:dyDescent="0.2">
      <c r="A114" s="165" t="s">
        <v>162</v>
      </c>
      <c r="B114" s="166" t="s">
        <v>195</v>
      </c>
      <c r="C114" s="165" t="s">
        <v>19</v>
      </c>
      <c r="D114" s="165" t="s">
        <v>196</v>
      </c>
      <c r="E114" s="185" t="s">
        <v>179</v>
      </c>
      <c r="F114" s="185"/>
      <c r="G114" s="167" t="s">
        <v>159</v>
      </c>
      <c r="H114" s="168">
        <v>0.1</v>
      </c>
      <c r="I114" s="169">
        <v>2.7</v>
      </c>
      <c r="J114" s="169">
        <v>0.27</v>
      </c>
    </row>
    <row r="115" spans="1:10" ht="25.5" x14ac:dyDescent="0.2">
      <c r="A115" s="165" t="s">
        <v>162</v>
      </c>
      <c r="B115" s="166" t="s">
        <v>502</v>
      </c>
      <c r="C115" s="165" t="s">
        <v>19</v>
      </c>
      <c r="D115" s="165" t="s">
        <v>503</v>
      </c>
      <c r="E115" s="185" t="s">
        <v>165</v>
      </c>
      <c r="F115" s="185"/>
      <c r="G115" s="167" t="s">
        <v>168</v>
      </c>
      <c r="H115" s="168">
        <v>1</v>
      </c>
      <c r="I115" s="169">
        <v>98</v>
      </c>
      <c r="J115" s="169">
        <v>98</v>
      </c>
    </row>
    <row r="116" spans="1:10" x14ac:dyDescent="0.2">
      <c r="A116" s="146"/>
      <c r="B116" s="146"/>
      <c r="C116" s="146"/>
      <c r="D116" s="146"/>
      <c r="E116" s="146"/>
      <c r="F116" s="22"/>
      <c r="G116" s="146"/>
      <c r="H116" s="186" t="s">
        <v>174</v>
      </c>
      <c r="I116" s="186"/>
      <c r="J116" s="22">
        <v>201.32</v>
      </c>
    </row>
    <row r="117" spans="1:10" ht="15" thickBot="1" x14ac:dyDescent="0.25">
      <c r="A117" s="144"/>
      <c r="B117" s="144"/>
      <c r="C117" s="144"/>
      <c r="D117" s="144"/>
      <c r="E117" s="144"/>
      <c r="F117" s="144"/>
      <c r="G117" s="144"/>
      <c r="H117" s="138"/>
      <c r="I117" s="144"/>
      <c r="J117" s="145"/>
    </row>
    <row r="118" spans="1:10" ht="15" thickTop="1" x14ac:dyDescent="0.2">
      <c r="A118" s="23"/>
      <c r="B118" s="23"/>
      <c r="C118" s="23"/>
      <c r="D118" s="23"/>
      <c r="E118" s="23"/>
      <c r="F118" s="23"/>
      <c r="G118" s="23"/>
      <c r="H118" s="23"/>
      <c r="I118" s="23"/>
      <c r="J118" s="23"/>
    </row>
    <row r="119" spans="1:10" ht="15" x14ac:dyDescent="0.2">
      <c r="A119" s="147" t="s">
        <v>60</v>
      </c>
      <c r="B119" s="12" t="s">
        <v>6</v>
      </c>
      <c r="C119" s="147" t="s">
        <v>7</v>
      </c>
      <c r="D119" s="147" t="s">
        <v>8</v>
      </c>
      <c r="E119" s="187" t="s">
        <v>9</v>
      </c>
      <c r="F119" s="187"/>
      <c r="G119" s="13" t="s">
        <v>10</v>
      </c>
      <c r="H119" s="12" t="s">
        <v>11</v>
      </c>
      <c r="I119" s="12" t="s">
        <v>12</v>
      </c>
      <c r="J119" s="12" t="s">
        <v>14</v>
      </c>
    </row>
    <row r="120" spans="1:10" x14ac:dyDescent="0.2">
      <c r="A120" s="148" t="s">
        <v>152</v>
      </c>
      <c r="B120" s="14" t="s">
        <v>648</v>
      </c>
      <c r="C120" s="148" t="s">
        <v>27</v>
      </c>
      <c r="D120" s="148" t="s">
        <v>649</v>
      </c>
      <c r="E120" s="188" t="s">
        <v>56</v>
      </c>
      <c r="F120" s="188"/>
      <c r="G120" s="15" t="s">
        <v>40</v>
      </c>
      <c r="H120" s="16">
        <v>1</v>
      </c>
      <c r="I120" s="17">
        <v>181.37</v>
      </c>
      <c r="J120" s="17">
        <v>181.37</v>
      </c>
    </row>
    <row r="121" spans="1:10" ht="25.5" x14ac:dyDescent="0.2">
      <c r="A121" s="165" t="s">
        <v>153</v>
      </c>
      <c r="B121" s="166" t="s">
        <v>193</v>
      </c>
      <c r="C121" s="165" t="s">
        <v>19</v>
      </c>
      <c r="D121" s="165" t="s">
        <v>194</v>
      </c>
      <c r="E121" s="185" t="s">
        <v>56</v>
      </c>
      <c r="F121" s="185"/>
      <c r="G121" s="167" t="s">
        <v>159</v>
      </c>
      <c r="H121" s="168">
        <v>0.3</v>
      </c>
      <c r="I121" s="169">
        <v>28.1</v>
      </c>
      <c r="J121" s="169">
        <v>8.43</v>
      </c>
    </row>
    <row r="122" spans="1:10" ht="25.5" x14ac:dyDescent="0.2">
      <c r="A122" s="165" t="s">
        <v>153</v>
      </c>
      <c r="B122" s="166" t="s">
        <v>160</v>
      </c>
      <c r="C122" s="165" t="s">
        <v>19</v>
      </c>
      <c r="D122" s="165" t="s">
        <v>161</v>
      </c>
      <c r="E122" s="185" t="s">
        <v>56</v>
      </c>
      <c r="F122" s="185"/>
      <c r="G122" s="167" t="s">
        <v>159</v>
      </c>
      <c r="H122" s="168">
        <v>0.3</v>
      </c>
      <c r="I122" s="169">
        <v>16.010000000000002</v>
      </c>
      <c r="J122" s="169">
        <v>4.8</v>
      </c>
    </row>
    <row r="123" spans="1:10" ht="25.5" x14ac:dyDescent="0.2">
      <c r="A123" s="165" t="s">
        <v>162</v>
      </c>
      <c r="B123" s="166" t="s">
        <v>195</v>
      </c>
      <c r="C123" s="165" t="s">
        <v>19</v>
      </c>
      <c r="D123" s="165" t="s">
        <v>196</v>
      </c>
      <c r="E123" s="185" t="s">
        <v>179</v>
      </c>
      <c r="F123" s="185"/>
      <c r="G123" s="167" t="s">
        <v>159</v>
      </c>
      <c r="H123" s="168">
        <v>0.3</v>
      </c>
      <c r="I123" s="169">
        <v>2.7</v>
      </c>
      <c r="J123" s="169">
        <v>0.81</v>
      </c>
    </row>
    <row r="124" spans="1:10" x14ac:dyDescent="0.2">
      <c r="A124" s="165" t="s">
        <v>162</v>
      </c>
      <c r="B124" s="166" t="s">
        <v>673</v>
      </c>
      <c r="C124" s="165" t="s">
        <v>62</v>
      </c>
      <c r="D124" s="165" t="s">
        <v>674</v>
      </c>
      <c r="E124" s="185" t="s">
        <v>219</v>
      </c>
      <c r="F124" s="185"/>
      <c r="G124" s="167" t="s">
        <v>40</v>
      </c>
      <c r="H124" s="168">
        <v>1</v>
      </c>
      <c r="I124" s="169">
        <v>167.33</v>
      </c>
      <c r="J124" s="169">
        <v>167.33</v>
      </c>
    </row>
    <row r="125" spans="1:10" x14ac:dyDescent="0.2">
      <c r="A125" s="146"/>
      <c r="B125" s="146"/>
      <c r="C125" s="146"/>
      <c r="D125" s="146"/>
      <c r="E125" s="146"/>
      <c r="F125" s="22"/>
      <c r="G125" s="146"/>
      <c r="H125" s="186" t="s">
        <v>174</v>
      </c>
      <c r="I125" s="186"/>
      <c r="J125" s="22">
        <v>228.05</v>
      </c>
    </row>
    <row r="126" spans="1:10" ht="15" thickBot="1" x14ac:dyDescent="0.25">
      <c r="A126" s="144"/>
      <c r="B126" s="144"/>
      <c r="C126" s="144"/>
      <c r="D126" s="144"/>
      <c r="E126" s="144"/>
      <c r="F126" s="144"/>
      <c r="G126" s="144"/>
      <c r="H126" s="138"/>
      <c r="I126" s="144"/>
      <c r="J126" s="145"/>
    </row>
    <row r="127" spans="1:10" ht="15" thickTop="1" x14ac:dyDescent="0.2">
      <c r="A127" s="23"/>
      <c r="B127" s="23"/>
      <c r="C127" s="23"/>
      <c r="D127" s="23"/>
      <c r="E127" s="23"/>
      <c r="F127" s="23"/>
      <c r="G127" s="23"/>
      <c r="H127" s="23"/>
      <c r="I127" s="23"/>
      <c r="J127" s="23"/>
    </row>
    <row r="128" spans="1:10" ht="15" x14ac:dyDescent="0.2">
      <c r="A128" s="147" t="s">
        <v>66</v>
      </c>
      <c r="B128" s="12" t="s">
        <v>6</v>
      </c>
      <c r="C128" s="147" t="s">
        <v>7</v>
      </c>
      <c r="D128" s="147" t="s">
        <v>8</v>
      </c>
      <c r="E128" s="187" t="s">
        <v>9</v>
      </c>
      <c r="F128" s="187"/>
      <c r="G128" s="13" t="s">
        <v>10</v>
      </c>
      <c r="H128" s="12" t="s">
        <v>11</v>
      </c>
      <c r="I128" s="12" t="s">
        <v>12</v>
      </c>
      <c r="J128" s="12" t="s">
        <v>14</v>
      </c>
    </row>
    <row r="129" spans="1:10" ht="25.5" x14ac:dyDescent="0.2">
      <c r="A129" s="148" t="s">
        <v>152</v>
      </c>
      <c r="B129" s="14" t="s">
        <v>475</v>
      </c>
      <c r="C129" s="148" t="s">
        <v>27</v>
      </c>
      <c r="D129" s="148" t="s">
        <v>476</v>
      </c>
      <c r="E129" s="188" t="s">
        <v>56</v>
      </c>
      <c r="F129" s="188"/>
      <c r="G129" s="15" t="s">
        <v>40</v>
      </c>
      <c r="H129" s="16">
        <v>1</v>
      </c>
      <c r="I129" s="17">
        <v>255.36</v>
      </c>
      <c r="J129" s="17">
        <v>255.36</v>
      </c>
    </row>
    <row r="130" spans="1:10" ht="25.5" x14ac:dyDescent="0.2">
      <c r="A130" s="165" t="s">
        <v>153</v>
      </c>
      <c r="B130" s="166" t="s">
        <v>193</v>
      </c>
      <c r="C130" s="165" t="s">
        <v>19</v>
      </c>
      <c r="D130" s="165" t="s">
        <v>194</v>
      </c>
      <c r="E130" s="185" t="s">
        <v>56</v>
      </c>
      <c r="F130" s="185"/>
      <c r="G130" s="167" t="s">
        <v>159</v>
      </c>
      <c r="H130" s="168">
        <v>0.3</v>
      </c>
      <c r="I130" s="169">
        <v>28.1</v>
      </c>
      <c r="J130" s="169">
        <v>8.43</v>
      </c>
    </row>
    <row r="131" spans="1:10" ht="25.5" x14ac:dyDescent="0.2">
      <c r="A131" s="165" t="s">
        <v>153</v>
      </c>
      <c r="B131" s="166" t="s">
        <v>160</v>
      </c>
      <c r="C131" s="165" t="s">
        <v>19</v>
      </c>
      <c r="D131" s="165" t="s">
        <v>161</v>
      </c>
      <c r="E131" s="185" t="s">
        <v>56</v>
      </c>
      <c r="F131" s="185"/>
      <c r="G131" s="167" t="s">
        <v>159</v>
      </c>
      <c r="H131" s="168">
        <v>0.3</v>
      </c>
      <c r="I131" s="169">
        <v>16.010000000000002</v>
      </c>
      <c r="J131" s="169">
        <v>4.8</v>
      </c>
    </row>
    <row r="132" spans="1:10" ht="25.5" x14ac:dyDescent="0.2">
      <c r="A132" s="165" t="s">
        <v>162</v>
      </c>
      <c r="B132" s="166" t="s">
        <v>195</v>
      </c>
      <c r="C132" s="165" t="s">
        <v>19</v>
      </c>
      <c r="D132" s="165" t="s">
        <v>196</v>
      </c>
      <c r="E132" s="185" t="s">
        <v>179</v>
      </c>
      <c r="F132" s="185"/>
      <c r="G132" s="167" t="s">
        <v>159</v>
      </c>
      <c r="H132" s="168">
        <v>0.3</v>
      </c>
      <c r="I132" s="169">
        <v>2.7</v>
      </c>
      <c r="J132" s="169">
        <v>0.81</v>
      </c>
    </row>
    <row r="133" spans="1:10" x14ac:dyDescent="0.2">
      <c r="A133" s="165" t="s">
        <v>162</v>
      </c>
      <c r="B133" s="166" t="s">
        <v>504</v>
      </c>
      <c r="C133" s="165" t="s">
        <v>62</v>
      </c>
      <c r="D133" s="165" t="s">
        <v>505</v>
      </c>
      <c r="E133" s="185" t="s">
        <v>219</v>
      </c>
      <c r="F133" s="185"/>
      <c r="G133" s="167" t="s">
        <v>40</v>
      </c>
      <c r="H133" s="168">
        <v>1</v>
      </c>
      <c r="I133" s="169">
        <v>241.32</v>
      </c>
      <c r="J133" s="169">
        <v>241.32</v>
      </c>
    </row>
    <row r="134" spans="1:10" x14ac:dyDescent="0.2">
      <c r="A134" s="146"/>
      <c r="B134" s="146"/>
      <c r="C134" s="146"/>
      <c r="D134" s="146"/>
      <c r="E134" s="146"/>
      <c r="F134" s="22"/>
      <c r="G134" s="146"/>
      <c r="H134" s="186" t="s">
        <v>174</v>
      </c>
      <c r="I134" s="186"/>
      <c r="J134" s="22">
        <v>321.08</v>
      </c>
    </row>
    <row r="135" spans="1:10" ht="15" thickBot="1" x14ac:dyDescent="0.25">
      <c r="A135" s="144"/>
      <c r="B135" s="144"/>
      <c r="C135" s="144"/>
      <c r="D135" s="144"/>
      <c r="E135" s="144"/>
      <c r="F135" s="144"/>
      <c r="G135" s="144"/>
      <c r="H135" s="138"/>
      <c r="I135" s="144"/>
      <c r="J135" s="145"/>
    </row>
    <row r="136" spans="1:10" ht="15" thickTop="1" x14ac:dyDescent="0.2">
      <c r="A136" s="23"/>
      <c r="B136" s="23"/>
      <c r="C136" s="23"/>
      <c r="D136" s="23"/>
      <c r="E136" s="23"/>
      <c r="F136" s="23"/>
      <c r="G136" s="23"/>
      <c r="H136" s="23"/>
      <c r="I136" s="23"/>
      <c r="J136" s="23"/>
    </row>
    <row r="137" spans="1:10" ht="15" x14ac:dyDescent="0.2">
      <c r="A137" s="147" t="s">
        <v>69</v>
      </c>
      <c r="B137" s="12" t="s">
        <v>6</v>
      </c>
      <c r="C137" s="147" t="s">
        <v>7</v>
      </c>
      <c r="D137" s="147" t="s">
        <v>8</v>
      </c>
      <c r="E137" s="187" t="s">
        <v>9</v>
      </c>
      <c r="F137" s="187"/>
      <c r="G137" s="13" t="s">
        <v>10</v>
      </c>
      <c r="H137" s="12" t="s">
        <v>11</v>
      </c>
      <c r="I137" s="12" t="s">
        <v>12</v>
      </c>
      <c r="J137" s="12" t="s">
        <v>14</v>
      </c>
    </row>
    <row r="138" spans="1:10" ht="25.5" x14ac:dyDescent="0.2">
      <c r="A138" s="148" t="s">
        <v>152</v>
      </c>
      <c r="B138" s="14" t="s">
        <v>51</v>
      </c>
      <c r="C138" s="148" t="s">
        <v>27</v>
      </c>
      <c r="D138" s="148" t="s">
        <v>52</v>
      </c>
      <c r="E138" s="188" t="s">
        <v>29</v>
      </c>
      <c r="F138" s="188"/>
      <c r="G138" s="15" t="s">
        <v>30</v>
      </c>
      <c r="H138" s="16">
        <v>1</v>
      </c>
      <c r="I138" s="17">
        <v>88.39</v>
      </c>
      <c r="J138" s="17">
        <v>88.39</v>
      </c>
    </row>
    <row r="139" spans="1:10" ht="25.5" x14ac:dyDescent="0.2">
      <c r="A139" s="165" t="s">
        <v>153</v>
      </c>
      <c r="B139" s="166" t="s">
        <v>203</v>
      </c>
      <c r="C139" s="165" t="s">
        <v>19</v>
      </c>
      <c r="D139" s="165" t="s">
        <v>204</v>
      </c>
      <c r="E139" s="185" t="s">
        <v>56</v>
      </c>
      <c r="F139" s="185"/>
      <c r="G139" s="167" t="s">
        <v>159</v>
      </c>
      <c r="H139" s="168">
        <v>1</v>
      </c>
      <c r="I139" s="169">
        <v>25.42</v>
      </c>
      <c r="J139" s="169">
        <v>25.42</v>
      </c>
    </row>
    <row r="140" spans="1:10" ht="25.5" x14ac:dyDescent="0.2">
      <c r="A140" s="165" t="s">
        <v>153</v>
      </c>
      <c r="B140" s="166" t="s">
        <v>160</v>
      </c>
      <c r="C140" s="165" t="s">
        <v>19</v>
      </c>
      <c r="D140" s="165" t="s">
        <v>161</v>
      </c>
      <c r="E140" s="185" t="s">
        <v>56</v>
      </c>
      <c r="F140" s="185"/>
      <c r="G140" s="167" t="s">
        <v>159</v>
      </c>
      <c r="H140" s="168">
        <v>3</v>
      </c>
      <c r="I140" s="169">
        <v>16.010000000000002</v>
      </c>
      <c r="J140" s="169">
        <v>48.03</v>
      </c>
    </row>
    <row r="141" spans="1:10" ht="25.5" x14ac:dyDescent="0.2">
      <c r="A141" s="165" t="s">
        <v>162</v>
      </c>
      <c r="B141" s="166" t="s">
        <v>205</v>
      </c>
      <c r="C141" s="165" t="s">
        <v>62</v>
      </c>
      <c r="D141" s="165" t="s">
        <v>206</v>
      </c>
      <c r="E141" s="185" t="s">
        <v>179</v>
      </c>
      <c r="F141" s="185"/>
      <c r="G141" s="167" t="s">
        <v>65</v>
      </c>
      <c r="H141" s="168">
        <v>1</v>
      </c>
      <c r="I141" s="169">
        <v>11.76</v>
      </c>
      <c r="J141" s="169">
        <v>11.76</v>
      </c>
    </row>
    <row r="142" spans="1:10" ht="25.5" x14ac:dyDescent="0.2">
      <c r="A142" s="165" t="s">
        <v>162</v>
      </c>
      <c r="B142" s="166" t="s">
        <v>207</v>
      </c>
      <c r="C142" s="165" t="s">
        <v>27</v>
      </c>
      <c r="D142" s="165" t="s">
        <v>208</v>
      </c>
      <c r="E142" s="185" t="s">
        <v>165</v>
      </c>
      <c r="F142" s="185"/>
      <c r="G142" s="167" t="s">
        <v>182</v>
      </c>
      <c r="H142" s="168">
        <v>1</v>
      </c>
      <c r="I142" s="169">
        <v>3.18</v>
      </c>
      <c r="J142" s="169">
        <v>3.18</v>
      </c>
    </row>
    <row r="143" spans="1:10" x14ac:dyDescent="0.2">
      <c r="A143" s="146"/>
      <c r="B143" s="146"/>
      <c r="C143" s="146"/>
      <c r="D143" s="146"/>
      <c r="E143" s="146"/>
      <c r="F143" s="22"/>
      <c r="G143" s="146"/>
      <c r="H143" s="186" t="s">
        <v>174</v>
      </c>
      <c r="I143" s="186"/>
      <c r="J143" s="22">
        <v>111.14</v>
      </c>
    </row>
    <row r="144" spans="1:10" ht="15" thickBot="1" x14ac:dyDescent="0.25">
      <c r="A144" s="144"/>
      <c r="B144" s="144"/>
      <c r="C144" s="144"/>
      <c r="D144" s="144"/>
      <c r="E144" s="144"/>
      <c r="F144" s="144"/>
      <c r="G144" s="144"/>
      <c r="H144" s="138"/>
      <c r="I144" s="144"/>
      <c r="J144" s="145"/>
    </row>
    <row r="145" spans="1:10" ht="15" thickTop="1" x14ac:dyDescent="0.2">
      <c r="A145" s="23"/>
      <c r="B145" s="23"/>
      <c r="C145" s="23"/>
      <c r="D145" s="23"/>
      <c r="E145" s="23"/>
      <c r="F145" s="23"/>
      <c r="G145" s="23"/>
      <c r="H145" s="23"/>
      <c r="I145" s="23"/>
      <c r="J145" s="23"/>
    </row>
    <row r="146" spans="1:10" ht="15" x14ac:dyDescent="0.2">
      <c r="A146" s="147" t="s">
        <v>73</v>
      </c>
      <c r="B146" s="12" t="s">
        <v>6</v>
      </c>
      <c r="C146" s="147" t="s">
        <v>7</v>
      </c>
      <c r="D146" s="147" t="s">
        <v>8</v>
      </c>
      <c r="E146" s="187" t="s">
        <v>9</v>
      </c>
      <c r="F146" s="187"/>
      <c r="G146" s="13" t="s">
        <v>10</v>
      </c>
      <c r="H146" s="12" t="s">
        <v>11</v>
      </c>
      <c r="I146" s="12" t="s">
        <v>12</v>
      </c>
      <c r="J146" s="12" t="s">
        <v>14</v>
      </c>
    </row>
    <row r="147" spans="1:10" ht="25.5" x14ac:dyDescent="0.2">
      <c r="A147" s="148" t="s">
        <v>152</v>
      </c>
      <c r="B147" s="14" t="s">
        <v>486</v>
      </c>
      <c r="C147" s="148" t="s">
        <v>27</v>
      </c>
      <c r="D147" s="148" t="s">
        <v>487</v>
      </c>
      <c r="E147" s="188" t="s">
        <v>56</v>
      </c>
      <c r="F147" s="188"/>
      <c r="G147" s="15" t="s">
        <v>30</v>
      </c>
      <c r="H147" s="16">
        <v>1</v>
      </c>
      <c r="I147" s="17">
        <v>72.510000000000005</v>
      </c>
      <c r="J147" s="17">
        <v>72.510000000000005</v>
      </c>
    </row>
    <row r="148" spans="1:10" ht="25.5" x14ac:dyDescent="0.2">
      <c r="A148" s="165" t="s">
        <v>153</v>
      </c>
      <c r="B148" s="166" t="s">
        <v>215</v>
      </c>
      <c r="C148" s="165" t="s">
        <v>19</v>
      </c>
      <c r="D148" s="165" t="s">
        <v>216</v>
      </c>
      <c r="E148" s="185" t="s">
        <v>56</v>
      </c>
      <c r="F148" s="185"/>
      <c r="G148" s="167" t="s">
        <v>159</v>
      </c>
      <c r="H148" s="168">
        <v>0.2</v>
      </c>
      <c r="I148" s="169">
        <v>22.78</v>
      </c>
      <c r="J148" s="169">
        <v>4.55</v>
      </c>
    </row>
    <row r="149" spans="1:10" x14ac:dyDescent="0.2">
      <c r="A149" s="165" t="s">
        <v>162</v>
      </c>
      <c r="B149" s="166" t="s">
        <v>217</v>
      </c>
      <c r="C149" s="165" t="s">
        <v>62</v>
      </c>
      <c r="D149" s="165" t="s">
        <v>218</v>
      </c>
      <c r="E149" s="185" t="s">
        <v>219</v>
      </c>
      <c r="F149" s="185"/>
      <c r="G149" s="167" t="s">
        <v>220</v>
      </c>
      <c r="H149" s="168">
        <v>1</v>
      </c>
      <c r="I149" s="169">
        <v>67.959999999999994</v>
      </c>
      <c r="J149" s="169">
        <v>67.959999999999994</v>
      </c>
    </row>
    <row r="150" spans="1:10" x14ac:dyDescent="0.2">
      <c r="A150" s="146"/>
      <c r="B150" s="146"/>
      <c r="C150" s="146"/>
      <c r="D150" s="146"/>
      <c r="E150" s="146"/>
      <c r="F150" s="22"/>
      <c r="G150" s="146"/>
      <c r="H150" s="186" t="s">
        <v>174</v>
      </c>
      <c r="I150" s="186"/>
      <c r="J150" s="22">
        <v>91.17</v>
      </c>
    </row>
    <row r="151" spans="1:10" ht="15" thickBot="1" x14ac:dyDescent="0.25">
      <c r="A151" s="144"/>
      <c r="B151" s="144"/>
      <c r="C151" s="144"/>
      <c r="D151" s="144"/>
      <c r="E151" s="144"/>
      <c r="F151" s="144"/>
      <c r="G151" s="144"/>
      <c r="H151" s="138"/>
      <c r="I151" s="144"/>
      <c r="J151" s="145"/>
    </row>
    <row r="152" spans="1:10" ht="15" thickTop="1" x14ac:dyDescent="0.2">
      <c r="A152" s="23"/>
      <c r="B152" s="23"/>
      <c r="C152" s="23"/>
      <c r="D152" s="23"/>
      <c r="E152" s="23"/>
      <c r="F152" s="23"/>
      <c r="G152" s="23"/>
      <c r="H152" s="23"/>
      <c r="I152" s="23"/>
      <c r="J152" s="23"/>
    </row>
    <row r="153" spans="1:10" ht="15" x14ac:dyDescent="0.2">
      <c r="A153" s="147" t="s">
        <v>483</v>
      </c>
      <c r="B153" s="12" t="s">
        <v>6</v>
      </c>
      <c r="C153" s="147" t="s">
        <v>7</v>
      </c>
      <c r="D153" s="147" t="s">
        <v>8</v>
      </c>
      <c r="E153" s="187" t="s">
        <v>9</v>
      </c>
      <c r="F153" s="187"/>
      <c r="G153" s="13" t="s">
        <v>10</v>
      </c>
      <c r="H153" s="12" t="s">
        <v>11</v>
      </c>
      <c r="I153" s="12" t="s">
        <v>12</v>
      </c>
      <c r="J153" s="12" t="s">
        <v>14</v>
      </c>
    </row>
    <row r="154" spans="1:10" x14ac:dyDescent="0.2">
      <c r="A154" s="148" t="s">
        <v>152</v>
      </c>
      <c r="B154" s="14" t="s">
        <v>650</v>
      </c>
      <c r="C154" s="148" t="s">
        <v>27</v>
      </c>
      <c r="D154" s="148" t="s">
        <v>651</v>
      </c>
      <c r="E154" s="188" t="s">
        <v>46</v>
      </c>
      <c r="F154" s="188"/>
      <c r="G154" s="15" t="s">
        <v>30</v>
      </c>
      <c r="H154" s="16">
        <v>1</v>
      </c>
      <c r="I154" s="17">
        <v>68.290000000000006</v>
      </c>
      <c r="J154" s="17">
        <v>68.290000000000006</v>
      </c>
    </row>
    <row r="155" spans="1:10" ht="25.5" x14ac:dyDescent="0.2">
      <c r="A155" s="165" t="s">
        <v>153</v>
      </c>
      <c r="B155" s="166" t="s">
        <v>215</v>
      </c>
      <c r="C155" s="165" t="s">
        <v>19</v>
      </c>
      <c r="D155" s="165" t="s">
        <v>216</v>
      </c>
      <c r="E155" s="185" t="s">
        <v>56</v>
      </c>
      <c r="F155" s="185"/>
      <c r="G155" s="167" t="s">
        <v>159</v>
      </c>
      <c r="H155" s="168">
        <v>0.2</v>
      </c>
      <c r="I155" s="169">
        <v>22.78</v>
      </c>
      <c r="J155" s="169">
        <v>4.55</v>
      </c>
    </row>
    <row r="156" spans="1:10" x14ac:dyDescent="0.2">
      <c r="A156" s="165" t="s">
        <v>162</v>
      </c>
      <c r="B156" s="166" t="s">
        <v>675</v>
      </c>
      <c r="C156" s="165" t="s">
        <v>62</v>
      </c>
      <c r="D156" s="165" t="s">
        <v>676</v>
      </c>
      <c r="E156" s="185" t="s">
        <v>219</v>
      </c>
      <c r="F156" s="185"/>
      <c r="G156" s="167" t="s">
        <v>220</v>
      </c>
      <c r="H156" s="168">
        <v>1</v>
      </c>
      <c r="I156" s="169">
        <v>63.74</v>
      </c>
      <c r="J156" s="169">
        <v>63.74</v>
      </c>
    </row>
    <row r="157" spans="1:10" x14ac:dyDescent="0.2">
      <c r="A157" s="146"/>
      <c r="B157" s="146"/>
      <c r="C157" s="146"/>
      <c r="D157" s="146"/>
      <c r="E157" s="146"/>
      <c r="F157" s="22"/>
      <c r="G157" s="146"/>
      <c r="H157" s="186" t="s">
        <v>174</v>
      </c>
      <c r="I157" s="186"/>
      <c r="J157" s="22">
        <v>85.86</v>
      </c>
    </row>
    <row r="158" spans="1:10" ht="15" thickBot="1" x14ac:dyDescent="0.25">
      <c r="A158" s="144"/>
      <c r="B158" s="144"/>
      <c r="C158" s="144"/>
      <c r="D158" s="144"/>
      <c r="E158" s="144"/>
      <c r="F158" s="144"/>
      <c r="G158" s="144"/>
      <c r="H158" s="138"/>
      <c r="I158" s="144"/>
      <c r="J158" s="145"/>
    </row>
    <row r="159" spans="1:10" ht="15" thickTop="1" x14ac:dyDescent="0.2">
      <c r="A159" s="23"/>
      <c r="B159" s="23"/>
      <c r="C159" s="23"/>
      <c r="D159" s="23"/>
      <c r="E159" s="23"/>
      <c r="F159" s="23"/>
      <c r="G159" s="23"/>
      <c r="H159" s="23"/>
      <c r="I159" s="23"/>
      <c r="J159" s="23"/>
    </row>
    <row r="160" spans="1:10" ht="15" x14ac:dyDescent="0.2">
      <c r="A160" s="147" t="s">
        <v>488</v>
      </c>
      <c r="B160" s="12" t="s">
        <v>6</v>
      </c>
      <c r="C160" s="147" t="s">
        <v>7</v>
      </c>
      <c r="D160" s="147" t="s">
        <v>8</v>
      </c>
      <c r="E160" s="187" t="s">
        <v>9</v>
      </c>
      <c r="F160" s="187"/>
      <c r="G160" s="13" t="s">
        <v>10</v>
      </c>
      <c r="H160" s="12" t="s">
        <v>11</v>
      </c>
      <c r="I160" s="12" t="s">
        <v>12</v>
      </c>
      <c r="J160" s="12" t="s">
        <v>14</v>
      </c>
    </row>
    <row r="161" spans="1:10" ht="25.5" x14ac:dyDescent="0.2">
      <c r="A161" s="148" t="s">
        <v>152</v>
      </c>
      <c r="B161" s="14" t="s">
        <v>58</v>
      </c>
      <c r="C161" s="148" t="s">
        <v>27</v>
      </c>
      <c r="D161" s="148" t="s">
        <v>652</v>
      </c>
      <c r="E161" s="188" t="s">
        <v>56</v>
      </c>
      <c r="F161" s="188"/>
      <c r="G161" s="15" t="s">
        <v>30</v>
      </c>
      <c r="H161" s="16">
        <v>1</v>
      </c>
      <c r="I161" s="17">
        <v>72.510000000000005</v>
      </c>
      <c r="J161" s="17">
        <v>72.510000000000005</v>
      </c>
    </row>
    <row r="162" spans="1:10" ht="25.5" x14ac:dyDescent="0.2">
      <c r="A162" s="165" t="s">
        <v>153</v>
      </c>
      <c r="B162" s="166" t="s">
        <v>215</v>
      </c>
      <c r="C162" s="165" t="s">
        <v>19</v>
      </c>
      <c r="D162" s="165" t="s">
        <v>216</v>
      </c>
      <c r="E162" s="185" t="s">
        <v>56</v>
      </c>
      <c r="F162" s="185"/>
      <c r="G162" s="167" t="s">
        <v>159</v>
      </c>
      <c r="H162" s="168">
        <v>0.2</v>
      </c>
      <c r="I162" s="169">
        <v>22.78</v>
      </c>
      <c r="J162" s="169">
        <v>4.55</v>
      </c>
    </row>
    <row r="163" spans="1:10" x14ac:dyDescent="0.2">
      <c r="A163" s="165" t="s">
        <v>162</v>
      </c>
      <c r="B163" s="166" t="s">
        <v>217</v>
      </c>
      <c r="C163" s="165" t="s">
        <v>62</v>
      </c>
      <c r="D163" s="165" t="s">
        <v>218</v>
      </c>
      <c r="E163" s="185" t="s">
        <v>219</v>
      </c>
      <c r="F163" s="185"/>
      <c r="G163" s="167" t="s">
        <v>220</v>
      </c>
      <c r="H163" s="168">
        <v>1</v>
      </c>
      <c r="I163" s="169">
        <v>67.959999999999994</v>
      </c>
      <c r="J163" s="169">
        <v>67.959999999999994</v>
      </c>
    </row>
    <row r="164" spans="1:10" x14ac:dyDescent="0.2">
      <c r="A164" s="146"/>
      <c r="B164" s="146"/>
      <c r="C164" s="146"/>
      <c r="D164" s="146"/>
      <c r="E164" s="146"/>
      <c r="F164" s="22"/>
      <c r="G164" s="146"/>
      <c r="H164" s="186" t="s">
        <v>174</v>
      </c>
      <c r="I164" s="186"/>
      <c r="J164" s="22">
        <v>91.17</v>
      </c>
    </row>
    <row r="165" spans="1:10" ht="15" thickBot="1" x14ac:dyDescent="0.25">
      <c r="A165" s="144"/>
      <c r="B165" s="144"/>
      <c r="C165" s="144"/>
      <c r="D165" s="144"/>
      <c r="E165" s="144"/>
      <c r="F165" s="144"/>
      <c r="G165" s="144"/>
      <c r="H165" s="138"/>
      <c r="I165" s="144"/>
      <c r="J165" s="145"/>
    </row>
    <row r="166" spans="1:10" ht="15" thickTop="1" x14ac:dyDescent="0.2">
      <c r="A166" s="23"/>
      <c r="B166" s="23"/>
      <c r="C166" s="23"/>
      <c r="D166" s="23"/>
      <c r="E166" s="23"/>
      <c r="F166" s="23"/>
      <c r="G166" s="23"/>
      <c r="H166" s="23"/>
      <c r="I166" s="23"/>
      <c r="J166" s="23"/>
    </row>
    <row r="167" spans="1:10" ht="15" x14ac:dyDescent="0.2">
      <c r="A167" s="147" t="s">
        <v>489</v>
      </c>
      <c r="B167" s="12" t="s">
        <v>6</v>
      </c>
      <c r="C167" s="147" t="s">
        <v>7</v>
      </c>
      <c r="D167" s="147" t="s">
        <v>8</v>
      </c>
      <c r="E167" s="187" t="s">
        <v>9</v>
      </c>
      <c r="F167" s="187"/>
      <c r="G167" s="13" t="s">
        <v>10</v>
      </c>
      <c r="H167" s="12" t="s">
        <v>11</v>
      </c>
      <c r="I167" s="12" t="s">
        <v>12</v>
      </c>
      <c r="J167" s="12" t="s">
        <v>14</v>
      </c>
    </row>
    <row r="168" spans="1:10" x14ac:dyDescent="0.2">
      <c r="A168" s="148" t="s">
        <v>152</v>
      </c>
      <c r="B168" s="14" t="s">
        <v>653</v>
      </c>
      <c r="C168" s="148" t="s">
        <v>27</v>
      </c>
      <c r="D168" s="148" t="s">
        <v>59</v>
      </c>
      <c r="E168" s="188" t="s">
        <v>56</v>
      </c>
      <c r="F168" s="188"/>
      <c r="G168" s="15" t="s">
        <v>30</v>
      </c>
      <c r="H168" s="16">
        <v>1</v>
      </c>
      <c r="I168" s="17">
        <v>72.510000000000005</v>
      </c>
      <c r="J168" s="17">
        <v>72.510000000000005</v>
      </c>
    </row>
    <row r="169" spans="1:10" ht="25.5" x14ac:dyDescent="0.2">
      <c r="A169" s="165" t="s">
        <v>153</v>
      </c>
      <c r="B169" s="166" t="s">
        <v>215</v>
      </c>
      <c r="C169" s="165" t="s">
        <v>19</v>
      </c>
      <c r="D169" s="165" t="s">
        <v>216</v>
      </c>
      <c r="E169" s="185" t="s">
        <v>56</v>
      </c>
      <c r="F169" s="185"/>
      <c r="G169" s="167" t="s">
        <v>159</v>
      </c>
      <c r="H169" s="168">
        <v>0.2</v>
      </c>
      <c r="I169" s="169">
        <v>22.78</v>
      </c>
      <c r="J169" s="169">
        <v>4.55</v>
      </c>
    </row>
    <row r="170" spans="1:10" x14ac:dyDescent="0.2">
      <c r="A170" s="165" t="s">
        <v>162</v>
      </c>
      <c r="B170" s="166" t="s">
        <v>217</v>
      </c>
      <c r="C170" s="165" t="s">
        <v>62</v>
      </c>
      <c r="D170" s="165" t="s">
        <v>218</v>
      </c>
      <c r="E170" s="185" t="s">
        <v>219</v>
      </c>
      <c r="F170" s="185"/>
      <c r="G170" s="167" t="s">
        <v>220</v>
      </c>
      <c r="H170" s="168">
        <v>1</v>
      </c>
      <c r="I170" s="169">
        <v>67.959999999999994</v>
      </c>
      <c r="J170" s="169">
        <v>67.959999999999994</v>
      </c>
    </row>
    <row r="171" spans="1:10" x14ac:dyDescent="0.2">
      <c r="A171" s="146"/>
      <c r="B171" s="146"/>
      <c r="C171" s="146"/>
      <c r="D171" s="146"/>
      <c r="E171" s="146"/>
      <c r="F171" s="22"/>
      <c r="G171" s="146"/>
      <c r="H171" s="186" t="s">
        <v>174</v>
      </c>
      <c r="I171" s="186"/>
      <c r="J171" s="22">
        <v>91.17</v>
      </c>
    </row>
    <row r="172" spans="1:10" ht="15" thickBot="1" x14ac:dyDescent="0.25">
      <c r="A172" s="144"/>
      <c r="B172" s="144"/>
      <c r="C172" s="144"/>
      <c r="D172" s="144"/>
      <c r="E172" s="144"/>
      <c r="F172" s="144"/>
      <c r="G172" s="144"/>
      <c r="H172" s="138"/>
      <c r="I172" s="144"/>
      <c r="J172" s="145"/>
    </row>
    <row r="173" spans="1:10" ht="15" thickTop="1" x14ac:dyDescent="0.2">
      <c r="A173" s="23"/>
      <c r="B173" s="23"/>
      <c r="C173" s="23"/>
      <c r="D173" s="23"/>
      <c r="E173" s="23"/>
      <c r="F173" s="23"/>
      <c r="G173" s="23"/>
      <c r="H173" s="23"/>
      <c r="I173" s="23"/>
      <c r="J173" s="23"/>
    </row>
    <row r="174" spans="1:10" ht="15" x14ac:dyDescent="0.2">
      <c r="A174" s="147" t="s">
        <v>490</v>
      </c>
      <c r="B174" s="12" t="s">
        <v>6</v>
      </c>
      <c r="C174" s="147" t="s">
        <v>7</v>
      </c>
      <c r="D174" s="147" t="s">
        <v>8</v>
      </c>
      <c r="E174" s="187" t="s">
        <v>9</v>
      </c>
      <c r="F174" s="187"/>
      <c r="G174" s="13" t="s">
        <v>10</v>
      </c>
      <c r="H174" s="12" t="s">
        <v>11</v>
      </c>
      <c r="I174" s="12" t="s">
        <v>12</v>
      </c>
      <c r="J174" s="12" t="s">
        <v>14</v>
      </c>
    </row>
    <row r="175" spans="1:10" ht="25.5" x14ac:dyDescent="0.2">
      <c r="A175" s="148" t="s">
        <v>152</v>
      </c>
      <c r="B175" s="14" t="s">
        <v>479</v>
      </c>
      <c r="C175" s="148" t="s">
        <v>27</v>
      </c>
      <c r="D175" s="148" t="s">
        <v>480</v>
      </c>
      <c r="E175" s="188" t="s">
        <v>56</v>
      </c>
      <c r="F175" s="188"/>
      <c r="G175" s="15" t="s">
        <v>119</v>
      </c>
      <c r="H175" s="16">
        <v>1</v>
      </c>
      <c r="I175" s="17">
        <v>122.68</v>
      </c>
      <c r="J175" s="17">
        <v>122.68</v>
      </c>
    </row>
    <row r="176" spans="1:10" ht="25.5" x14ac:dyDescent="0.2">
      <c r="A176" s="165" t="s">
        <v>153</v>
      </c>
      <c r="B176" s="166" t="s">
        <v>160</v>
      </c>
      <c r="C176" s="165" t="s">
        <v>19</v>
      </c>
      <c r="D176" s="165" t="s">
        <v>161</v>
      </c>
      <c r="E176" s="185" t="s">
        <v>56</v>
      </c>
      <c r="F176" s="185"/>
      <c r="G176" s="167" t="s">
        <v>159</v>
      </c>
      <c r="H176" s="168">
        <v>0.5</v>
      </c>
      <c r="I176" s="169">
        <v>16.010000000000002</v>
      </c>
      <c r="J176" s="169">
        <v>8</v>
      </c>
    </row>
    <row r="177" spans="1:10" ht="25.5" x14ac:dyDescent="0.2">
      <c r="A177" s="165" t="s">
        <v>153</v>
      </c>
      <c r="B177" s="166" t="s">
        <v>213</v>
      </c>
      <c r="C177" s="165" t="s">
        <v>19</v>
      </c>
      <c r="D177" s="165" t="s">
        <v>214</v>
      </c>
      <c r="E177" s="185" t="s">
        <v>56</v>
      </c>
      <c r="F177" s="185"/>
      <c r="G177" s="167" t="s">
        <v>159</v>
      </c>
      <c r="H177" s="168">
        <v>0.5</v>
      </c>
      <c r="I177" s="169">
        <v>23.2</v>
      </c>
      <c r="J177" s="169">
        <v>11.6</v>
      </c>
    </row>
    <row r="178" spans="1:10" ht="25.5" x14ac:dyDescent="0.2">
      <c r="A178" s="165" t="s">
        <v>162</v>
      </c>
      <c r="B178" s="166" t="s">
        <v>463</v>
      </c>
      <c r="C178" s="165" t="s">
        <v>19</v>
      </c>
      <c r="D178" s="165" t="s">
        <v>464</v>
      </c>
      <c r="E178" s="185" t="s">
        <v>165</v>
      </c>
      <c r="F178" s="185"/>
      <c r="G178" s="167" t="s">
        <v>119</v>
      </c>
      <c r="H178" s="168">
        <v>1.7</v>
      </c>
      <c r="I178" s="169">
        <v>58</v>
      </c>
      <c r="J178" s="169">
        <v>98.6</v>
      </c>
    </row>
    <row r="179" spans="1:10" x14ac:dyDescent="0.2">
      <c r="A179" s="165" t="s">
        <v>162</v>
      </c>
      <c r="B179" s="166" t="s">
        <v>461</v>
      </c>
      <c r="C179" s="165" t="s">
        <v>19</v>
      </c>
      <c r="D179" s="165" t="s">
        <v>462</v>
      </c>
      <c r="E179" s="185" t="s">
        <v>165</v>
      </c>
      <c r="F179" s="185"/>
      <c r="G179" s="167" t="s">
        <v>171</v>
      </c>
      <c r="H179" s="168">
        <v>8.6300000000000008</v>
      </c>
      <c r="I179" s="169">
        <v>0.52</v>
      </c>
      <c r="J179" s="169">
        <v>4.4800000000000004</v>
      </c>
    </row>
    <row r="180" spans="1:10" x14ac:dyDescent="0.2">
      <c r="A180" s="146"/>
      <c r="B180" s="146"/>
      <c r="C180" s="146"/>
      <c r="D180" s="146"/>
      <c r="E180" s="146"/>
      <c r="F180" s="22"/>
      <c r="G180" s="146"/>
      <c r="H180" s="186" t="s">
        <v>174</v>
      </c>
      <c r="I180" s="186"/>
      <c r="J180" s="22">
        <v>154.25</v>
      </c>
    </row>
    <row r="181" spans="1:10" ht="15" thickBot="1" x14ac:dyDescent="0.25">
      <c r="A181" s="144"/>
      <c r="B181" s="144"/>
      <c r="C181" s="144"/>
      <c r="D181" s="144"/>
      <c r="E181" s="144"/>
      <c r="F181" s="144"/>
      <c r="G181" s="144"/>
      <c r="H181" s="138"/>
      <c r="I181" s="144"/>
      <c r="J181" s="145"/>
    </row>
    <row r="182" spans="1:10" ht="15" thickTop="1" x14ac:dyDescent="0.2">
      <c r="A182" s="23"/>
      <c r="B182" s="23"/>
      <c r="C182" s="23"/>
      <c r="D182" s="23"/>
      <c r="E182" s="23"/>
      <c r="F182" s="23"/>
      <c r="G182" s="23"/>
      <c r="H182" s="23"/>
      <c r="I182" s="23"/>
      <c r="J182" s="23"/>
    </row>
    <row r="183" spans="1:10" ht="15" x14ac:dyDescent="0.2">
      <c r="A183" s="147" t="s">
        <v>654</v>
      </c>
      <c r="B183" s="12" t="s">
        <v>6</v>
      </c>
      <c r="C183" s="147" t="s">
        <v>7</v>
      </c>
      <c r="D183" s="147" t="s">
        <v>8</v>
      </c>
      <c r="E183" s="187" t="s">
        <v>9</v>
      </c>
      <c r="F183" s="187"/>
      <c r="G183" s="13" t="s">
        <v>10</v>
      </c>
      <c r="H183" s="12" t="s">
        <v>11</v>
      </c>
      <c r="I183" s="12" t="s">
        <v>12</v>
      </c>
      <c r="J183" s="12" t="s">
        <v>14</v>
      </c>
    </row>
    <row r="184" spans="1:10" ht="25.5" x14ac:dyDescent="0.2">
      <c r="A184" s="148" t="s">
        <v>152</v>
      </c>
      <c r="B184" s="14" t="s">
        <v>48</v>
      </c>
      <c r="C184" s="148" t="s">
        <v>27</v>
      </c>
      <c r="D184" s="148" t="s">
        <v>49</v>
      </c>
      <c r="E184" s="188" t="s">
        <v>46</v>
      </c>
      <c r="F184" s="188"/>
      <c r="G184" s="15" t="s">
        <v>30</v>
      </c>
      <c r="H184" s="16">
        <v>1</v>
      </c>
      <c r="I184" s="17">
        <v>168.51</v>
      </c>
      <c r="J184" s="17">
        <v>168.51</v>
      </c>
    </row>
    <row r="185" spans="1:10" ht="25.5" x14ac:dyDescent="0.2">
      <c r="A185" s="165" t="s">
        <v>153</v>
      </c>
      <c r="B185" s="166" t="s">
        <v>203</v>
      </c>
      <c r="C185" s="165" t="s">
        <v>19</v>
      </c>
      <c r="D185" s="165" t="s">
        <v>204</v>
      </c>
      <c r="E185" s="185" t="s">
        <v>56</v>
      </c>
      <c r="F185" s="185"/>
      <c r="G185" s="167" t="s">
        <v>159</v>
      </c>
      <c r="H185" s="168">
        <v>1</v>
      </c>
      <c r="I185" s="169">
        <v>25.42</v>
      </c>
      <c r="J185" s="169">
        <v>25.42</v>
      </c>
    </row>
    <row r="186" spans="1:10" x14ac:dyDescent="0.2">
      <c r="A186" s="165" t="s">
        <v>162</v>
      </c>
      <c r="B186" s="166" t="s">
        <v>187</v>
      </c>
      <c r="C186" s="165" t="s">
        <v>19</v>
      </c>
      <c r="D186" s="165" t="s">
        <v>188</v>
      </c>
      <c r="E186" s="185" t="s">
        <v>165</v>
      </c>
      <c r="F186" s="185"/>
      <c r="G186" s="167" t="s">
        <v>182</v>
      </c>
      <c r="H186" s="168">
        <v>25</v>
      </c>
      <c r="I186" s="169">
        <v>3.62</v>
      </c>
      <c r="J186" s="169">
        <v>90.5</v>
      </c>
    </row>
    <row r="187" spans="1:10" ht="25.5" x14ac:dyDescent="0.2">
      <c r="A187" s="165" t="s">
        <v>162</v>
      </c>
      <c r="B187" s="166" t="s">
        <v>189</v>
      </c>
      <c r="C187" s="165" t="s">
        <v>19</v>
      </c>
      <c r="D187" s="165" t="s">
        <v>190</v>
      </c>
      <c r="E187" s="185" t="s">
        <v>165</v>
      </c>
      <c r="F187" s="185"/>
      <c r="G187" s="167" t="s">
        <v>182</v>
      </c>
      <c r="H187" s="168">
        <v>3</v>
      </c>
      <c r="I187" s="169">
        <v>13.61</v>
      </c>
      <c r="J187" s="169">
        <v>40.83</v>
      </c>
    </row>
    <row r="188" spans="1:10" ht="25.5" x14ac:dyDescent="0.2">
      <c r="A188" s="165" t="s">
        <v>162</v>
      </c>
      <c r="B188" s="166" t="s">
        <v>205</v>
      </c>
      <c r="C188" s="165" t="s">
        <v>62</v>
      </c>
      <c r="D188" s="165" t="s">
        <v>206</v>
      </c>
      <c r="E188" s="185" t="s">
        <v>179</v>
      </c>
      <c r="F188" s="185"/>
      <c r="G188" s="167" t="s">
        <v>65</v>
      </c>
      <c r="H188" s="168">
        <v>1</v>
      </c>
      <c r="I188" s="169">
        <v>11.76</v>
      </c>
      <c r="J188" s="169">
        <v>11.76</v>
      </c>
    </row>
    <row r="189" spans="1:10" x14ac:dyDescent="0.2">
      <c r="A189" s="146"/>
      <c r="B189" s="146"/>
      <c r="C189" s="146"/>
      <c r="D189" s="146"/>
      <c r="E189" s="146"/>
      <c r="F189" s="22"/>
      <c r="G189" s="146"/>
      <c r="H189" s="186" t="s">
        <v>174</v>
      </c>
      <c r="I189" s="186"/>
      <c r="J189" s="22">
        <v>211.88</v>
      </c>
    </row>
    <row r="190" spans="1:10" ht="15" thickBot="1" x14ac:dyDescent="0.25">
      <c r="A190" s="144"/>
      <c r="B190" s="144"/>
      <c r="C190" s="144"/>
      <c r="D190" s="144"/>
      <c r="E190" s="144"/>
      <c r="F190" s="144"/>
      <c r="G190" s="144"/>
      <c r="H190" s="138"/>
      <c r="I190" s="144"/>
      <c r="J190" s="145"/>
    </row>
    <row r="191" spans="1:10" ht="15" thickTop="1" x14ac:dyDescent="0.2">
      <c r="A191" s="23"/>
      <c r="B191" s="23"/>
      <c r="C191" s="23"/>
      <c r="D191" s="23"/>
      <c r="E191" s="23"/>
      <c r="F191" s="23"/>
      <c r="G191" s="23"/>
      <c r="H191" s="23"/>
      <c r="I191" s="23"/>
      <c r="J191" s="23"/>
    </row>
    <row r="192" spans="1:10" ht="15" x14ac:dyDescent="0.2">
      <c r="A192" s="147" t="s">
        <v>655</v>
      </c>
      <c r="B192" s="12" t="s">
        <v>6</v>
      </c>
      <c r="C192" s="147" t="s">
        <v>7</v>
      </c>
      <c r="D192" s="147" t="s">
        <v>8</v>
      </c>
      <c r="E192" s="187" t="s">
        <v>9</v>
      </c>
      <c r="F192" s="187"/>
      <c r="G192" s="13" t="s">
        <v>10</v>
      </c>
      <c r="H192" s="12" t="s">
        <v>11</v>
      </c>
      <c r="I192" s="12" t="s">
        <v>12</v>
      </c>
      <c r="J192" s="12" t="s">
        <v>14</v>
      </c>
    </row>
    <row r="193" spans="1:10" ht="25.5" x14ac:dyDescent="0.2">
      <c r="A193" s="148" t="s">
        <v>152</v>
      </c>
      <c r="B193" s="14" t="s">
        <v>484</v>
      </c>
      <c r="C193" s="148" t="s">
        <v>27</v>
      </c>
      <c r="D193" s="148" t="s">
        <v>485</v>
      </c>
      <c r="E193" s="188" t="s">
        <v>56</v>
      </c>
      <c r="F193" s="188"/>
      <c r="G193" s="15" t="s">
        <v>72</v>
      </c>
      <c r="H193" s="16">
        <v>1</v>
      </c>
      <c r="I193" s="17">
        <v>188.37</v>
      </c>
      <c r="J193" s="17">
        <v>188.37</v>
      </c>
    </row>
    <row r="194" spans="1:10" ht="51" x14ac:dyDescent="0.2">
      <c r="A194" s="165" t="s">
        <v>153</v>
      </c>
      <c r="B194" s="166" t="s">
        <v>510</v>
      </c>
      <c r="C194" s="165" t="s">
        <v>19</v>
      </c>
      <c r="D194" s="165" t="s">
        <v>511</v>
      </c>
      <c r="E194" s="185" t="s">
        <v>459</v>
      </c>
      <c r="F194" s="185"/>
      <c r="G194" s="167" t="s">
        <v>460</v>
      </c>
      <c r="H194" s="168">
        <v>0.8</v>
      </c>
      <c r="I194" s="169">
        <v>175.44</v>
      </c>
      <c r="J194" s="169">
        <v>140.35</v>
      </c>
    </row>
    <row r="195" spans="1:10" ht="51" x14ac:dyDescent="0.2">
      <c r="A195" s="165" t="s">
        <v>153</v>
      </c>
      <c r="B195" s="166" t="s">
        <v>512</v>
      </c>
      <c r="C195" s="165" t="s">
        <v>19</v>
      </c>
      <c r="D195" s="165" t="s">
        <v>513</v>
      </c>
      <c r="E195" s="185" t="s">
        <v>459</v>
      </c>
      <c r="F195" s="185"/>
      <c r="G195" s="167" t="s">
        <v>460</v>
      </c>
      <c r="H195" s="168">
        <v>0.2</v>
      </c>
      <c r="I195" s="169">
        <v>101.88</v>
      </c>
      <c r="J195" s="169">
        <v>20.37</v>
      </c>
    </row>
    <row r="196" spans="1:10" ht="25.5" x14ac:dyDescent="0.2">
      <c r="A196" s="165" t="s">
        <v>153</v>
      </c>
      <c r="B196" s="166" t="s">
        <v>160</v>
      </c>
      <c r="C196" s="165" t="s">
        <v>19</v>
      </c>
      <c r="D196" s="165" t="s">
        <v>161</v>
      </c>
      <c r="E196" s="185" t="s">
        <v>56</v>
      </c>
      <c r="F196" s="185"/>
      <c r="G196" s="167" t="s">
        <v>159</v>
      </c>
      <c r="H196" s="168">
        <v>1</v>
      </c>
      <c r="I196" s="169">
        <v>16.010000000000002</v>
      </c>
      <c r="J196" s="169">
        <v>16.010000000000002</v>
      </c>
    </row>
    <row r="197" spans="1:10" x14ac:dyDescent="0.2">
      <c r="A197" s="165" t="s">
        <v>162</v>
      </c>
      <c r="B197" s="166" t="s">
        <v>496</v>
      </c>
      <c r="C197" s="165" t="s">
        <v>62</v>
      </c>
      <c r="D197" s="165" t="s">
        <v>497</v>
      </c>
      <c r="E197" s="185" t="s">
        <v>179</v>
      </c>
      <c r="F197" s="185"/>
      <c r="G197" s="167" t="s">
        <v>65</v>
      </c>
      <c r="H197" s="168">
        <v>4</v>
      </c>
      <c r="I197" s="169">
        <v>2.91</v>
      </c>
      <c r="J197" s="169">
        <v>11.64</v>
      </c>
    </row>
    <row r="198" spans="1:10" x14ac:dyDescent="0.2">
      <c r="A198" s="146"/>
      <c r="B198" s="146"/>
      <c r="C198" s="146"/>
      <c r="D198" s="146"/>
      <c r="E198" s="146"/>
      <c r="F198" s="22"/>
      <c r="G198" s="146"/>
      <c r="H198" s="186" t="s">
        <v>174</v>
      </c>
      <c r="I198" s="186"/>
      <c r="J198" s="22">
        <v>236.85</v>
      </c>
    </row>
    <row r="199" spans="1:10" ht="15" thickBot="1" x14ac:dyDescent="0.25">
      <c r="A199" s="144"/>
      <c r="B199" s="144"/>
      <c r="C199" s="144"/>
      <c r="D199" s="144"/>
      <c r="E199" s="144"/>
      <c r="F199" s="144"/>
      <c r="G199" s="144"/>
      <c r="H199" s="138"/>
      <c r="I199" s="144"/>
      <c r="J199" s="145"/>
    </row>
    <row r="200" spans="1:10" ht="15" thickTop="1" x14ac:dyDescent="0.2">
      <c r="A200" s="23"/>
      <c r="B200" s="23"/>
      <c r="C200" s="23"/>
      <c r="D200" s="23"/>
      <c r="E200" s="23"/>
      <c r="F200" s="23"/>
      <c r="G200" s="23"/>
      <c r="H200" s="23"/>
      <c r="I200" s="23"/>
      <c r="J200" s="23"/>
    </row>
    <row r="201" spans="1:10" ht="15" x14ac:dyDescent="0.2">
      <c r="A201" s="147" t="s">
        <v>656</v>
      </c>
      <c r="B201" s="12" t="s">
        <v>6</v>
      </c>
      <c r="C201" s="147" t="s">
        <v>7</v>
      </c>
      <c r="D201" s="147" t="s">
        <v>8</v>
      </c>
      <c r="E201" s="187" t="s">
        <v>9</v>
      </c>
      <c r="F201" s="187"/>
      <c r="G201" s="13" t="s">
        <v>10</v>
      </c>
      <c r="H201" s="12" t="s">
        <v>11</v>
      </c>
      <c r="I201" s="12" t="s">
        <v>12</v>
      </c>
      <c r="J201" s="12" t="s">
        <v>14</v>
      </c>
    </row>
    <row r="202" spans="1:10" ht="25.5" x14ac:dyDescent="0.2">
      <c r="A202" s="148" t="s">
        <v>152</v>
      </c>
      <c r="B202" s="14" t="s">
        <v>54</v>
      </c>
      <c r="C202" s="148" t="s">
        <v>27</v>
      </c>
      <c r="D202" s="148" t="s">
        <v>55</v>
      </c>
      <c r="E202" s="188" t="s">
        <v>56</v>
      </c>
      <c r="F202" s="188"/>
      <c r="G202" s="15" t="s">
        <v>30</v>
      </c>
      <c r="H202" s="16">
        <v>1</v>
      </c>
      <c r="I202" s="17">
        <v>108.82</v>
      </c>
      <c r="J202" s="17">
        <v>108.82</v>
      </c>
    </row>
    <row r="203" spans="1:10" ht="25.5" x14ac:dyDescent="0.2">
      <c r="A203" s="165" t="s">
        <v>153</v>
      </c>
      <c r="B203" s="166" t="s">
        <v>209</v>
      </c>
      <c r="C203" s="165" t="s">
        <v>19</v>
      </c>
      <c r="D203" s="165" t="s">
        <v>210</v>
      </c>
      <c r="E203" s="185" t="s">
        <v>156</v>
      </c>
      <c r="F203" s="185"/>
      <c r="G203" s="167" t="s">
        <v>119</v>
      </c>
      <c r="H203" s="168">
        <v>0.15</v>
      </c>
      <c r="I203" s="169">
        <v>296.42</v>
      </c>
      <c r="J203" s="169">
        <v>44.46</v>
      </c>
    </row>
    <row r="204" spans="1:10" ht="38.25" x14ac:dyDescent="0.2">
      <c r="A204" s="165" t="s">
        <v>153</v>
      </c>
      <c r="B204" s="166" t="s">
        <v>211</v>
      </c>
      <c r="C204" s="165" t="s">
        <v>19</v>
      </c>
      <c r="D204" s="165" t="s">
        <v>212</v>
      </c>
      <c r="E204" s="185" t="s">
        <v>156</v>
      </c>
      <c r="F204" s="185"/>
      <c r="G204" s="167" t="s">
        <v>22</v>
      </c>
      <c r="H204" s="168">
        <v>0.6</v>
      </c>
      <c r="I204" s="169">
        <v>20.32</v>
      </c>
      <c r="J204" s="169">
        <v>12.19</v>
      </c>
    </row>
    <row r="205" spans="1:10" ht="25.5" x14ac:dyDescent="0.2">
      <c r="A205" s="165" t="s">
        <v>153</v>
      </c>
      <c r="B205" s="166" t="s">
        <v>213</v>
      </c>
      <c r="C205" s="165" t="s">
        <v>19</v>
      </c>
      <c r="D205" s="165" t="s">
        <v>214</v>
      </c>
      <c r="E205" s="185" t="s">
        <v>56</v>
      </c>
      <c r="F205" s="185"/>
      <c r="G205" s="167" t="s">
        <v>159</v>
      </c>
      <c r="H205" s="168">
        <v>1.3</v>
      </c>
      <c r="I205" s="169">
        <v>23.2</v>
      </c>
      <c r="J205" s="169">
        <v>30.16</v>
      </c>
    </row>
    <row r="206" spans="1:10" ht="25.5" x14ac:dyDescent="0.2">
      <c r="A206" s="165" t="s">
        <v>153</v>
      </c>
      <c r="B206" s="166" t="s">
        <v>160</v>
      </c>
      <c r="C206" s="165" t="s">
        <v>19</v>
      </c>
      <c r="D206" s="165" t="s">
        <v>161</v>
      </c>
      <c r="E206" s="185" t="s">
        <v>56</v>
      </c>
      <c r="F206" s="185"/>
      <c r="G206" s="167" t="s">
        <v>159</v>
      </c>
      <c r="H206" s="168">
        <v>1.3</v>
      </c>
      <c r="I206" s="169">
        <v>16.010000000000002</v>
      </c>
      <c r="J206" s="169">
        <v>20.81</v>
      </c>
    </row>
    <row r="207" spans="1:10" ht="25.5" x14ac:dyDescent="0.2">
      <c r="A207" s="165" t="s">
        <v>153</v>
      </c>
      <c r="B207" s="166" t="s">
        <v>117</v>
      </c>
      <c r="C207" s="165" t="s">
        <v>27</v>
      </c>
      <c r="D207" s="165" t="s">
        <v>118</v>
      </c>
      <c r="E207" s="185" t="s">
        <v>56</v>
      </c>
      <c r="F207" s="185"/>
      <c r="G207" s="167" t="s">
        <v>119</v>
      </c>
      <c r="H207" s="168">
        <v>0.05</v>
      </c>
      <c r="I207" s="169">
        <v>24.01</v>
      </c>
      <c r="J207" s="169">
        <v>1.2</v>
      </c>
    </row>
    <row r="208" spans="1:10" x14ac:dyDescent="0.2">
      <c r="A208" s="146"/>
      <c r="B208" s="146"/>
      <c r="C208" s="146"/>
      <c r="D208" s="146"/>
      <c r="E208" s="146"/>
      <c r="F208" s="22"/>
      <c r="G208" s="146"/>
      <c r="H208" s="186" t="s">
        <v>174</v>
      </c>
      <c r="I208" s="186"/>
      <c r="J208" s="22">
        <v>136.83000000000001</v>
      </c>
    </row>
    <row r="209" spans="1:10" ht="15" thickBot="1" x14ac:dyDescent="0.25">
      <c r="A209" s="144"/>
      <c r="B209" s="144"/>
      <c r="C209" s="144"/>
      <c r="D209" s="144"/>
      <c r="E209" s="144"/>
      <c r="F209" s="144"/>
      <c r="G209" s="144"/>
      <c r="H209" s="138"/>
      <c r="I209" s="144"/>
      <c r="J209" s="145"/>
    </row>
    <row r="210" spans="1:10" ht="15" thickTop="1" x14ac:dyDescent="0.2">
      <c r="A210" s="23"/>
      <c r="B210" s="23"/>
      <c r="C210" s="23"/>
      <c r="D210" s="23"/>
      <c r="E210" s="23"/>
      <c r="F210" s="23"/>
      <c r="G210" s="23"/>
      <c r="H210" s="23"/>
      <c r="I210" s="23"/>
      <c r="J210" s="23"/>
    </row>
    <row r="211" spans="1:10" ht="15" x14ac:dyDescent="0.2">
      <c r="A211" s="147" t="s">
        <v>657</v>
      </c>
      <c r="B211" s="12" t="s">
        <v>6</v>
      </c>
      <c r="C211" s="147" t="s">
        <v>7</v>
      </c>
      <c r="D211" s="147" t="s">
        <v>8</v>
      </c>
      <c r="E211" s="187" t="s">
        <v>9</v>
      </c>
      <c r="F211" s="187"/>
      <c r="G211" s="13" t="s">
        <v>10</v>
      </c>
      <c r="H211" s="12" t="s">
        <v>11</v>
      </c>
      <c r="I211" s="12" t="s">
        <v>12</v>
      </c>
      <c r="J211" s="12" t="s">
        <v>14</v>
      </c>
    </row>
    <row r="212" spans="1:10" ht="25.5" x14ac:dyDescent="0.2">
      <c r="A212" s="148" t="s">
        <v>152</v>
      </c>
      <c r="B212" s="14" t="s">
        <v>67</v>
      </c>
      <c r="C212" s="148" t="s">
        <v>27</v>
      </c>
      <c r="D212" s="148" t="s">
        <v>68</v>
      </c>
      <c r="E212" s="188" t="s">
        <v>56</v>
      </c>
      <c r="F212" s="188"/>
      <c r="G212" s="15" t="s">
        <v>30</v>
      </c>
      <c r="H212" s="16">
        <v>1</v>
      </c>
      <c r="I212" s="17">
        <v>51.94</v>
      </c>
      <c r="J212" s="17">
        <v>51.94</v>
      </c>
    </row>
    <row r="213" spans="1:10" ht="25.5" x14ac:dyDescent="0.2">
      <c r="A213" s="165" t="s">
        <v>162</v>
      </c>
      <c r="B213" s="166" t="s">
        <v>26</v>
      </c>
      <c r="C213" s="165" t="s">
        <v>27</v>
      </c>
      <c r="D213" s="165" t="s">
        <v>223</v>
      </c>
      <c r="E213" s="185" t="s">
        <v>219</v>
      </c>
      <c r="F213" s="185"/>
      <c r="G213" s="167" t="s">
        <v>30</v>
      </c>
      <c r="H213" s="168">
        <v>1</v>
      </c>
      <c r="I213" s="169">
        <v>48</v>
      </c>
      <c r="J213" s="169">
        <v>48</v>
      </c>
    </row>
    <row r="214" spans="1:10" x14ac:dyDescent="0.2">
      <c r="A214" s="165" t="s">
        <v>162</v>
      </c>
      <c r="B214" s="166" t="s">
        <v>224</v>
      </c>
      <c r="C214" s="165" t="s">
        <v>19</v>
      </c>
      <c r="D214" s="165" t="s">
        <v>225</v>
      </c>
      <c r="E214" s="185" t="s">
        <v>226</v>
      </c>
      <c r="F214" s="185"/>
      <c r="G214" s="167" t="s">
        <v>159</v>
      </c>
      <c r="H214" s="168">
        <v>0.15</v>
      </c>
      <c r="I214" s="169">
        <v>26.3</v>
      </c>
      <c r="J214" s="169">
        <v>3.94</v>
      </c>
    </row>
    <row r="215" spans="1:10" x14ac:dyDescent="0.2">
      <c r="A215" s="146"/>
      <c r="B215" s="146"/>
      <c r="C215" s="146"/>
      <c r="D215" s="146"/>
      <c r="E215" s="146"/>
      <c r="F215" s="22"/>
      <c r="G215" s="146"/>
      <c r="H215" s="186" t="s">
        <v>174</v>
      </c>
      <c r="I215" s="186"/>
      <c r="J215" s="22">
        <v>65.3</v>
      </c>
    </row>
    <row r="216" spans="1:10" ht="15" thickBot="1" x14ac:dyDescent="0.25">
      <c r="A216" s="144"/>
      <c r="B216" s="144"/>
      <c r="C216" s="144"/>
      <c r="D216" s="144"/>
      <c r="E216" s="144"/>
      <c r="F216" s="144"/>
      <c r="G216" s="144"/>
      <c r="H216" s="138"/>
      <c r="I216" s="144"/>
      <c r="J216" s="145"/>
    </row>
    <row r="217" spans="1:10" ht="15" thickTop="1" x14ac:dyDescent="0.2">
      <c r="A217" s="23"/>
      <c r="B217" s="23"/>
      <c r="C217" s="23"/>
      <c r="D217" s="23"/>
      <c r="E217" s="23"/>
      <c r="F217" s="23"/>
      <c r="G217" s="23"/>
      <c r="H217" s="23"/>
      <c r="I217" s="23"/>
      <c r="J217" s="23"/>
    </row>
    <row r="218" spans="1:10" ht="15" x14ac:dyDescent="0.2">
      <c r="A218" s="147" t="s">
        <v>658</v>
      </c>
      <c r="B218" s="12" t="s">
        <v>6</v>
      </c>
      <c r="C218" s="147" t="s">
        <v>7</v>
      </c>
      <c r="D218" s="147" t="s">
        <v>8</v>
      </c>
      <c r="E218" s="187" t="s">
        <v>9</v>
      </c>
      <c r="F218" s="187"/>
      <c r="G218" s="13" t="s">
        <v>10</v>
      </c>
      <c r="H218" s="12" t="s">
        <v>11</v>
      </c>
      <c r="I218" s="12" t="s">
        <v>12</v>
      </c>
      <c r="J218" s="12" t="s">
        <v>14</v>
      </c>
    </row>
    <row r="219" spans="1:10" x14ac:dyDescent="0.2">
      <c r="A219" s="148" t="s">
        <v>152</v>
      </c>
      <c r="B219" s="14" t="s">
        <v>481</v>
      </c>
      <c r="C219" s="148" t="s">
        <v>62</v>
      </c>
      <c r="D219" s="148" t="s">
        <v>482</v>
      </c>
      <c r="E219" s="188" t="s">
        <v>64</v>
      </c>
      <c r="F219" s="188"/>
      <c r="G219" s="15" t="s">
        <v>65</v>
      </c>
      <c r="H219" s="16">
        <v>1</v>
      </c>
      <c r="I219" s="17">
        <v>244.19</v>
      </c>
      <c r="J219" s="17">
        <v>244.19</v>
      </c>
    </row>
    <row r="220" spans="1:10" x14ac:dyDescent="0.2">
      <c r="A220" s="165" t="s">
        <v>162</v>
      </c>
      <c r="B220" s="166" t="s">
        <v>508</v>
      </c>
      <c r="C220" s="165" t="s">
        <v>62</v>
      </c>
      <c r="D220" s="165" t="s">
        <v>509</v>
      </c>
      <c r="E220" s="185" t="s">
        <v>219</v>
      </c>
      <c r="F220" s="185"/>
      <c r="G220" s="167" t="s">
        <v>65</v>
      </c>
      <c r="H220" s="168">
        <v>1</v>
      </c>
      <c r="I220" s="169">
        <v>244.19</v>
      </c>
      <c r="J220" s="169">
        <v>244.19</v>
      </c>
    </row>
    <row r="221" spans="1:10" x14ac:dyDescent="0.2">
      <c r="A221" s="146"/>
      <c r="B221" s="146"/>
      <c r="C221" s="146"/>
      <c r="D221" s="146"/>
      <c r="E221" s="146"/>
      <c r="F221" s="22"/>
      <c r="G221" s="146"/>
      <c r="H221" s="186" t="s">
        <v>174</v>
      </c>
      <c r="I221" s="186"/>
      <c r="J221" s="22">
        <v>307.04000000000002</v>
      </c>
    </row>
    <row r="222" spans="1:10" ht="15" thickBot="1" x14ac:dyDescent="0.25">
      <c r="A222" s="144"/>
      <c r="B222" s="144"/>
      <c r="C222" s="144"/>
      <c r="D222" s="144"/>
      <c r="E222" s="144"/>
      <c r="F222" s="144"/>
      <c r="G222" s="144"/>
      <c r="H222" s="138"/>
      <c r="I222" s="144"/>
      <c r="J222" s="145"/>
    </row>
    <row r="223" spans="1:10" ht="15" thickTop="1" x14ac:dyDescent="0.2">
      <c r="A223" s="23"/>
      <c r="B223" s="23"/>
      <c r="C223" s="23"/>
      <c r="D223" s="23"/>
      <c r="E223" s="23"/>
      <c r="F223" s="23"/>
      <c r="G223" s="23"/>
      <c r="H223" s="23"/>
      <c r="I223" s="23"/>
      <c r="J223" s="23"/>
    </row>
    <row r="224" spans="1:10" ht="15" x14ac:dyDescent="0.2">
      <c r="A224" s="147" t="s">
        <v>659</v>
      </c>
      <c r="B224" s="12" t="s">
        <v>6</v>
      </c>
      <c r="C224" s="147" t="s">
        <v>7</v>
      </c>
      <c r="D224" s="147" t="s">
        <v>8</v>
      </c>
      <c r="E224" s="187" t="s">
        <v>9</v>
      </c>
      <c r="F224" s="187"/>
      <c r="G224" s="13" t="s">
        <v>10</v>
      </c>
      <c r="H224" s="12" t="s">
        <v>11</v>
      </c>
      <c r="I224" s="12" t="s">
        <v>12</v>
      </c>
      <c r="J224" s="12" t="s">
        <v>14</v>
      </c>
    </row>
    <row r="225" spans="1:10" ht="25.5" x14ac:dyDescent="0.2">
      <c r="A225" s="148" t="s">
        <v>152</v>
      </c>
      <c r="B225" s="14" t="s">
        <v>477</v>
      </c>
      <c r="C225" s="148" t="s">
        <v>27</v>
      </c>
      <c r="D225" s="148" t="s">
        <v>478</v>
      </c>
      <c r="E225" s="188" t="s">
        <v>56</v>
      </c>
      <c r="F225" s="188"/>
      <c r="G225" s="15" t="s">
        <v>30</v>
      </c>
      <c r="H225" s="16">
        <v>1</v>
      </c>
      <c r="I225" s="17">
        <v>161.77000000000001</v>
      </c>
      <c r="J225" s="17">
        <v>161.77000000000001</v>
      </c>
    </row>
    <row r="226" spans="1:10" ht="25.5" x14ac:dyDescent="0.2">
      <c r="A226" s="165" t="s">
        <v>153</v>
      </c>
      <c r="B226" s="166" t="s">
        <v>160</v>
      </c>
      <c r="C226" s="165" t="s">
        <v>19</v>
      </c>
      <c r="D226" s="165" t="s">
        <v>161</v>
      </c>
      <c r="E226" s="185" t="s">
        <v>56</v>
      </c>
      <c r="F226" s="185"/>
      <c r="G226" s="167" t="s">
        <v>159</v>
      </c>
      <c r="H226" s="168">
        <v>0.2</v>
      </c>
      <c r="I226" s="169">
        <v>16.010000000000002</v>
      </c>
      <c r="J226" s="169">
        <v>3.2</v>
      </c>
    </row>
    <row r="227" spans="1:10" x14ac:dyDescent="0.2">
      <c r="A227" s="165" t="s">
        <v>162</v>
      </c>
      <c r="B227" s="166" t="s">
        <v>506</v>
      </c>
      <c r="C227" s="165" t="s">
        <v>62</v>
      </c>
      <c r="D227" s="165" t="s">
        <v>507</v>
      </c>
      <c r="E227" s="185" t="s">
        <v>219</v>
      </c>
      <c r="F227" s="185"/>
      <c r="G227" s="167" t="s">
        <v>220</v>
      </c>
      <c r="H227" s="168">
        <v>1</v>
      </c>
      <c r="I227" s="169">
        <v>158.57</v>
      </c>
      <c r="J227" s="169">
        <v>158.57</v>
      </c>
    </row>
    <row r="228" spans="1:10" x14ac:dyDescent="0.2">
      <c r="A228" s="146"/>
      <c r="B228" s="146"/>
      <c r="C228" s="146"/>
      <c r="D228" s="146"/>
      <c r="E228" s="146"/>
      <c r="F228" s="22"/>
      <c r="G228" s="146"/>
      <c r="H228" s="186" t="s">
        <v>174</v>
      </c>
      <c r="I228" s="186"/>
      <c r="J228" s="22">
        <v>203.4</v>
      </c>
    </row>
    <row r="229" spans="1:10" ht="15" thickBot="1" x14ac:dyDescent="0.25">
      <c r="A229" s="144"/>
      <c r="B229" s="144"/>
      <c r="C229" s="144"/>
      <c r="D229" s="144"/>
      <c r="E229" s="144"/>
      <c r="F229" s="144"/>
      <c r="G229" s="144"/>
      <c r="H229" s="138"/>
      <c r="I229" s="144"/>
      <c r="J229" s="145"/>
    </row>
    <row r="230" spans="1:10" ht="15" thickTop="1" x14ac:dyDescent="0.2">
      <c r="A230" s="23"/>
      <c r="B230" s="23"/>
      <c r="C230" s="23"/>
      <c r="D230" s="23"/>
      <c r="E230" s="23"/>
      <c r="F230" s="23"/>
      <c r="G230" s="23"/>
      <c r="H230" s="23"/>
      <c r="I230" s="23"/>
      <c r="J230" s="23"/>
    </row>
    <row r="231" spans="1:10" ht="15" x14ac:dyDescent="0.2">
      <c r="A231" s="147" t="s">
        <v>660</v>
      </c>
      <c r="B231" s="12" t="s">
        <v>6</v>
      </c>
      <c r="C231" s="147" t="s">
        <v>7</v>
      </c>
      <c r="D231" s="147" t="s">
        <v>8</v>
      </c>
      <c r="E231" s="187" t="s">
        <v>9</v>
      </c>
      <c r="F231" s="187"/>
      <c r="G231" s="13" t="s">
        <v>10</v>
      </c>
      <c r="H231" s="12" t="s">
        <v>11</v>
      </c>
      <c r="I231" s="12" t="s">
        <v>12</v>
      </c>
      <c r="J231" s="12" t="s">
        <v>14</v>
      </c>
    </row>
    <row r="232" spans="1:10" ht="25.5" x14ac:dyDescent="0.2">
      <c r="A232" s="148" t="s">
        <v>152</v>
      </c>
      <c r="B232" s="14" t="s">
        <v>70</v>
      </c>
      <c r="C232" s="148" t="s">
        <v>27</v>
      </c>
      <c r="D232" s="148" t="s">
        <v>71</v>
      </c>
      <c r="E232" s="188" t="s">
        <v>56</v>
      </c>
      <c r="F232" s="188"/>
      <c r="G232" s="15" t="s">
        <v>72</v>
      </c>
      <c r="H232" s="16">
        <v>1</v>
      </c>
      <c r="I232" s="17">
        <v>184.82</v>
      </c>
      <c r="J232" s="17">
        <v>184.82</v>
      </c>
    </row>
    <row r="233" spans="1:10" ht="25.5" x14ac:dyDescent="0.2">
      <c r="A233" s="165" t="s">
        <v>153</v>
      </c>
      <c r="B233" s="166" t="s">
        <v>183</v>
      </c>
      <c r="C233" s="165" t="s">
        <v>19</v>
      </c>
      <c r="D233" s="165" t="s">
        <v>184</v>
      </c>
      <c r="E233" s="185" t="s">
        <v>56</v>
      </c>
      <c r="F233" s="185"/>
      <c r="G233" s="167" t="s">
        <v>159</v>
      </c>
      <c r="H233" s="168">
        <v>0.15</v>
      </c>
      <c r="I233" s="169">
        <v>32.14</v>
      </c>
      <c r="J233" s="169">
        <v>4.82</v>
      </c>
    </row>
    <row r="234" spans="1:10" ht="25.5" x14ac:dyDescent="0.2">
      <c r="A234" s="165" t="s">
        <v>162</v>
      </c>
      <c r="B234" s="166" t="s">
        <v>227</v>
      </c>
      <c r="C234" s="165" t="s">
        <v>27</v>
      </c>
      <c r="D234" s="165" t="s">
        <v>228</v>
      </c>
      <c r="E234" s="185" t="s">
        <v>219</v>
      </c>
      <c r="F234" s="185"/>
      <c r="G234" s="167" t="s">
        <v>30</v>
      </c>
      <c r="H234" s="168">
        <v>1</v>
      </c>
      <c r="I234" s="169">
        <v>180</v>
      </c>
      <c r="J234" s="169">
        <v>180</v>
      </c>
    </row>
    <row r="235" spans="1:10" x14ac:dyDescent="0.2">
      <c r="A235" s="146"/>
      <c r="B235" s="146"/>
      <c r="C235" s="146"/>
      <c r="D235" s="146"/>
      <c r="E235" s="146"/>
      <c r="F235" s="22"/>
      <c r="G235" s="146"/>
      <c r="H235" s="186" t="s">
        <v>174</v>
      </c>
      <c r="I235" s="186"/>
      <c r="J235" s="22">
        <v>232.39</v>
      </c>
    </row>
    <row r="236" spans="1:10" ht="15" thickBot="1" x14ac:dyDescent="0.25">
      <c r="A236" s="144"/>
      <c r="B236" s="144"/>
      <c r="C236" s="144"/>
      <c r="D236" s="144"/>
      <c r="E236" s="144"/>
      <c r="F236" s="144"/>
      <c r="G236" s="144"/>
      <c r="H236" s="138"/>
      <c r="I236" s="144"/>
      <c r="J236" s="145"/>
    </row>
    <row r="237" spans="1:10" ht="15" thickTop="1" x14ac:dyDescent="0.2">
      <c r="A237" s="23"/>
      <c r="B237" s="23"/>
      <c r="C237" s="23"/>
      <c r="D237" s="23"/>
      <c r="E237" s="23"/>
      <c r="F237" s="23"/>
      <c r="G237" s="23"/>
      <c r="H237" s="23"/>
      <c r="I237" s="23"/>
      <c r="J237" s="23"/>
    </row>
    <row r="238" spans="1:10" ht="15" x14ac:dyDescent="0.2">
      <c r="A238" s="147" t="s">
        <v>661</v>
      </c>
      <c r="B238" s="12" t="s">
        <v>6</v>
      </c>
      <c r="C238" s="147" t="s">
        <v>7</v>
      </c>
      <c r="D238" s="147" t="s">
        <v>8</v>
      </c>
      <c r="E238" s="187" t="s">
        <v>9</v>
      </c>
      <c r="F238" s="187"/>
      <c r="G238" s="13" t="s">
        <v>10</v>
      </c>
      <c r="H238" s="12" t="s">
        <v>11</v>
      </c>
      <c r="I238" s="12" t="s">
        <v>12</v>
      </c>
      <c r="J238" s="12" t="s">
        <v>14</v>
      </c>
    </row>
    <row r="239" spans="1:10" ht="25.5" x14ac:dyDescent="0.2">
      <c r="A239" s="148" t="s">
        <v>152</v>
      </c>
      <c r="B239" s="14" t="s">
        <v>74</v>
      </c>
      <c r="C239" s="148" t="s">
        <v>27</v>
      </c>
      <c r="D239" s="148" t="s">
        <v>75</v>
      </c>
      <c r="E239" s="188" t="s">
        <v>56</v>
      </c>
      <c r="F239" s="188"/>
      <c r="G239" s="15" t="s">
        <v>30</v>
      </c>
      <c r="H239" s="16">
        <v>1</v>
      </c>
      <c r="I239" s="17">
        <v>229.37</v>
      </c>
      <c r="J239" s="17">
        <v>229.37</v>
      </c>
    </row>
    <row r="240" spans="1:10" ht="25.5" x14ac:dyDescent="0.2">
      <c r="A240" s="165" t="s">
        <v>153</v>
      </c>
      <c r="B240" s="166" t="s">
        <v>229</v>
      </c>
      <c r="C240" s="165" t="s">
        <v>19</v>
      </c>
      <c r="D240" s="165" t="s">
        <v>230</v>
      </c>
      <c r="E240" s="185" t="s">
        <v>56</v>
      </c>
      <c r="F240" s="185"/>
      <c r="G240" s="167" t="s">
        <v>159</v>
      </c>
      <c r="H240" s="168">
        <v>2</v>
      </c>
      <c r="I240" s="169">
        <v>34.020000000000003</v>
      </c>
      <c r="J240" s="169">
        <v>68.040000000000006</v>
      </c>
    </row>
    <row r="241" spans="1:10" x14ac:dyDescent="0.2">
      <c r="A241" s="165" t="s">
        <v>162</v>
      </c>
      <c r="B241" s="166" t="s">
        <v>177</v>
      </c>
      <c r="C241" s="165" t="s">
        <v>62</v>
      </c>
      <c r="D241" s="165" t="s">
        <v>178</v>
      </c>
      <c r="E241" s="185" t="s">
        <v>179</v>
      </c>
      <c r="F241" s="185"/>
      <c r="G241" s="167" t="s">
        <v>65</v>
      </c>
      <c r="H241" s="168">
        <v>4</v>
      </c>
      <c r="I241" s="169">
        <v>10.210000000000001</v>
      </c>
      <c r="J241" s="169">
        <v>40.840000000000003</v>
      </c>
    </row>
    <row r="242" spans="1:10" x14ac:dyDescent="0.2">
      <c r="A242" s="165" t="s">
        <v>162</v>
      </c>
      <c r="B242" s="166" t="s">
        <v>180</v>
      </c>
      <c r="C242" s="165" t="s">
        <v>19</v>
      </c>
      <c r="D242" s="165" t="s">
        <v>181</v>
      </c>
      <c r="E242" s="185" t="s">
        <v>165</v>
      </c>
      <c r="F242" s="185"/>
      <c r="G242" s="167" t="s">
        <v>182</v>
      </c>
      <c r="H242" s="168">
        <v>5</v>
      </c>
      <c r="I242" s="169">
        <v>4.6100000000000003</v>
      </c>
      <c r="J242" s="169">
        <v>23.05</v>
      </c>
    </row>
    <row r="243" spans="1:10" ht="25.5" x14ac:dyDescent="0.2">
      <c r="A243" s="165" t="s">
        <v>162</v>
      </c>
      <c r="B243" s="166" t="s">
        <v>39</v>
      </c>
      <c r="C243" s="165" t="s">
        <v>27</v>
      </c>
      <c r="D243" s="165" t="s">
        <v>231</v>
      </c>
      <c r="E243" s="185" t="s">
        <v>179</v>
      </c>
      <c r="F243" s="185"/>
      <c r="G243" s="167">
        <v>1</v>
      </c>
      <c r="H243" s="168">
        <v>1</v>
      </c>
      <c r="I243" s="169">
        <v>81.36</v>
      </c>
      <c r="J243" s="169">
        <v>81.36</v>
      </c>
    </row>
    <row r="244" spans="1:10" ht="25.5" x14ac:dyDescent="0.2">
      <c r="A244" s="165" t="s">
        <v>162</v>
      </c>
      <c r="B244" s="166" t="s">
        <v>232</v>
      </c>
      <c r="C244" s="165" t="s">
        <v>27</v>
      </c>
      <c r="D244" s="165" t="s">
        <v>233</v>
      </c>
      <c r="E244" s="185" t="s">
        <v>219</v>
      </c>
      <c r="F244" s="185"/>
      <c r="G244" s="167" t="s">
        <v>72</v>
      </c>
      <c r="H244" s="168">
        <v>1</v>
      </c>
      <c r="I244" s="169">
        <v>16.079999999999998</v>
      </c>
      <c r="J244" s="169">
        <v>16.079999999999998</v>
      </c>
    </row>
    <row r="245" spans="1:10" x14ac:dyDescent="0.2">
      <c r="A245" s="146"/>
      <c r="B245" s="146"/>
      <c r="C245" s="146"/>
      <c r="D245" s="146"/>
      <c r="E245" s="146"/>
      <c r="F245" s="22"/>
      <c r="G245" s="146"/>
      <c r="H245" s="186" t="s">
        <v>174</v>
      </c>
      <c r="I245" s="186"/>
      <c r="J245" s="22">
        <v>288.39999999999998</v>
      </c>
    </row>
    <row r="246" spans="1:10" ht="15" thickBot="1" x14ac:dyDescent="0.25">
      <c r="A246" s="144"/>
      <c r="B246" s="144"/>
      <c r="C246" s="144"/>
      <c r="D246" s="144"/>
      <c r="E246" s="144"/>
      <c r="F246" s="144"/>
      <c r="G246" s="144"/>
      <c r="H246" s="138"/>
      <c r="I246" s="144"/>
      <c r="J246" s="145"/>
    </row>
    <row r="247" spans="1:10" ht="15" thickTop="1" x14ac:dyDescent="0.2">
      <c r="A247" s="23"/>
      <c r="B247" s="23"/>
      <c r="C247" s="23"/>
      <c r="D247" s="23"/>
      <c r="E247" s="23"/>
      <c r="F247" s="23"/>
      <c r="G247" s="23"/>
      <c r="H247" s="23"/>
      <c r="I247" s="23"/>
      <c r="J247" s="23"/>
    </row>
    <row r="248" spans="1:10" ht="15" x14ac:dyDescent="0.2">
      <c r="A248" s="147" t="s">
        <v>78</v>
      </c>
      <c r="B248" s="12" t="s">
        <v>6</v>
      </c>
      <c r="C248" s="147" t="s">
        <v>7</v>
      </c>
      <c r="D248" s="147" t="s">
        <v>8</v>
      </c>
      <c r="E248" s="187" t="s">
        <v>9</v>
      </c>
      <c r="F248" s="187"/>
      <c r="G248" s="13" t="s">
        <v>10</v>
      </c>
      <c r="H248" s="12" t="s">
        <v>11</v>
      </c>
      <c r="I248" s="12" t="s">
        <v>12</v>
      </c>
      <c r="J248" s="12" t="s">
        <v>14</v>
      </c>
    </row>
    <row r="249" spans="1:10" ht="25.5" x14ac:dyDescent="0.2">
      <c r="A249" s="148" t="s">
        <v>152</v>
      </c>
      <c r="B249" s="14" t="s">
        <v>79</v>
      </c>
      <c r="C249" s="148" t="s">
        <v>27</v>
      </c>
      <c r="D249" s="148" t="s">
        <v>80</v>
      </c>
      <c r="E249" s="188" t="s">
        <v>46</v>
      </c>
      <c r="F249" s="188"/>
      <c r="G249" s="15" t="s">
        <v>81</v>
      </c>
      <c r="H249" s="16">
        <v>1</v>
      </c>
      <c r="I249" s="17">
        <v>3.89</v>
      </c>
      <c r="J249" s="17">
        <v>3.89</v>
      </c>
    </row>
    <row r="250" spans="1:10" ht="25.5" x14ac:dyDescent="0.2">
      <c r="A250" s="165" t="s">
        <v>153</v>
      </c>
      <c r="B250" s="166" t="s">
        <v>185</v>
      </c>
      <c r="C250" s="165" t="s">
        <v>19</v>
      </c>
      <c r="D250" s="165" t="s">
        <v>186</v>
      </c>
      <c r="E250" s="185" t="s">
        <v>56</v>
      </c>
      <c r="F250" s="185"/>
      <c r="G250" s="167" t="s">
        <v>159</v>
      </c>
      <c r="H250" s="168">
        <v>0.01</v>
      </c>
      <c r="I250" s="169">
        <v>25.61</v>
      </c>
      <c r="J250" s="169">
        <v>0.25</v>
      </c>
    </row>
    <row r="251" spans="1:10" ht="25.5" x14ac:dyDescent="0.2">
      <c r="A251" s="165" t="s">
        <v>153</v>
      </c>
      <c r="B251" s="166" t="s">
        <v>160</v>
      </c>
      <c r="C251" s="165" t="s">
        <v>19</v>
      </c>
      <c r="D251" s="165" t="s">
        <v>161</v>
      </c>
      <c r="E251" s="185" t="s">
        <v>56</v>
      </c>
      <c r="F251" s="185"/>
      <c r="G251" s="167" t="s">
        <v>159</v>
      </c>
      <c r="H251" s="168">
        <v>0.1</v>
      </c>
      <c r="I251" s="169">
        <v>16.010000000000002</v>
      </c>
      <c r="J251" s="169">
        <v>1.6</v>
      </c>
    </row>
    <row r="252" spans="1:10" x14ac:dyDescent="0.2">
      <c r="A252" s="165" t="s">
        <v>162</v>
      </c>
      <c r="B252" s="166" t="s">
        <v>187</v>
      </c>
      <c r="C252" s="165" t="s">
        <v>19</v>
      </c>
      <c r="D252" s="165" t="s">
        <v>188</v>
      </c>
      <c r="E252" s="185" t="s">
        <v>165</v>
      </c>
      <c r="F252" s="185"/>
      <c r="G252" s="167" t="s">
        <v>182</v>
      </c>
      <c r="H252" s="168">
        <v>0.3</v>
      </c>
      <c r="I252" s="169">
        <v>3.62</v>
      </c>
      <c r="J252" s="169">
        <v>1.08</v>
      </c>
    </row>
    <row r="253" spans="1:10" ht="25.5" x14ac:dyDescent="0.2">
      <c r="A253" s="165" t="s">
        <v>162</v>
      </c>
      <c r="B253" s="166" t="s">
        <v>189</v>
      </c>
      <c r="C253" s="165" t="s">
        <v>19</v>
      </c>
      <c r="D253" s="165" t="s">
        <v>190</v>
      </c>
      <c r="E253" s="185" t="s">
        <v>165</v>
      </c>
      <c r="F253" s="185"/>
      <c r="G253" s="167" t="s">
        <v>182</v>
      </c>
      <c r="H253" s="168">
        <v>5.0000000000000001E-3</v>
      </c>
      <c r="I253" s="169">
        <v>13.61</v>
      </c>
      <c r="J253" s="169">
        <v>0.06</v>
      </c>
    </row>
    <row r="254" spans="1:10" x14ac:dyDescent="0.2">
      <c r="A254" s="165" t="s">
        <v>162</v>
      </c>
      <c r="B254" s="166" t="s">
        <v>191</v>
      </c>
      <c r="C254" s="165" t="s">
        <v>62</v>
      </c>
      <c r="D254" s="165" t="s">
        <v>192</v>
      </c>
      <c r="E254" s="185" t="s">
        <v>179</v>
      </c>
      <c r="F254" s="185"/>
      <c r="G254" s="167" t="s">
        <v>65</v>
      </c>
      <c r="H254" s="168">
        <v>0.01</v>
      </c>
      <c r="I254" s="169">
        <v>90.41</v>
      </c>
      <c r="J254" s="169">
        <v>0.9</v>
      </c>
    </row>
    <row r="255" spans="1:10" x14ac:dyDescent="0.2">
      <c r="A255" s="146"/>
      <c r="B255" s="146"/>
      <c r="C255" s="146"/>
      <c r="D255" s="146"/>
      <c r="E255" s="146"/>
      <c r="F255" s="22"/>
      <c r="G255" s="146"/>
      <c r="H255" s="186" t="s">
        <v>174</v>
      </c>
      <c r="I255" s="186"/>
      <c r="J255" s="22">
        <v>4.8899999999999997</v>
      </c>
    </row>
    <row r="256" spans="1:10" ht="15" thickBot="1" x14ac:dyDescent="0.25">
      <c r="A256" s="144"/>
      <c r="B256" s="144"/>
      <c r="C256" s="144"/>
      <c r="D256" s="144"/>
      <c r="E256" s="144"/>
      <c r="F256" s="144"/>
      <c r="G256" s="144"/>
      <c r="H256" s="138"/>
      <c r="I256" s="144"/>
      <c r="J256" s="145"/>
    </row>
    <row r="257" spans="1:10" ht="15" thickTop="1" x14ac:dyDescent="0.2">
      <c r="A257" s="23"/>
      <c r="B257" s="23"/>
      <c r="C257" s="23"/>
      <c r="D257" s="23"/>
      <c r="E257" s="23"/>
      <c r="F257" s="23"/>
      <c r="G257" s="23"/>
      <c r="H257" s="23"/>
      <c r="I257" s="23"/>
      <c r="J257" s="23"/>
    </row>
    <row r="258" spans="1:10" ht="15" x14ac:dyDescent="0.2">
      <c r="A258" s="147" t="s">
        <v>84</v>
      </c>
      <c r="B258" s="12" t="s">
        <v>6</v>
      </c>
      <c r="C258" s="147" t="s">
        <v>7</v>
      </c>
      <c r="D258" s="147" t="s">
        <v>8</v>
      </c>
      <c r="E258" s="187" t="s">
        <v>9</v>
      </c>
      <c r="F258" s="187"/>
      <c r="G258" s="13" t="s">
        <v>10</v>
      </c>
      <c r="H258" s="12" t="s">
        <v>11</v>
      </c>
      <c r="I258" s="12" t="s">
        <v>12</v>
      </c>
      <c r="J258" s="12" t="s">
        <v>14</v>
      </c>
    </row>
    <row r="259" spans="1:10" ht="102" x14ac:dyDescent="0.2">
      <c r="A259" s="148" t="s">
        <v>152</v>
      </c>
      <c r="B259" s="14" t="s">
        <v>491</v>
      </c>
      <c r="C259" s="148" t="s">
        <v>27</v>
      </c>
      <c r="D259" s="148" t="s">
        <v>662</v>
      </c>
      <c r="E259" s="188" t="s">
        <v>46</v>
      </c>
      <c r="F259" s="188"/>
      <c r="G259" s="15" t="s">
        <v>30</v>
      </c>
      <c r="H259" s="16">
        <v>1</v>
      </c>
      <c r="I259" s="17">
        <v>13048.77</v>
      </c>
      <c r="J259" s="17">
        <v>13048.77</v>
      </c>
    </row>
    <row r="260" spans="1:10" ht="25.5" x14ac:dyDescent="0.2">
      <c r="A260" s="165" t="s">
        <v>153</v>
      </c>
      <c r="B260" s="166" t="s">
        <v>234</v>
      </c>
      <c r="C260" s="165" t="s">
        <v>19</v>
      </c>
      <c r="D260" s="165" t="s">
        <v>235</v>
      </c>
      <c r="E260" s="185" t="s">
        <v>56</v>
      </c>
      <c r="F260" s="185"/>
      <c r="G260" s="167" t="s">
        <v>159</v>
      </c>
      <c r="H260" s="168">
        <v>8</v>
      </c>
      <c r="I260" s="169">
        <v>17.73</v>
      </c>
      <c r="J260" s="169">
        <v>141.84</v>
      </c>
    </row>
    <row r="261" spans="1:10" ht="25.5" x14ac:dyDescent="0.2">
      <c r="A261" s="165" t="s">
        <v>153</v>
      </c>
      <c r="B261" s="166" t="s">
        <v>215</v>
      </c>
      <c r="C261" s="165" t="s">
        <v>19</v>
      </c>
      <c r="D261" s="165" t="s">
        <v>216</v>
      </c>
      <c r="E261" s="185" t="s">
        <v>56</v>
      </c>
      <c r="F261" s="185"/>
      <c r="G261" s="167" t="s">
        <v>159</v>
      </c>
      <c r="H261" s="168">
        <v>8</v>
      </c>
      <c r="I261" s="169">
        <v>22.78</v>
      </c>
      <c r="J261" s="169">
        <v>182.24</v>
      </c>
    </row>
    <row r="262" spans="1:10" ht="25.5" x14ac:dyDescent="0.2">
      <c r="A262" s="165" t="s">
        <v>153</v>
      </c>
      <c r="B262" s="166" t="s">
        <v>236</v>
      </c>
      <c r="C262" s="165" t="s">
        <v>19</v>
      </c>
      <c r="D262" s="165" t="s">
        <v>237</v>
      </c>
      <c r="E262" s="185" t="s">
        <v>56</v>
      </c>
      <c r="F262" s="185"/>
      <c r="G262" s="167" t="s">
        <v>159</v>
      </c>
      <c r="H262" s="168">
        <v>4</v>
      </c>
      <c r="I262" s="169">
        <v>23.46</v>
      </c>
      <c r="J262" s="169">
        <v>93.84</v>
      </c>
    </row>
    <row r="263" spans="1:10" ht="25.5" x14ac:dyDescent="0.2">
      <c r="A263" s="165" t="s">
        <v>153</v>
      </c>
      <c r="B263" s="166" t="s">
        <v>238</v>
      </c>
      <c r="C263" s="165" t="s">
        <v>19</v>
      </c>
      <c r="D263" s="165" t="s">
        <v>239</v>
      </c>
      <c r="E263" s="185" t="s">
        <v>56</v>
      </c>
      <c r="F263" s="185"/>
      <c r="G263" s="167" t="s">
        <v>159</v>
      </c>
      <c r="H263" s="168">
        <v>4</v>
      </c>
      <c r="I263" s="169">
        <v>18.239999999999998</v>
      </c>
      <c r="J263" s="169">
        <v>72.959999999999994</v>
      </c>
    </row>
    <row r="264" spans="1:10" x14ac:dyDescent="0.2">
      <c r="A264" s="165" t="s">
        <v>162</v>
      </c>
      <c r="B264" s="166" t="s">
        <v>240</v>
      </c>
      <c r="C264" s="165" t="s">
        <v>19</v>
      </c>
      <c r="D264" s="165" t="s">
        <v>241</v>
      </c>
      <c r="E264" s="185" t="s">
        <v>165</v>
      </c>
      <c r="F264" s="185"/>
      <c r="G264" s="167" t="s">
        <v>141</v>
      </c>
      <c r="H264" s="168">
        <v>4</v>
      </c>
      <c r="I264" s="169">
        <v>3.61</v>
      </c>
      <c r="J264" s="169">
        <v>14.44</v>
      </c>
    </row>
    <row r="265" spans="1:10" ht="25.5" x14ac:dyDescent="0.2">
      <c r="A265" s="165" t="s">
        <v>162</v>
      </c>
      <c r="B265" s="166" t="s">
        <v>242</v>
      </c>
      <c r="C265" s="165" t="s">
        <v>19</v>
      </c>
      <c r="D265" s="165" t="s">
        <v>243</v>
      </c>
      <c r="E265" s="185" t="s">
        <v>179</v>
      </c>
      <c r="F265" s="185"/>
      <c r="G265" s="167" t="s">
        <v>159</v>
      </c>
      <c r="H265" s="168">
        <v>8</v>
      </c>
      <c r="I265" s="169">
        <v>0.81</v>
      </c>
      <c r="J265" s="169">
        <v>6.48</v>
      </c>
    </row>
    <row r="266" spans="1:10" ht="25.5" x14ac:dyDescent="0.2">
      <c r="A266" s="165" t="s">
        <v>162</v>
      </c>
      <c r="B266" s="166" t="s">
        <v>244</v>
      </c>
      <c r="C266" s="165" t="s">
        <v>19</v>
      </c>
      <c r="D266" s="165" t="s">
        <v>245</v>
      </c>
      <c r="E266" s="185" t="s">
        <v>165</v>
      </c>
      <c r="F266" s="185"/>
      <c r="G266" s="167" t="s">
        <v>141</v>
      </c>
      <c r="H266" s="168">
        <v>1</v>
      </c>
      <c r="I266" s="169">
        <v>13.78</v>
      </c>
      <c r="J266" s="169">
        <v>13.78</v>
      </c>
    </row>
    <row r="267" spans="1:10" ht="25.5" x14ac:dyDescent="0.2">
      <c r="A267" s="165" t="s">
        <v>162</v>
      </c>
      <c r="B267" s="166" t="s">
        <v>44</v>
      </c>
      <c r="C267" s="165" t="s">
        <v>27</v>
      </c>
      <c r="D267" s="165" t="s">
        <v>246</v>
      </c>
      <c r="E267" s="185" t="s">
        <v>179</v>
      </c>
      <c r="F267" s="185"/>
      <c r="G267" s="167" t="s">
        <v>247</v>
      </c>
      <c r="H267" s="168">
        <v>1</v>
      </c>
      <c r="I267" s="169">
        <v>60.79</v>
      </c>
      <c r="J267" s="169">
        <v>60.79</v>
      </c>
    </row>
    <row r="268" spans="1:10" x14ac:dyDescent="0.2">
      <c r="A268" s="165" t="s">
        <v>162</v>
      </c>
      <c r="B268" s="166" t="s">
        <v>248</v>
      </c>
      <c r="C268" s="165" t="s">
        <v>62</v>
      </c>
      <c r="D268" s="165" t="s">
        <v>249</v>
      </c>
      <c r="E268" s="185" t="s">
        <v>165</v>
      </c>
      <c r="F268" s="185"/>
      <c r="G268" s="167" t="s">
        <v>220</v>
      </c>
      <c r="H268" s="168">
        <v>1</v>
      </c>
      <c r="I268" s="169">
        <v>6.64</v>
      </c>
      <c r="J268" s="169">
        <v>6.64</v>
      </c>
    </row>
    <row r="269" spans="1:10" ht="25.5" x14ac:dyDescent="0.2">
      <c r="A269" s="165" t="s">
        <v>162</v>
      </c>
      <c r="B269" s="166" t="s">
        <v>250</v>
      </c>
      <c r="C269" s="165" t="s">
        <v>19</v>
      </c>
      <c r="D269" s="165" t="s">
        <v>251</v>
      </c>
      <c r="E269" s="185" t="s">
        <v>165</v>
      </c>
      <c r="F269" s="185"/>
      <c r="G269" s="167" t="s">
        <v>141</v>
      </c>
      <c r="H269" s="168">
        <v>1</v>
      </c>
      <c r="I269" s="169">
        <v>3.82</v>
      </c>
      <c r="J269" s="169">
        <v>3.82</v>
      </c>
    </row>
    <row r="270" spans="1:10" ht="25.5" x14ac:dyDescent="0.2">
      <c r="A270" s="165" t="s">
        <v>162</v>
      </c>
      <c r="B270" s="166" t="s">
        <v>252</v>
      </c>
      <c r="C270" s="165" t="s">
        <v>19</v>
      </c>
      <c r="D270" s="165" t="s">
        <v>253</v>
      </c>
      <c r="E270" s="185" t="s">
        <v>165</v>
      </c>
      <c r="F270" s="185"/>
      <c r="G270" s="167" t="s">
        <v>141</v>
      </c>
      <c r="H270" s="168">
        <v>1</v>
      </c>
      <c r="I270" s="169">
        <v>39.1</v>
      </c>
      <c r="J270" s="169">
        <v>39.1</v>
      </c>
    </row>
    <row r="271" spans="1:10" ht="25.5" x14ac:dyDescent="0.2">
      <c r="A271" s="165" t="s">
        <v>162</v>
      </c>
      <c r="B271" s="166" t="s">
        <v>254</v>
      </c>
      <c r="C271" s="165" t="s">
        <v>19</v>
      </c>
      <c r="D271" s="165" t="s">
        <v>255</v>
      </c>
      <c r="E271" s="185" t="s">
        <v>165</v>
      </c>
      <c r="F271" s="185"/>
      <c r="G271" s="167" t="s">
        <v>141</v>
      </c>
      <c r="H271" s="168">
        <v>1</v>
      </c>
      <c r="I271" s="169">
        <v>31.48</v>
      </c>
      <c r="J271" s="169">
        <v>31.48</v>
      </c>
    </row>
    <row r="272" spans="1:10" x14ac:dyDescent="0.2">
      <c r="A272" s="165" t="s">
        <v>162</v>
      </c>
      <c r="B272" s="166" t="s">
        <v>256</v>
      </c>
      <c r="C272" s="165" t="s">
        <v>19</v>
      </c>
      <c r="D272" s="165" t="s">
        <v>257</v>
      </c>
      <c r="E272" s="185" t="s">
        <v>165</v>
      </c>
      <c r="F272" s="185"/>
      <c r="G272" s="167" t="s">
        <v>141</v>
      </c>
      <c r="H272" s="168">
        <v>3</v>
      </c>
      <c r="I272" s="169">
        <v>9.6199999999999992</v>
      </c>
      <c r="J272" s="169">
        <v>28.86</v>
      </c>
    </row>
    <row r="273" spans="1:10" ht="25.5" x14ac:dyDescent="0.2">
      <c r="A273" s="165" t="s">
        <v>162</v>
      </c>
      <c r="B273" s="166" t="s">
        <v>258</v>
      </c>
      <c r="C273" s="165" t="s">
        <v>19</v>
      </c>
      <c r="D273" s="165" t="s">
        <v>259</v>
      </c>
      <c r="E273" s="185" t="s">
        <v>165</v>
      </c>
      <c r="F273" s="185"/>
      <c r="G273" s="167" t="s">
        <v>141</v>
      </c>
      <c r="H273" s="168">
        <v>1</v>
      </c>
      <c r="I273" s="169">
        <v>52.53</v>
      </c>
      <c r="J273" s="169">
        <v>52.53</v>
      </c>
    </row>
    <row r="274" spans="1:10" ht="25.5" x14ac:dyDescent="0.2">
      <c r="A274" s="165" t="s">
        <v>162</v>
      </c>
      <c r="B274" s="166" t="s">
        <v>260</v>
      </c>
      <c r="C274" s="165" t="s">
        <v>19</v>
      </c>
      <c r="D274" s="165" t="s">
        <v>261</v>
      </c>
      <c r="E274" s="185" t="s">
        <v>165</v>
      </c>
      <c r="F274" s="185"/>
      <c r="G274" s="167" t="s">
        <v>141</v>
      </c>
      <c r="H274" s="168">
        <v>1</v>
      </c>
      <c r="I274" s="169">
        <v>21.07</v>
      </c>
      <c r="J274" s="169">
        <v>21.07</v>
      </c>
    </row>
    <row r="275" spans="1:10" ht="25.5" x14ac:dyDescent="0.2">
      <c r="A275" s="165" t="s">
        <v>162</v>
      </c>
      <c r="B275" s="166" t="s">
        <v>262</v>
      </c>
      <c r="C275" s="165" t="s">
        <v>19</v>
      </c>
      <c r="D275" s="165" t="s">
        <v>263</v>
      </c>
      <c r="E275" s="185" t="s">
        <v>165</v>
      </c>
      <c r="F275" s="185"/>
      <c r="G275" s="167" t="s">
        <v>141</v>
      </c>
      <c r="H275" s="168">
        <v>1</v>
      </c>
      <c r="I275" s="169">
        <v>3.9</v>
      </c>
      <c r="J275" s="169">
        <v>3.9</v>
      </c>
    </row>
    <row r="276" spans="1:10" ht="25.5" x14ac:dyDescent="0.2">
      <c r="A276" s="165" t="s">
        <v>162</v>
      </c>
      <c r="B276" s="166" t="s">
        <v>264</v>
      </c>
      <c r="C276" s="165" t="s">
        <v>19</v>
      </c>
      <c r="D276" s="165" t="s">
        <v>265</v>
      </c>
      <c r="E276" s="185" t="s">
        <v>165</v>
      </c>
      <c r="F276" s="185"/>
      <c r="G276" s="167" t="s">
        <v>141</v>
      </c>
      <c r="H276" s="168">
        <v>1</v>
      </c>
      <c r="I276" s="169">
        <v>3.24</v>
      </c>
      <c r="J276" s="169">
        <v>3.24</v>
      </c>
    </row>
    <row r="277" spans="1:10" ht="25.5" x14ac:dyDescent="0.2">
      <c r="A277" s="165" t="s">
        <v>162</v>
      </c>
      <c r="B277" s="166" t="s">
        <v>266</v>
      </c>
      <c r="C277" s="165" t="s">
        <v>19</v>
      </c>
      <c r="D277" s="165" t="s">
        <v>267</v>
      </c>
      <c r="E277" s="185" t="s">
        <v>165</v>
      </c>
      <c r="F277" s="185"/>
      <c r="G277" s="167" t="s">
        <v>141</v>
      </c>
      <c r="H277" s="168">
        <v>1</v>
      </c>
      <c r="I277" s="169">
        <v>123.56</v>
      </c>
      <c r="J277" s="169">
        <v>123.56</v>
      </c>
    </row>
    <row r="278" spans="1:10" ht="25.5" x14ac:dyDescent="0.2">
      <c r="A278" s="165" t="s">
        <v>162</v>
      </c>
      <c r="B278" s="166" t="s">
        <v>268</v>
      </c>
      <c r="C278" s="165" t="s">
        <v>19</v>
      </c>
      <c r="D278" s="165" t="s">
        <v>269</v>
      </c>
      <c r="E278" s="185" t="s">
        <v>165</v>
      </c>
      <c r="F278" s="185"/>
      <c r="G278" s="167" t="s">
        <v>141</v>
      </c>
      <c r="H278" s="168">
        <v>1</v>
      </c>
      <c r="I278" s="169">
        <v>11.71</v>
      </c>
      <c r="J278" s="169">
        <v>11.71</v>
      </c>
    </row>
    <row r="279" spans="1:10" ht="25.5" x14ac:dyDescent="0.2">
      <c r="A279" s="165" t="s">
        <v>162</v>
      </c>
      <c r="B279" s="166" t="s">
        <v>270</v>
      </c>
      <c r="C279" s="165" t="s">
        <v>19</v>
      </c>
      <c r="D279" s="165" t="s">
        <v>271</v>
      </c>
      <c r="E279" s="185" t="s">
        <v>165</v>
      </c>
      <c r="F279" s="185"/>
      <c r="G279" s="167" t="s">
        <v>141</v>
      </c>
      <c r="H279" s="168">
        <v>1</v>
      </c>
      <c r="I279" s="169">
        <v>39.18</v>
      </c>
      <c r="J279" s="169">
        <v>39.18</v>
      </c>
    </row>
    <row r="280" spans="1:10" ht="25.5" x14ac:dyDescent="0.2">
      <c r="A280" s="165" t="s">
        <v>162</v>
      </c>
      <c r="B280" s="166" t="s">
        <v>48</v>
      </c>
      <c r="C280" s="165" t="s">
        <v>27</v>
      </c>
      <c r="D280" s="165" t="s">
        <v>272</v>
      </c>
      <c r="E280" s="185" t="s">
        <v>165</v>
      </c>
      <c r="F280" s="185"/>
      <c r="G280" s="167" t="s">
        <v>72</v>
      </c>
      <c r="H280" s="168">
        <v>1</v>
      </c>
      <c r="I280" s="169">
        <v>5.69</v>
      </c>
      <c r="J280" s="169">
        <v>5.69</v>
      </c>
    </row>
    <row r="281" spans="1:10" ht="25.5" x14ac:dyDescent="0.2">
      <c r="A281" s="165" t="s">
        <v>162</v>
      </c>
      <c r="B281" s="166" t="s">
        <v>273</v>
      </c>
      <c r="C281" s="165" t="s">
        <v>27</v>
      </c>
      <c r="D281" s="165" t="s">
        <v>274</v>
      </c>
      <c r="E281" s="185" t="s">
        <v>165</v>
      </c>
      <c r="F281" s="185"/>
      <c r="G281" s="167" t="s">
        <v>72</v>
      </c>
      <c r="H281" s="168">
        <v>1</v>
      </c>
      <c r="I281" s="169">
        <v>3.46</v>
      </c>
      <c r="J281" s="169">
        <v>3.46</v>
      </c>
    </row>
    <row r="282" spans="1:10" x14ac:dyDescent="0.2">
      <c r="A282" s="165" t="s">
        <v>162</v>
      </c>
      <c r="B282" s="166" t="s">
        <v>275</v>
      </c>
      <c r="C282" s="165" t="s">
        <v>62</v>
      </c>
      <c r="D282" s="165" t="s">
        <v>276</v>
      </c>
      <c r="E282" s="185" t="s">
        <v>165</v>
      </c>
      <c r="F282" s="185"/>
      <c r="G282" s="167" t="s">
        <v>220</v>
      </c>
      <c r="H282" s="168">
        <v>1</v>
      </c>
      <c r="I282" s="169">
        <v>12.13</v>
      </c>
      <c r="J282" s="169">
        <v>12.13</v>
      </c>
    </row>
    <row r="283" spans="1:10" ht="25.5" x14ac:dyDescent="0.2">
      <c r="A283" s="165" t="s">
        <v>162</v>
      </c>
      <c r="B283" s="166" t="s">
        <v>51</v>
      </c>
      <c r="C283" s="165" t="s">
        <v>27</v>
      </c>
      <c r="D283" s="165" t="s">
        <v>277</v>
      </c>
      <c r="E283" s="185" t="s">
        <v>165</v>
      </c>
      <c r="F283" s="185"/>
      <c r="G283" s="167" t="s">
        <v>72</v>
      </c>
      <c r="H283" s="168">
        <v>1</v>
      </c>
      <c r="I283" s="169">
        <v>3.46</v>
      </c>
      <c r="J283" s="169">
        <v>3.46</v>
      </c>
    </row>
    <row r="284" spans="1:10" ht="25.5" x14ac:dyDescent="0.2">
      <c r="A284" s="165" t="s">
        <v>162</v>
      </c>
      <c r="B284" s="166" t="s">
        <v>128</v>
      </c>
      <c r="C284" s="165" t="s">
        <v>27</v>
      </c>
      <c r="D284" s="165" t="s">
        <v>281</v>
      </c>
      <c r="E284" s="185" t="s">
        <v>179</v>
      </c>
      <c r="F284" s="185"/>
      <c r="G284" s="167" t="s">
        <v>282</v>
      </c>
      <c r="H284" s="168">
        <v>30</v>
      </c>
      <c r="I284" s="169">
        <v>108.81</v>
      </c>
      <c r="J284" s="169">
        <v>3264.3</v>
      </c>
    </row>
    <row r="285" spans="1:10" ht="25.5" x14ac:dyDescent="0.2">
      <c r="A285" s="165" t="s">
        <v>162</v>
      </c>
      <c r="B285" s="166" t="s">
        <v>88</v>
      </c>
      <c r="C285" s="165" t="s">
        <v>27</v>
      </c>
      <c r="D285" s="165" t="s">
        <v>283</v>
      </c>
      <c r="E285" s="185" t="s">
        <v>179</v>
      </c>
      <c r="F285" s="185"/>
      <c r="G285" s="167" t="s">
        <v>72</v>
      </c>
      <c r="H285" s="168">
        <v>30</v>
      </c>
      <c r="I285" s="169">
        <v>43.87</v>
      </c>
      <c r="J285" s="169">
        <v>1316.1</v>
      </c>
    </row>
    <row r="286" spans="1:10" x14ac:dyDescent="0.2">
      <c r="A286" s="165" t="s">
        <v>162</v>
      </c>
      <c r="B286" s="166" t="s">
        <v>284</v>
      </c>
      <c r="C286" s="165" t="s">
        <v>19</v>
      </c>
      <c r="D286" s="165" t="s">
        <v>285</v>
      </c>
      <c r="E286" s="185" t="s">
        <v>165</v>
      </c>
      <c r="F286" s="185"/>
      <c r="G286" s="167" t="s">
        <v>168</v>
      </c>
      <c r="H286" s="168">
        <v>140</v>
      </c>
      <c r="I286" s="169">
        <v>2.34</v>
      </c>
      <c r="J286" s="169">
        <v>327.60000000000002</v>
      </c>
    </row>
    <row r="287" spans="1:10" x14ac:dyDescent="0.2">
      <c r="A287" s="165" t="s">
        <v>162</v>
      </c>
      <c r="B287" s="166" t="s">
        <v>514</v>
      </c>
      <c r="C287" s="165" t="s">
        <v>19</v>
      </c>
      <c r="D287" s="165" t="s">
        <v>515</v>
      </c>
      <c r="E287" s="185" t="s">
        <v>165</v>
      </c>
      <c r="F287" s="185"/>
      <c r="G287" s="167" t="s">
        <v>168</v>
      </c>
      <c r="H287" s="168">
        <v>120</v>
      </c>
      <c r="I287" s="169">
        <v>7.22</v>
      </c>
      <c r="J287" s="169">
        <v>866.4</v>
      </c>
    </row>
    <row r="288" spans="1:10" x14ac:dyDescent="0.2">
      <c r="A288" s="165" t="s">
        <v>162</v>
      </c>
      <c r="B288" s="166" t="s">
        <v>516</v>
      </c>
      <c r="C288" s="165" t="s">
        <v>19</v>
      </c>
      <c r="D288" s="165" t="s">
        <v>517</v>
      </c>
      <c r="E288" s="185" t="s">
        <v>165</v>
      </c>
      <c r="F288" s="185"/>
      <c r="G288" s="167" t="s">
        <v>168</v>
      </c>
      <c r="H288" s="168">
        <v>120</v>
      </c>
      <c r="I288" s="169">
        <v>7.54</v>
      </c>
      <c r="J288" s="169">
        <v>904.8</v>
      </c>
    </row>
    <row r="289" spans="1:10" ht="51" x14ac:dyDescent="0.2">
      <c r="A289" s="165" t="s">
        <v>162</v>
      </c>
      <c r="B289" s="166" t="s">
        <v>677</v>
      </c>
      <c r="C289" s="165" t="s">
        <v>19</v>
      </c>
      <c r="D289" s="165" t="s">
        <v>678</v>
      </c>
      <c r="E289" s="185" t="s">
        <v>179</v>
      </c>
      <c r="F289" s="185"/>
      <c r="G289" s="167" t="s">
        <v>141</v>
      </c>
      <c r="H289" s="168">
        <v>1</v>
      </c>
      <c r="I289" s="169">
        <v>4821.16</v>
      </c>
      <c r="J289" s="169">
        <v>4821.16</v>
      </c>
    </row>
    <row r="290" spans="1:10" ht="38.25" x14ac:dyDescent="0.2">
      <c r="A290" s="165" t="s">
        <v>162</v>
      </c>
      <c r="B290" s="166" t="s">
        <v>518</v>
      </c>
      <c r="C290" s="165" t="s">
        <v>27</v>
      </c>
      <c r="D290" s="165" t="s">
        <v>519</v>
      </c>
      <c r="E290" s="185" t="s">
        <v>179</v>
      </c>
      <c r="F290" s="185"/>
      <c r="G290" s="167" t="s">
        <v>30</v>
      </c>
      <c r="H290" s="168">
        <v>1</v>
      </c>
      <c r="I290" s="169">
        <v>572.21</v>
      </c>
      <c r="J290" s="169">
        <v>572.21</v>
      </c>
    </row>
    <row r="291" spans="1:10" x14ac:dyDescent="0.2">
      <c r="A291" s="146"/>
      <c r="B291" s="146"/>
      <c r="C291" s="146"/>
      <c r="D291" s="146"/>
      <c r="E291" s="146"/>
      <c r="F291" s="22"/>
      <c r="G291" s="146"/>
      <c r="H291" s="186" t="s">
        <v>174</v>
      </c>
      <c r="I291" s="186"/>
      <c r="J291" s="22">
        <v>16407.52</v>
      </c>
    </row>
    <row r="292" spans="1:10" ht="15" thickBot="1" x14ac:dyDescent="0.25">
      <c r="A292" s="144"/>
      <c r="B292" s="144"/>
      <c r="C292" s="144"/>
      <c r="D292" s="144"/>
      <c r="E292" s="144"/>
      <c r="F292" s="144"/>
      <c r="G292" s="144"/>
      <c r="H292" s="138"/>
      <c r="I292" s="144"/>
      <c r="J292" s="145"/>
    </row>
    <row r="293" spans="1:10" ht="15" thickTop="1" x14ac:dyDescent="0.2">
      <c r="A293" s="23"/>
      <c r="B293" s="23"/>
      <c r="C293" s="23"/>
      <c r="D293" s="23"/>
      <c r="E293" s="23"/>
      <c r="F293" s="23"/>
      <c r="G293" s="23"/>
      <c r="H293" s="23"/>
      <c r="I293" s="23"/>
      <c r="J293" s="23"/>
    </row>
    <row r="294" spans="1:10" ht="15" x14ac:dyDescent="0.2">
      <c r="A294" s="147" t="s">
        <v>87</v>
      </c>
      <c r="B294" s="12" t="s">
        <v>6</v>
      </c>
      <c r="C294" s="147" t="s">
        <v>7</v>
      </c>
      <c r="D294" s="147" t="s">
        <v>8</v>
      </c>
      <c r="E294" s="187" t="s">
        <v>9</v>
      </c>
      <c r="F294" s="187"/>
      <c r="G294" s="13" t="s">
        <v>10</v>
      </c>
      <c r="H294" s="12" t="s">
        <v>11</v>
      </c>
      <c r="I294" s="12" t="s">
        <v>12</v>
      </c>
      <c r="J294" s="12" t="s">
        <v>14</v>
      </c>
    </row>
    <row r="295" spans="1:10" ht="63.75" x14ac:dyDescent="0.2">
      <c r="A295" s="148" t="s">
        <v>152</v>
      </c>
      <c r="B295" s="14" t="s">
        <v>492</v>
      </c>
      <c r="C295" s="148" t="s">
        <v>27</v>
      </c>
      <c r="D295" s="148" t="s">
        <v>663</v>
      </c>
      <c r="E295" s="188" t="s">
        <v>56</v>
      </c>
      <c r="F295" s="188"/>
      <c r="G295" s="15" t="s">
        <v>72</v>
      </c>
      <c r="H295" s="16">
        <v>1</v>
      </c>
      <c r="I295" s="17">
        <v>5031.68</v>
      </c>
      <c r="J295" s="17">
        <v>5031.68</v>
      </c>
    </row>
    <row r="296" spans="1:10" ht="25.5" x14ac:dyDescent="0.2">
      <c r="A296" s="165" t="s">
        <v>153</v>
      </c>
      <c r="B296" s="166" t="s">
        <v>236</v>
      </c>
      <c r="C296" s="165" t="s">
        <v>19</v>
      </c>
      <c r="D296" s="165" t="s">
        <v>237</v>
      </c>
      <c r="E296" s="185" t="s">
        <v>56</v>
      </c>
      <c r="F296" s="185"/>
      <c r="G296" s="167" t="s">
        <v>159</v>
      </c>
      <c r="H296" s="168">
        <v>0.5</v>
      </c>
      <c r="I296" s="169">
        <v>23.46</v>
      </c>
      <c r="J296" s="169">
        <v>11.73</v>
      </c>
    </row>
    <row r="297" spans="1:10" ht="25.5" x14ac:dyDescent="0.2">
      <c r="A297" s="165" t="s">
        <v>153</v>
      </c>
      <c r="B297" s="166" t="s">
        <v>238</v>
      </c>
      <c r="C297" s="165" t="s">
        <v>19</v>
      </c>
      <c r="D297" s="165" t="s">
        <v>239</v>
      </c>
      <c r="E297" s="185" t="s">
        <v>56</v>
      </c>
      <c r="F297" s="185"/>
      <c r="G297" s="167" t="s">
        <v>159</v>
      </c>
      <c r="H297" s="168">
        <v>0.5</v>
      </c>
      <c r="I297" s="169">
        <v>18.239999999999998</v>
      </c>
      <c r="J297" s="169">
        <v>9.1199999999999992</v>
      </c>
    </row>
    <row r="298" spans="1:10" ht="63.75" x14ac:dyDescent="0.2">
      <c r="A298" s="165" t="s">
        <v>162</v>
      </c>
      <c r="B298" s="166" t="s">
        <v>520</v>
      </c>
      <c r="C298" s="165" t="s">
        <v>27</v>
      </c>
      <c r="D298" s="165" t="s">
        <v>521</v>
      </c>
      <c r="E298" s="185" t="s">
        <v>179</v>
      </c>
      <c r="F298" s="185"/>
      <c r="G298" s="167" t="s">
        <v>30</v>
      </c>
      <c r="H298" s="168">
        <v>1</v>
      </c>
      <c r="I298" s="169">
        <v>5002.43</v>
      </c>
      <c r="J298" s="169">
        <v>5002.43</v>
      </c>
    </row>
    <row r="299" spans="1:10" ht="25.5" x14ac:dyDescent="0.2">
      <c r="A299" s="165" t="s">
        <v>162</v>
      </c>
      <c r="B299" s="166" t="s">
        <v>295</v>
      </c>
      <c r="C299" s="165" t="s">
        <v>19</v>
      </c>
      <c r="D299" s="165" t="s">
        <v>296</v>
      </c>
      <c r="E299" s="185" t="s">
        <v>165</v>
      </c>
      <c r="F299" s="185"/>
      <c r="G299" s="167" t="s">
        <v>141</v>
      </c>
      <c r="H299" s="168">
        <v>1</v>
      </c>
      <c r="I299" s="169">
        <v>8.4</v>
      </c>
      <c r="J299" s="169">
        <v>8.4</v>
      </c>
    </row>
    <row r="300" spans="1:10" x14ac:dyDescent="0.2">
      <c r="A300" s="146"/>
      <c r="B300" s="146"/>
      <c r="C300" s="146"/>
      <c r="D300" s="146"/>
      <c r="E300" s="146"/>
      <c r="F300" s="22"/>
      <c r="G300" s="146"/>
      <c r="H300" s="186" t="s">
        <v>174</v>
      </c>
      <c r="I300" s="186"/>
      <c r="J300" s="22">
        <v>6326.83</v>
      </c>
    </row>
    <row r="301" spans="1:10" ht="15" thickBot="1" x14ac:dyDescent="0.25">
      <c r="A301" s="144"/>
      <c r="B301" s="144"/>
      <c r="C301" s="144"/>
      <c r="D301" s="144"/>
      <c r="E301" s="144"/>
      <c r="F301" s="144"/>
      <c r="G301" s="144"/>
      <c r="H301" s="138"/>
      <c r="I301" s="144"/>
      <c r="J301" s="145"/>
    </row>
    <row r="302" spans="1:10" ht="15" thickTop="1" x14ac:dyDescent="0.2">
      <c r="A302" s="23"/>
      <c r="B302" s="23"/>
      <c r="C302" s="23"/>
      <c r="D302" s="23"/>
      <c r="E302" s="23"/>
      <c r="F302" s="23"/>
      <c r="G302" s="23"/>
      <c r="H302" s="23"/>
      <c r="I302" s="23"/>
      <c r="J302" s="23"/>
    </row>
    <row r="303" spans="1:10" ht="15" x14ac:dyDescent="0.2">
      <c r="A303" s="147" t="s">
        <v>97</v>
      </c>
      <c r="B303" s="12" t="s">
        <v>6</v>
      </c>
      <c r="C303" s="147" t="s">
        <v>7</v>
      </c>
      <c r="D303" s="147" t="s">
        <v>8</v>
      </c>
      <c r="E303" s="187" t="s">
        <v>9</v>
      </c>
      <c r="F303" s="187"/>
      <c r="G303" s="13" t="s">
        <v>10</v>
      </c>
      <c r="H303" s="12" t="s">
        <v>11</v>
      </c>
      <c r="I303" s="12" t="s">
        <v>12</v>
      </c>
      <c r="J303" s="12" t="s">
        <v>14</v>
      </c>
    </row>
    <row r="304" spans="1:10" ht="25.5" x14ac:dyDescent="0.2">
      <c r="A304" s="148" t="s">
        <v>152</v>
      </c>
      <c r="B304" s="14" t="s">
        <v>111</v>
      </c>
      <c r="C304" s="148" t="s">
        <v>27</v>
      </c>
      <c r="D304" s="148" t="s">
        <v>112</v>
      </c>
      <c r="E304" s="188" t="s">
        <v>56</v>
      </c>
      <c r="F304" s="188"/>
      <c r="G304" s="15" t="s">
        <v>72</v>
      </c>
      <c r="H304" s="16">
        <v>1</v>
      </c>
      <c r="I304" s="17">
        <v>1402.57</v>
      </c>
      <c r="J304" s="17">
        <v>1402.57</v>
      </c>
    </row>
    <row r="305" spans="1:10" ht="25.5" x14ac:dyDescent="0.2">
      <c r="A305" s="165" t="s">
        <v>153</v>
      </c>
      <c r="B305" s="166" t="s">
        <v>333</v>
      </c>
      <c r="C305" s="165" t="s">
        <v>19</v>
      </c>
      <c r="D305" s="165" t="s">
        <v>334</v>
      </c>
      <c r="E305" s="185" t="s">
        <v>156</v>
      </c>
      <c r="F305" s="185"/>
      <c r="G305" s="167" t="s">
        <v>119</v>
      </c>
      <c r="H305" s="168">
        <v>0.87</v>
      </c>
      <c r="I305" s="169">
        <v>405.06</v>
      </c>
      <c r="J305" s="169">
        <v>352.4</v>
      </c>
    </row>
    <row r="306" spans="1:10" ht="25.5" x14ac:dyDescent="0.2">
      <c r="A306" s="165" t="s">
        <v>153</v>
      </c>
      <c r="B306" s="166" t="s">
        <v>209</v>
      </c>
      <c r="C306" s="165" t="s">
        <v>19</v>
      </c>
      <c r="D306" s="165" t="s">
        <v>210</v>
      </c>
      <c r="E306" s="185" t="s">
        <v>156</v>
      </c>
      <c r="F306" s="185"/>
      <c r="G306" s="167" t="s">
        <v>119</v>
      </c>
      <c r="H306" s="168">
        <v>0.87</v>
      </c>
      <c r="I306" s="169">
        <v>296.42</v>
      </c>
      <c r="J306" s="169">
        <v>257.88</v>
      </c>
    </row>
    <row r="307" spans="1:10" ht="51" x14ac:dyDescent="0.2">
      <c r="A307" s="165" t="s">
        <v>153</v>
      </c>
      <c r="B307" s="166" t="s">
        <v>338</v>
      </c>
      <c r="C307" s="165" t="s">
        <v>19</v>
      </c>
      <c r="D307" s="165" t="s">
        <v>339</v>
      </c>
      <c r="E307" s="185" t="s">
        <v>340</v>
      </c>
      <c r="F307" s="185"/>
      <c r="G307" s="167" t="s">
        <v>22</v>
      </c>
      <c r="H307" s="168">
        <v>8.1639999999999997</v>
      </c>
      <c r="I307" s="169">
        <v>39.479999999999997</v>
      </c>
      <c r="J307" s="169">
        <v>322.31</v>
      </c>
    </row>
    <row r="308" spans="1:10" ht="38.25" x14ac:dyDescent="0.2">
      <c r="A308" s="165" t="s">
        <v>153</v>
      </c>
      <c r="B308" s="166" t="s">
        <v>343</v>
      </c>
      <c r="C308" s="165" t="s">
        <v>19</v>
      </c>
      <c r="D308" s="165" t="s">
        <v>344</v>
      </c>
      <c r="E308" s="185" t="s">
        <v>345</v>
      </c>
      <c r="F308" s="185"/>
      <c r="G308" s="167" t="s">
        <v>22</v>
      </c>
      <c r="H308" s="168">
        <v>8.1639999999999997</v>
      </c>
      <c r="I308" s="169">
        <v>3.59</v>
      </c>
      <c r="J308" s="169">
        <v>29.3</v>
      </c>
    </row>
    <row r="309" spans="1:10" ht="51" x14ac:dyDescent="0.2">
      <c r="A309" s="165" t="s">
        <v>153</v>
      </c>
      <c r="B309" s="166" t="s">
        <v>346</v>
      </c>
      <c r="C309" s="165" t="s">
        <v>19</v>
      </c>
      <c r="D309" s="165" t="s">
        <v>347</v>
      </c>
      <c r="E309" s="185" t="s">
        <v>345</v>
      </c>
      <c r="F309" s="185"/>
      <c r="G309" s="167" t="s">
        <v>22</v>
      </c>
      <c r="H309" s="168">
        <v>8.1639999999999997</v>
      </c>
      <c r="I309" s="169">
        <v>19.329999999999998</v>
      </c>
      <c r="J309" s="169">
        <v>157.81</v>
      </c>
    </row>
    <row r="310" spans="1:10" ht="25.5" x14ac:dyDescent="0.2">
      <c r="A310" s="165" t="s">
        <v>153</v>
      </c>
      <c r="B310" s="166" t="s">
        <v>121</v>
      </c>
      <c r="C310" s="165" t="s">
        <v>19</v>
      </c>
      <c r="D310" s="165" t="s">
        <v>122</v>
      </c>
      <c r="E310" s="185" t="s">
        <v>123</v>
      </c>
      <c r="F310" s="185"/>
      <c r="G310" s="167" t="s">
        <v>119</v>
      </c>
      <c r="H310" s="168">
        <v>5.3</v>
      </c>
      <c r="I310" s="169">
        <v>38.4</v>
      </c>
      <c r="J310" s="169">
        <v>203.52</v>
      </c>
    </row>
    <row r="311" spans="1:10" ht="25.5" x14ac:dyDescent="0.2">
      <c r="A311" s="165" t="s">
        <v>153</v>
      </c>
      <c r="B311" s="166" t="s">
        <v>348</v>
      </c>
      <c r="C311" s="165" t="s">
        <v>19</v>
      </c>
      <c r="D311" s="165" t="s">
        <v>349</v>
      </c>
      <c r="E311" s="185" t="s">
        <v>148</v>
      </c>
      <c r="F311" s="185"/>
      <c r="G311" s="167" t="s">
        <v>22</v>
      </c>
      <c r="H311" s="168">
        <v>8.1639999999999997</v>
      </c>
      <c r="I311" s="169">
        <v>9.7200000000000006</v>
      </c>
      <c r="J311" s="169">
        <v>79.349999999999994</v>
      </c>
    </row>
    <row r="312" spans="1:10" x14ac:dyDescent="0.2">
      <c r="A312" s="146"/>
      <c r="B312" s="146"/>
      <c r="C312" s="146"/>
      <c r="D312" s="146"/>
      <c r="E312" s="146"/>
      <c r="F312" s="22"/>
      <c r="G312" s="146"/>
      <c r="H312" s="186" t="s">
        <v>174</v>
      </c>
      <c r="I312" s="186"/>
      <c r="J312" s="22">
        <v>1763.59</v>
      </c>
    </row>
    <row r="313" spans="1:10" ht="15" thickBot="1" x14ac:dyDescent="0.25">
      <c r="A313" s="144"/>
      <c r="B313" s="144"/>
      <c r="C313" s="144"/>
      <c r="D313" s="144"/>
      <c r="E313" s="144"/>
      <c r="F313" s="144"/>
      <c r="G313" s="144"/>
      <c r="H313" s="138"/>
      <c r="I313" s="144"/>
      <c r="J313" s="145"/>
    </row>
    <row r="314" spans="1:10" ht="15" thickTop="1" x14ac:dyDescent="0.2">
      <c r="A314" s="23"/>
      <c r="B314" s="23"/>
      <c r="C314" s="23"/>
      <c r="D314" s="23"/>
      <c r="E314" s="23"/>
      <c r="F314" s="23"/>
      <c r="G314" s="23"/>
      <c r="H314" s="23"/>
      <c r="I314" s="23"/>
      <c r="J314" s="23"/>
    </row>
    <row r="315" spans="1:10" ht="15" x14ac:dyDescent="0.2">
      <c r="A315" s="147" t="s">
        <v>493</v>
      </c>
      <c r="B315" s="12" t="s">
        <v>6</v>
      </c>
      <c r="C315" s="147" t="s">
        <v>7</v>
      </c>
      <c r="D315" s="147" t="s">
        <v>8</v>
      </c>
      <c r="E315" s="187" t="s">
        <v>9</v>
      </c>
      <c r="F315" s="187"/>
      <c r="G315" s="13" t="s">
        <v>10</v>
      </c>
      <c r="H315" s="12" t="s">
        <v>11</v>
      </c>
      <c r="I315" s="12" t="s">
        <v>12</v>
      </c>
      <c r="J315" s="12" t="s">
        <v>14</v>
      </c>
    </row>
    <row r="316" spans="1:10" ht="25.5" x14ac:dyDescent="0.2">
      <c r="A316" s="148" t="s">
        <v>152</v>
      </c>
      <c r="B316" s="14" t="s">
        <v>114</v>
      </c>
      <c r="C316" s="148" t="s">
        <v>27</v>
      </c>
      <c r="D316" s="148" t="s">
        <v>115</v>
      </c>
      <c r="E316" s="188" t="s">
        <v>56</v>
      </c>
      <c r="F316" s="188"/>
      <c r="G316" s="15" t="s">
        <v>30</v>
      </c>
      <c r="H316" s="16">
        <v>1</v>
      </c>
      <c r="I316" s="17">
        <v>1308.31</v>
      </c>
      <c r="J316" s="17">
        <v>1308.31</v>
      </c>
    </row>
    <row r="317" spans="1:10" ht="25.5" x14ac:dyDescent="0.2">
      <c r="A317" s="165" t="s">
        <v>153</v>
      </c>
      <c r="B317" s="166" t="s">
        <v>215</v>
      </c>
      <c r="C317" s="165" t="s">
        <v>19</v>
      </c>
      <c r="D317" s="165" t="s">
        <v>216</v>
      </c>
      <c r="E317" s="185" t="s">
        <v>56</v>
      </c>
      <c r="F317" s="185"/>
      <c r="G317" s="167" t="s">
        <v>159</v>
      </c>
      <c r="H317" s="168">
        <v>3</v>
      </c>
      <c r="I317" s="169">
        <v>22.78</v>
      </c>
      <c r="J317" s="169">
        <v>68.34</v>
      </c>
    </row>
    <row r="318" spans="1:10" ht="25.5" x14ac:dyDescent="0.2">
      <c r="A318" s="165" t="s">
        <v>153</v>
      </c>
      <c r="B318" s="166" t="s">
        <v>234</v>
      </c>
      <c r="C318" s="165" t="s">
        <v>19</v>
      </c>
      <c r="D318" s="165" t="s">
        <v>235</v>
      </c>
      <c r="E318" s="185" t="s">
        <v>56</v>
      </c>
      <c r="F318" s="185"/>
      <c r="G318" s="167" t="s">
        <v>159</v>
      </c>
      <c r="H318" s="168">
        <v>4</v>
      </c>
      <c r="I318" s="169">
        <v>17.73</v>
      </c>
      <c r="J318" s="169">
        <v>70.92</v>
      </c>
    </row>
    <row r="319" spans="1:10" ht="25.5" x14ac:dyDescent="0.2">
      <c r="A319" s="165" t="s">
        <v>153</v>
      </c>
      <c r="B319" s="166" t="s">
        <v>420</v>
      </c>
      <c r="C319" s="165" t="s">
        <v>62</v>
      </c>
      <c r="D319" s="165" t="s">
        <v>421</v>
      </c>
      <c r="E319" s="185" t="s">
        <v>422</v>
      </c>
      <c r="F319" s="185"/>
      <c r="G319" s="167" t="s">
        <v>220</v>
      </c>
      <c r="H319" s="168">
        <v>0.26</v>
      </c>
      <c r="I319" s="169">
        <v>62.72</v>
      </c>
      <c r="J319" s="169">
        <v>16.3</v>
      </c>
    </row>
    <row r="320" spans="1:10" ht="25.5" x14ac:dyDescent="0.2">
      <c r="A320" s="165" t="s">
        <v>162</v>
      </c>
      <c r="B320" s="166" t="s">
        <v>423</v>
      </c>
      <c r="C320" s="165" t="s">
        <v>19</v>
      </c>
      <c r="D320" s="165" t="s">
        <v>424</v>
      </c>
      <c r="E320" s="185" t="s">
        <v>165</v>
      </c>
      <c r="F320" s="185"/>
      <c r="G320" s="167" t="s">
        <v>141</v>
      </c>
      <c r="H320" s="168">
        <v>6</v>
      </c>
      <c r="I320" s="169">
        <v>15.8</v>
      </c>
      <c r="J320" s="169">
        <v>94.8</v>
      </c>
    </row>
    <row r="321" spans="1:10" x14ac:dyDescent="0.2">
      <c r="A321" s="165" t="s">
        <v>162</v>
      </c>
      <c r="B321" s="166" t="s">
        <v>425</v>
      </c>
      <c r="C321" s="165" t="s">
        <v>19</v>
      </c>
      <c r="D321" s="165" t="s">
        <v>426</v>
      </c>
      <c r="E321" s="185" t="s">
        <v>165</v>
      </c>
      <c r="F321" s="185"/>
      <c r="G321" s="167" t="s">
        <v>141</v>
      </c>
      <c r="H321" s="168">
        <v>1</v>
      </c>
      <c r="I321" s="169">
        <v>963.35</v>
      </c>
      <c r="J321" s="169">
        <v>963.35</v>
      </c>
    </row>
    <row r="322" spans="1:10" ht="25.5" x14ac:dyDescent="0.2">
      <c r="A322" s="165" t="s">
        <v>162</v>
      </c>
      <c r="B322" s="166" t="s">
        <v>427</v>
      </c>
      <c r="C322" s="165" t="s">
        <v>19</v>
      </c>
      <c r="D322" s="165" t="s">
        <v>428</v>
      </c>
      <c r="E322" s="185" t="s">
        <v>165</v>
      </c>
      <c r="F322" s="185"/>
      <c r="G322" s="167" t="s">
        <v>141</v>
      </c>
      <c r="H322" s="168">
        <v>3</v>
      </c>
      <c r="I322" s="169">
        <v>12.62</v>
      </c>
      <c r="J322" s="169">
        <v>37.86</v>
      </c>
    </row>
    <row r="323" spans="1:10" x14ac:dyDescent="0.2">
      <c r="A323" s="165" t="s">
        <v>162</v>
      </c>
      <c r="B323" s="166" t="s">
        <v>248</v>
      </c>
      <c r="C323" s="165" t="s">
        <v>62</v>
      </c>
      <c r="D323" s="165" t="s">
        <v>249</v>
      </c>
      <c r="E323" s="185" t="s">
        <v>165</v>
      </c>
      <c r="F323" s="185"/>
      <c r="G323" s="167" t="s">
        <v>220</v>
      </c>
      <c r="H323" s="168">
        <v>1</v>
      </c>
      <c r="I323" s="169">
        <v>6.64</v>
      </c>
      <c r="J323" s="169">
        <v>6.64</v>
      </c>
    </row>
    <row r="324" spans="1:10" ht="25.5" x14ac:dyDescent="0.2">
      <c r="A324" s="165" t="s">
        <v>162</v>
      </c>
      <c r="B324" s="166" t="s">
        <v>103</v>
      </c>
      <c r="C324" s="165" t="s">
        <v>27</v>
      </c>
      <c r="D324" s="165" t="s">
        <v>429</v>
      </c>
      <c r="E324" s="185" t="s">
        <v>165</v>
      </c>
      <c r="F324" s="185"/>
      <c r="G324" s="167" t="s">
        <v>72</v>
      </c>
      <c r="H324" s="168">
        <v>2</v>
      </c>
      <c r="I324" s="169">
        <v>18.45</v>
      </c>
      <c r="J324" s="169">
        <v>36.9</v>
      </c>
    </row>
    <row r="325" spans="1:10" ht="25.5" x14ac:dyDescent="0.2">
      <c r="A325" s="165" t="s">
        <v>162</v>
      </c>
      <c r="B325" s="166" t="s">
        <v>430</v>
      </c>
      <c r="C325" s="165" t="s">
        <v>27</v>
      </c>
      <c r="D325" s="165" t="s">
        <v>431</v>
      </c>
      <c r="E325" s="185" t="s">
        <v>165</v>
      </c>
      <c r="F325" s="185"/>
      <c r="G325" s="167" t="s">
        <v>72</v>
      </c>
      <c r="H325" s="168">
        <v>2</v>
      </c>
      <c r="I325" s="169">
        <v>4.4000000000000004</v>
      </c>
      <c r="J325" s="169">
        <v>8.8000000000000007</v>
      </c>
    </row>
    <row r="326" spans="1:10" ht="25.5" x14ac:dyDescent="0.2">
      <c r="A326" s="165" t="s">
        <v>162</v>
      </c>
      <c r="B326" s="166" t="s">
        <v>111</v>
      </c>
      <c r="C326" s="165" t="s">
        <v>27</v>
      </c>
      <c r="D326" s="165" t="s">
        <v>432</v>
      </c>
      <c r="E326" s="185" t="s">
        <v>165</v>
      </c>
      <c r="F326" s="185"/>
      <c r="G326" s="167" t="s">
        <v>72</v>
      </c>
      <c r="H326" s="168">
        <v>1</v>
      </c>
      <c r="I326" s="169">
        <v>4.4000000000000004</v>
      </c>
      <c r="J326" s="169">
        <v>4.4000000000000004</v>
      </c>
    </row>
    <row r="327" spans="1:10" x14ac:dyDescent="0.2">
      <c r="A327" s="146"/>
      <c r="B327" s="146"/>
      <c r="C327" s="146"/>
      <c r="D327" s="146"/>
      <c r="E327" s="146"/>
      <c r="F327" s="22"/>
      <c r="G327" s="146"/>
      <c r="H327" s="186" t="s">
        <v>174</v>
      </c>
      <c r="I327" s="186"/>
      <c r="J327" s="22">
        <v>1645.06</v>
      </c>
    </row>
    <row r="328" spans="1:10" ht="15" thickBot="1" x14ac:dyDescent="0.25">
      <c r="A328" s="144"/>
      <c r="B328" s="144"/>
      <c r="C328" s="144"/>
      <c r="D328" s="144"/>
      <c r="E328" s="144"/>
      <c r="F328" s="144"/>
      <c r="G328" s="144"/>
      <c r="H328" s="138"/>
      <c r="I328" s="144"/>
      <c r="J328" s="145"/>
    </row>
    <row r="329" spans="1:10" ht="15" thickTop="1" x14ac:dyDescent="0.2">
      <c r="A329" s="23"/>
      <c r="B329" s="23"/>
      <c r="C329" s="23"/>
      <c r="D329" s="23"/>
      <c r="E329" s="23"/>
      <c r="F329" s="23"/>
      <c r="G329" s="23"/>
      <c r="H329" s="23"/>
      <c r="I329" s="23"/>
      <c r="J329" s="23"/>
    </row>
    <row r="330" spans="1:10" ht="15" x14ac:dyDescent="0.2">
      <c r="A330" s="147" t="s">
        <v>664</v>
      </c>
      <c r="B330" s="12" t="s">
        <v>6</v>
      </c>
      <c r="C330" s="147" t="s">
        <v>7</v>
      </c>
      <c r="D330" s="147" t="s">
        <v>8</v>
      </c>
      <c r="E330" s="187" t="s">
        <v>9</v>
      </c>
      <c r="F330" s="187"/>
      <c r="G330" s="13" t="s">
        <v>10</v>
      </c>
      <c r="H330" s="12" t="s">
        <v>11</v>
      </c>
      <c r="I330" s="12" t="s">
        <v>12</v>
      </c>
      <c r="J330" s="12" t="s">
        <v>14</v>
      </c>
    </row>
    <row r="331" spans="1:10" ht="25.5" x14ac:dyDescent="0.2">
      <c r="A331" s="148" t="s">
        <v>152</v>
      </c>
      <c r="B331" s="14" t="s">
        <v>117</v>
      </c>
      <c r="C331" s="148" t="s">
        <v>27</v>
      </c>
      <c r="D331" s="148" t="s">
        <v>118</v>
      </c>
      <c r="E331" s="188" t="s">
        <v>56</v>
      </c>
      <c r="F331" s="188"/>
      <c r="G331" s="15" t="s">
        <v>119</v>
      </c>
      <c r="H331" s="16">
        <v>1</v>
      </c>
      <c r="I331" s="17">
        <v>24.01</v>
      </c>
      <c r="J331" s="17">
        <v>24.01</v>
      </c>
    </row>
    <row r="332" spans="1:10" ht="25.5" x14ac:dyDescent="0.2">
      <c r="A332" s="165" t="s">
        <v>153</v>
      </c>
      <c r="B332" s="166" t="s">
        <v>160</v>
      </c>
      <c r="C332" s="165" t="s">
        <v>19</v>
      </c>
      <c r="D332" s="165" t="s">
        <v>161</v>
      </c>
      <c r="E332" s="185" t="s">
        <v>56</v>
      </c>
      <c r="F332" s="185"/>
      <c r="G332" s="167" t="s">
        <v>159</v>
      </c>
      <c r="H332" s="168">
        <v>1.5</v>
      </c>
      <c r="I332" s="169">
        <v>16.010000000000002</v>
      </c>
      <c r="J332" s="169">
        <v>24.01</v>
      </c>
    </row>
    <row r="333" spans="1:10" x14ac:dyDescent="0.2">
      <c r="A333" s="146"/>
      <c r="B333" s="146"/>
      <c r="C333" s="146"/>
      <c r="D333" s="146"/>
      <c r="E333" s="146"/>
      <c r="F333" s="22"/>
      <c r="G333" s="146"/>
      <c r="H333" s="186" t="s">
        <v>174</v>
      </c>
      <c r="I333" s="186"/>
      <c r="J333" s="22">
        <v>30.19</v>
      </c>
    </row>
    <row r="334" spans="1:10" ht="15" thickBot="1" x14ac:dyDescent="0.25">
      <c r="A334" s="144"/>
      <c r="B334" s="144"/>
      <c r="C334" s="144"/>
      <c r="D334" s="144"/>
      <c r="E334" s="144"/>
      <c r="F334" s="144"/>
      <c r="G334" s="144"/>
      <c r="H334" s="138"/>
      <c r="I334" s="144"/>
      <c r="J334" s="145"/>
    </row>
    <row r="335" spans="1:10" ht="15" thickTop="1" x14ac:dyDescent="0.2">
      <c r="A335" s="23"/>
      <c r="B335" s="23"/>
      <c r="C335" s="23"/>
      <c r="D335" s="23"/>
      <c r="E335" s="23"/>
      <c r="F335" s="23"/>
      <c r="G335" s="23"/>
      <c r="H335" s="23"/>
      <c r="I335" s="23"/>
      <c r="J335" s="23"/>
    </row>
    <row r="336" spans="1:10" ht="15" x14ac:dyDescent="0.2">
      <c r="A336" s="147" t="s">
        <v>665</v>
      </c>
      <c r="B336" s="12" t="s">
        <v>6</v>
      </c>
      <c r="C336" s="147" t="s">
        <v>7</v>
      </c>
      <c r="D336" s="147" t="s">
        <v>8</v>
      </c>
      <c r="E336" s="187" t="s">
        <v>9</v>
      </c>
      <c r="F336" s="187"/>
      <c r="G336" s="13" t="s">
        <v>10</v>
      </c>
      <c r="H336" s="12" t="s">
        <v>11</v>
      </c>
      <c r="I336" s="12" t="s">
        <v>12</v>
      </c>
      <c r="J336" s="12" t="s">
        <v>14</v>
      </c>
    </row>
    <row r="337" spans="1:10" ht="25.5" x14ac:dyDescent="0.2">
      <c r="A337" s="148" t="s">
        <v>152</v>
      </c>
      <c r="B337" s="14" t="s">
        <v>125</v>
      </c>
      <c r="C337" s="148" t="s">
        <v>27</v>
      </c>
      <c r="D337" s="148" t="s">
        <v>126</v>
      </c>
      <c r="E337" s="188" t="s">
        <v>46</v>
      </c>
      <c r="F337" s="188"/>
      <c r="G337" s="15" t="s">
        <v>40</v>
      </c>
      <c r="H337" s="16">
        <v>1</v>
      </c>
      <c r="I337" s="17">
        <v>10.29</v>
      </c>
      <c r="J337" s="17">
        <v>10.29</v>
      </c>
    </row>
    <row r="338" spans="1:10" ht="25.5" x14ac:dyDescent="0.2">
      <c r="A338" s="165" t="s">
        <v>153</v>
      </c>
      <c r="B338" s="166" t="s">
        <v>215</v>
      </c>
      <c r="C338" s="165" t="s">
        <v>19</v>
      </c>
      <c r="D338" s="165" t="s">
        <v>216</v>
      </c>
      <c r="E338" s="185" t="s">
        <v>56</v>
      </c>
      <c r="F338" s="185"/>
      <c r="G338" s="167" t="s">
        <v>159</v>
      </c>
      <c r="H338" s="168">
        <v>0.15</v>
      </c>
      <c r="I338" s="169">
        <v>22.78</v>
      </c>
      <c r="J338" s="169">
        <v>3.41</v>
      </c>
    </row>
    <row r="339" spans="1:10" ht="25.5" x14ac:dyDescent="0.2">
      <c r="A339" s="165" t="s">
        <v>153</v>
      </c>
      <c r="B339" s="166" t="s">
        <v>160</v>
      </c>
      <c r="C339" s="165" t="s">
        <v>19</v>
      </c>
      <c r="D339" s="165" t="s">
        <v>161</v>
      </c>
      <c r="E339" s="185" t="s">
        <v>56</v>
      </c>
      <c r="F339" s="185"/>
      <c r="G339" s="167" t="s">
        <v>159</v>
      </c>
      <c r="H339" s="168">
        <v>0.15</v>
      </c>
      <c r="I339" s="169">
        <v>16.010000000000002</v>
      </c>
      <c r="J339" s="169">
        <v>2.4</v>
      </c>
    </row>
    <row r="340" spans="1:10" x14ac:dyDescent="0.2">
      <c r="A340" s="165" t="s">
        <v>162</v>
      </c>
      <c r="B340" s="166" t="s">
        <v>433</v>
      </c>
      <c r="C340" s="165" t="s">
        <v>19</v>
      </c>
      <c r="D340" s="165" t="s">
        <v>434</v>
      </c>
      <c r="E340" s="185" t="s">
        <v>165</v>
      </c>
      <c r="F340" s="185"/>
      <c r="G340" s="167" t="s">
        <v>141</v>
      </c>
      <c r="H340" s="168">
        <v>2.1999999999999999E-2</v>
      </c>
      <c r="I340" s="169">
        <v>45.34</v>
      </c>
      <c r="J340" s="169">
        <v>0.99</v>
      </c>
    </row>
    <row r="341" spans="1:10" ht="25.5" x14ac:dyDescent="0.2">
      <c r="A341" s="165" t="s">
        <v>162</v>
      </c>
      <c r="B341" s="166" t="s">
        <v>114</v>
      </c>
      <c r="C341" s="165" t="s">
        <v>27</v>
      </c>
      <c r="D341" s="165" t="s">
        <v>435</v>
      </c>
      <c r="E341" s="185" t="s">
        <v>165</v>
      </c>
      <c r="F341" s="185"/>
      <c r="G341" s="167" t="s">
        <v>72</v>
      </c>
      <c r="H341" s="168">
        <v>1</v>
      </c>
      <c r="I341" s="169">
        <v>3.46</v>
      </c>
      <c r="J341" s="169">
        <v>3.46</v>
      </c>
    </row>
    <row r="342" spans="1:10" x14ac:dyDescent="0.2">
      <c r="A342" s="165" t="s">
        <v>162</v>
      </c>
      <c r="B342" s="166" t="s">
        <v>436</v>
      </c>
      <c r="C342" s="165" t="s">
        <v>19</v>
      </c>
      <c r="D342" s="165" t="s">
        <v>437</v>
      </c>
      <c r="E342" s="185" t="s">
        <v>165</v>
      </c>
      <c r="F342" s="185"/>
      <c r="G342" s="167" t="s">
        <v>141</v>
      </c>
      <c r="H342" s="168">
        <v>8.0000000000000004E-4</v>
      </c>
      <c r="I342" s="169">
        <v>39.380000000000003</v>
      </c>
      <c r="J342" s="169">
        <v>0.03</v>
      </c>
    </row>
    <row r="343" spans="1:10" x14ac:dyDescent="0.2">
      <c r="A343" s="146"/>
      <c r="B343" s="146"/>
      <c r="C343" s="146"/>
      <c r="D343" s="146"/>
      <c r="E343" s="146"/>
      <c r="F343" s="22"/>
      <c r="G343" s="146"/>
      <c r="H343" s="186" t="s">
        <v>174</v>
      </c>
      <c r="I343" s="186"/>
      <c r="J343" s="22">
        <v>12.93</v>
      </c>
    </row>
    <row r="344" spans="1:10" ht="15" thickBot="1" x14ac:dyDescent="0.25">
      <c r="A344" s="144"/>
      <c r="B344" s="144"/>
      <c r="C344" s="144"/>
      <c r="D344" s="144"/>
      <c r="E344" s="144"/>
      <c r="F344" s="144"/>
      <c r="G344" s="144"/>
      <c r="H344" s="138"/>
      <c r="I344" s="144"/>
      <c r="J344" s="145"/>
    </row>
    <row r="345" spans="1:10" ht="15" thickTop="1" x14ac:dyDescent="0.2">
      <c r="A345" s="23"/>
      <c r="B345" s="23"/>
      <c r="C345" s="23"/>
      <c r="D345" s="23"/>
      <c r="E345" s="23"/>
      <c r="F345" s="23"/>
      <c r="G345" s="23"/>
      <c r="H345" s="23"/>
      <c r="I345" s="23"/>
      <c r="J345" s="23"/>
    </row>
    <row r="346" spans="1:10" ht="15" x14ac:dyDescent="0.2">
      <c r="A346" s="147" t="s">
        <v>666</v>
      </c>
      <c r="B346" s="12" t="s">
        <v>6</v>
      </c>
      <c r="C346" s="147" t="s">
        <v>7</v>
      </c>
      <c r="D346" s="147" t="s">
        <v>8</v>
      </c>
      <c r="E346" s="187" t="s">
        <v>9</v>
      </c>
      <c r="F346" s="187"/>
      <c r="G346" s="13" t="s">
        <v>10</v>
      </c>
      <c r="H346" s="12" t="s">
        <v>11</v>
      </c>
      <c r="I346" s="12" t="s">
        <v>12</v>
      </c>
      <c r="J346" s="12" t="s">
        <v>14</v>
      </c>
    </row>
    <row r="347" spans="1:10" ht="25.5" x14ac:dyDescent="0.2">
      <c r="A347" s="148" t="s">
        <v>152</v>
      </c>
      <c r="B347" s="14" t="s">
        <v>128</v>
      </c>
      <c r="C347" s="148" t="s">
        <v>27</v>
      </c>
      <c r="D347" s="148" t="s">
        <v>129</v>
      </c>
      <c r="E347" s="188" t="s">
        <v>46</v>
      </c>
      <c r="F347" s="188"/>
      <c r="G347" s="15" t="s">
        <v>40</v>
      </c>
      <c r="H347" s="16">
        <v>1</v>
      </c>
      <c r="I347" s="17">
        <v>7.45</v>
      </c>
      <c r="J347" s="17">
        <v>7.45</v>
      </c>
    </row>
    <row r="348" spans="1:10" ht="25.5" x14ac:dyDescent="0.2">
      <c r="A348" s="165" t="s">
        <v>153</v>
      </c>
      <c r="B348" s="166" t="s">
        <v>215</v>
      </c>
      <c r="C348" s="165" t="s">
        <v>19</v>
      </c>
      <c r="D348" s="165" t="s">
        <v>216</v>
      </c>
      <c r="E348" s="185" t="s">
        <v>56</v>
      </c>
      <c r="F348" s="185"/>
      <c r="G348" s="167" t="s">
        <v>159</v>
      </c>
      <c r="H348" s="168">
        <v>0.1</v>
      </c>
      <c r="I348" s="169">
        <v>22.78</v>
      </c>
      <c r="J348" s="169">
        <v>2.27</v>
      </c>
    </row>
    <row r="349" spans="1:10" ht="25.5" x14ac:dyDescent="0.2">
      <c r="A349" s="165" t="s">
        <v>153</v>
      </c>
      <c r="B349" s="166" t="s">
        <v>160</v>
      </c>
      <c r="C349" s="165" t="s">
        <v>19</v>
      </c>
      <c r="D349" s="165" t="s">
        <v>161</v>
      </c>
      <c r="E349" s="185" t="s">
        <v>56</v>
      </c>
      <c r="F349" s="185"/>
      <c r="G349" s="167" t="s">
        <v>159</v>
      </c>
      <c r="H349" s="168">
        <v>0.1</v>
      </c>
      <c r="I349" s="169">
        <v>16.010000000000002</v>
      </c>
      <c r="J349" s="169">
        <v>1.6</v>
      </c>
    </row>
    <row r="350" spans="1:10" x14ac:dyDescent="0.2">
      <c r="A350" s="165" t="s">
        <v>162</v>
      </c>
      <c r="B350" s="166" t="s">
        <v>433</v>
      </c>
      <c r="C350" s="165" t="s">
        <v>19</v>
      </c>
      <c r="D350" s="165" t="s">
        <v>434</v>
      </c>
      <c r="E350" s="185" t="s">
        <v>165</v>
      </c>
      <c r="F350" s="185"/>
      <c r="G350" s="167" t="s">
        <v>141</v>
      </c>
      <c r="H350" s="168">
        <v>6.9999999999999999E-4</v>
      </c>
      <c r="I350" s="169">
        <v>45.34</v>
      </c>
      <c r="J350" s="169">
        <v>0.03</v>
      </c>
    </row>
    <row r="351" spans="1:10" x14ac:dyDescent="0.2">
      <c r="A351" s="165" t="s">
        <v>162</v>
      </c>
      <c r="B351" s="166" t="s">
        <v>436</v>
      </c>
      <c r="C351" s="165" t="s">
        <v>19</v>
      </c>
      <c r="D351" s="165" t="s">
        <v>437</v>
      </c>
      <c r="E351" s="185" t="s">
        <v>165</v>
      </c>
      <c r="F351" s="185"/>
      <c r="G351" s="167" t="s">
        <v>141</v>
      </c>
      <c r="H351" s="168">
        <v>2.9999999999999997E-4</v>
      </c>
      <c r="I351" s="169">
        <v>39.380000000000003</v>
      </c>
      <c r="J351" s="169">
        <v>0.01</v>
      </c>
    </row>
    <row r="352" spans="1:10" ht="38.25" x14ac:dyDescent="0.2">
      <c r="A352" s="165" t="s">
        <v>162</v>
      </c>
      <c r="B352" s="166" t="s">
        <v>438</v>
      </c>
      <c r="C352" s="165" t="s">
        <v>27</v>
      </c>
      <c r="D352" s="165" t="s">
        <v>439</v>
      </c>
      <c r="E352" s="185" t="s">
        <v>165</v>
      </c>
      <c r="F352" s="185"/>
      <c r="G352" s="167" t="s">
        <v>168</v>
      </c>
      <c r="H352" s="168">
        <v>1</v>
      </c>
      <c r="I352" s="169">
        <v>3.54</v>
      </c>
      <c r="J352" s="169">
        <v>3.54</v>
      </c>
    </row>
    <row r="353" spans="1:10" x14ac:dyDescent="0.2">
      <c r="A353" s="146"/>
      <c r="B353" s="146"/>
      <c r="C353" s="146"/>
      <c r="D353" s="146"/>
      <c r="E353" s="146"/>
      <c r="F353" s="22"/>
      <c r="G353" s="146"/>
      <c r="H353" s="186" t="s">
        <v>174</v>
      </c>
      <c r="I353" s="186"/>
      <c r="J353" s="22">
        <v>9.36</v>
      </c>
    </row>
    <row r="354" spans="1:10" ht="15" thickBot="1" x14ac:dyDescent="0.25">
      <c r="A354" s="144"/>
      <c r="B354" s="144"/>
      <c r="C354" s="144"/>
      <c r="D354" s="144"/>
      <c r="E354" s="144"/>
      <c r="F354" s="144"/>
      <c r="G354" s="144"/>
      <c r="H354" s="138"/>
      <c r="I354" s="144"/>
      <c r="J354" s="145"/>
    </row>
    <row r="355" spans="1:10" ht="15" thickTop="1" x14ac:dyDescent="0.2">
      <c r="A355" s="23"/>
      <c r="B355" s="23"/>
      <c r="C355" s="23"/>
      <c r="D355" s="23"/>
      <c r="E355" s="23"/>
      <c r="F355" s="23"/>
      <c r="G355" s="23"/>
      <c r="H355" s="23"/>
      <c r="I355" s="23"/>
      <c r="J355" s="23"/>
    </row>
    <row r="356" spans="1:10" ht="15" x14ac:dyDescent="0.2">
      <c r="A356" s="147" t="s">
        <v>110</v>
      </c>
      <c r="B356" s="12" t="s">
        <v>6</v>
      </c>
      <c r="C356" s="147" t="s">
        <v>7</v>
      </c>
      <c r="D356" s="147" t="s">
        <v>8</v>
      </c>
      <c r="E356" s="187" t="s">
        <v>9</v>
      </c>
      <c r="F356" s="187"/>
      <c r="G356" s="13" t="s">
        <v>10</v>
      </c>
      <c r="H356" s="12" t="s">
        <v>11</v>
      </c>
      <c r="I356" s="12" t="s">
        <v>12</v>
      </c>
      <c r="J356" s="12" t="s">
        <v>14</v>
      </c>
    </row>
    <row r="357" spans="1:10" ht="25.5" x14ac:dyDescent="0.2">
      <c r="A357" s="148" t="s">
        <v>152</v>
      </c>
      <c r="B357" s="14" t="s">
        <v>93</v>
      </c>
      <c r="C357" s="148" t="s">
        <v>27</v>
      </c>
      <c r="D357" s="148" t="s">
        <v>94</v>
      </c>
      <c r="E357" s="188" t="s">
        <v>56</v>
      </c>
      <c r="F357" s="188"/>
      <c r="G357" s="15" t="s">
        <v>30</v>
      </c>
      <c r="H357" s="16">
        <v>1</v>
      </c>
      <c r="I357" s="17">
        <v>814.6</v>
      </c>
      <c r="J357" s="17">
        <v>814.6</v>
      </c>
    </row>
    <row r="358" spans="1:10" ht="25.5" x14ac:dyDescent="0.2">
      <c r="A358" s="165" t="s">
        <v>153</v>
      </c>
      <c r="B358" s="166" t="s">
        <v>117</v>
      </c>
      <c r="C358" s="165" t="s">
        <v>27</v>
      </c>
      <c r="D358" s="165" t="s">
        <v>118</v>
      </c>
      <c r="E358" s="185" t="s">
        <v>56</v>
      </c>
      <c r="F358" s="185"/>
      <c r="G358" s="167" t="s">
        <v>119</v>
      </c>
      <c r="H358" s="168">
        <v>0.19600000000000001</v>
      </c>
      <c r="I358" s="169">
        <v>24.01</v>
      </c>
      <c r="J358" s="169">
        <v>4.7</v>
      </c>
    </row>
    <row r="359" spans="1:10" ht="25.5" x14ac:dyDescent="0.2">
      <c r="A359" s="165" t="s">
        <v>153</v>
      </c>
      <c r="B359" s="166" t="s">
        <v>333</v>
      </c>
      <c r="C359" s="165" t="s">
        <v>19</v>
      </c>
      <c r="D359" s="165" t="s">
        <v>334</v>
      </c>
      <c r="E359" s="185" t="s">
        <v>156</v>
      </c>
      <c r="F359" s="185"/>
      <c r="G359" s="167" t="s">
        <v>119</v>
      </c>
      <c r="H359" s="168">
        <v>0.19600000000000001</v>
      </c>
      <c r="I359" s="169">
        <v>405.06</v>
      </c>
      <c r="J359" s="169">
        <v>79.39</v>
      </c>
    </row>
    <row r="360" spans="1:10" ht="76.5" x14ac:dyDescent="0.2">
      <c r="A360" s="165" t="s">
        <v>153</v>
      </c>
      <c r="B360" s="166" t="s">
        <v>335</v>
      </c>
      <c r="C360" s="165" t="s">
        <v>19</v>
      </c>
      <c r="D360" s="165" t="s">
        <v>336</v>
      </c>
      <c r="E360" s="185" t="s">
        <v>337</v>
      </c>
      <c r="F360" s="185"/>
      <c r="G360" s="167" t="s">
        <v>22</v>
      </c>
      <c r="H360" s="168">
        <v>0.49</v>
      </c>
      <c r="I360" s="169">
        <v>41.59</v>
      </c>
      <c r="J360" s="169">
        <v>20.37</v>
      </c>
    </row>
    <row r="361" spans="1:10" ht="51" x14ac:dyDescent="0.2">
      <c r="A361" s="165" t="s">
        <v>153</v>
      </c>
      <c r="B361" s="166" t="s">
        <v>338</v>
      </c>
      <c r="C361" s="165" t="s">
        <v>19</v>
      </c>
      <c r="D361" s="165" t="s">
        <v>339</v>
      </c>
      <c r="E361" s="185" t="s">
        <v>340</v>
      </c>
      <c r="F361" s="185"/>
      <c r="G361" s="167" t="s">
        <v>22</v>
      </c>
      <c r="H361" s="168">
        <v>5.04</v>
      </c>
      <c r="I361" s="169">
        <v>39.479999999999997</v>
      </c>
      <c r="J361" s="169">
        <v>198.97</v>
      </c>
    </row>
    <row r="362" spans="1:10" ht="38.25" x14ac:dyDescent="0.2">
      <c r="A362" s="165" t="s">
        <v>153</v>
      </c>
      <c r="B362" s="166" t="s">
        <v>341</v>
      </c>
      <c r="C362" s="165" t="s">
        <v>19</v>
      </c>
      <c r="D362" s="165" t="s">
        <v>342</v>
      </c>
      <c r="E362" s="185" t="s">
        <v>156</v>
      </c>
      <c r="F362" s="185"/>
      <c r="G362" s="167" t="s">
        <v>22</v>
      </c>
      <c r="H362" s="168">
        <v>0.81</v>
      </c>
      <c r="I362" s="169">
        <v>71.319999999999993</v>
      </c>
      <c r="J362" s="169">
        <v>57.76</v>
      </c>
    </row>
    <row r="363" spans="1:10" ht="38.25" x14ac:dyDescent="0.2">
      <c r="A363" s="165" t="s">
        <v>153</v>
      </c>
      <c r="B363" s="166" t="s">
        <v>343</v>
      </c>
      <c r="C363" s="165" t="s">
        <v>19</v>
      </c>
      <c r="D363" s="165" t="s">
        <v>344</v>
      </c>
      <c r="E363" s="185" t="s">
        <v>345</v>
      </c>
      <c r="F363" s="185"/>
      <c r="G363" s="167" t="s">
        <v>22</v>
      </c>
      <c r="H363" s="168">
        <v>9.0719999999999992</v>
      </c>
      <c r="I363" s="169">
        <v>3.59</v>
      </c>
      <c r="J363" s="169">
        <v>32.56</v>
      </c>
    </row>
    <row r="364" spans="1:10" ht="51" x14ac:dyDescent="0.2">
      <c r="A364" s="165" t="s">
        <v>153</v>
      </c>
      <c r="B364" s="166" t="s">
        <v>346</v>
      </c>
      <c r="C364" s="165" t="s">
        <v>19</v>
      </c>
      <c r="D364" s="165" t="s">
        <v>347</v>
      </c>
      <c r="E364" s="185" t="s">
        <v>345</v>
      </c>
      <c r="F364" s="185"/>
      <c r="G364" s="167" t="s">
        <v>22</v>
      </c>
      <c r="H364" s="168">
        <v>9.0719999999999992</v>
      </c>
      <c r="I364" s="169">
        <v>19.329999999999998</v>
      </c>
      <c r="J364" s="169">
        <v>175.36</v>
      </c>
    </row>
    <row r="365" spans="1:10" ht="25.5" x14ac:dyDescent="0.2">
      <c r="A365" s="165" t="s">
        <v>153</v>
      </c>
      <c r="B365" s="166" t="s">
        <v>348</v>
      </c>
      <c r="C365" s="165" t="s">
        <v>19</v>
      </c>
      <c r="D365" s="165" t="s">
        <v>349</v>
      </c>
      <c r="E365" s="185" t="s">
        <v>148</v>
      </c>
      <c r="F365" s="185"/>
      <c r="G365" s="167" t="s">
        <v>22</v>
      </c>
      <c r="H365" s="168">
        <v>9.0719999999999992</v>
      </c>
      <c r="I365" s="169">
        <v>9.7200000000000006</v>
      </c>
      <c r="J365" s="169">
        <v>88.17</v>
      </c>
    </row>
    <row r="366" spans="1:10" ht="38.25" x14ac:dyDescent="0.2">
      <c r="A366" s="165" t="s">
        <v>153</v>
      </c>
      <c r="B366" s="166" t="s">
        <v>350</v>
      </c>
      <c r="C366" s="165" t="s">
        <v>19</v>
      </c>
      <c r="D366" s="165" t="s">
        <v>351</v>
      </c>
      <c r="E366" s="185" t="s">
        <v>337</v>
      </c>
      <c r="F366" s="185"/>
      <c r="G366" s="167" t="s">
        <v>22</v>
      </c>
      <c r="H366" s="168">
        <v>1.5</v>
      </c>
      <c r="I366" s="169">
        <v>51.74</v>
      </c>
      <c r="J366" s="169">
        <v>77.61</v>
      </c>
    </row>
    <row r="367" spans="1:10" ht="25.5" x14ac:dyDescent="0.2">
      <c r="A367" s="165" t="s">
        <v>153</v>
      </c>
      <c r="B367" s="166" t="s">
        <v>352</v>
      </c>
      <c r="C367" s="165" t="s">
        <v>19</v>
      </c>
      <c r="D367" s="165" t="s">
        <v>353</v>
      </c>
      <c r="E367" s="185" t="s">
        <v>354</v>
      </c>
      <c r="F367" s="185"/>
      <c r="G367" s="167" t="s">
        <v>22</v>
      </c>
      <c r="H367" s="168">
        <v>0.3</v>
      </c>
      <c r="I367" s="169">
        <v>236.68</v>
      </c>
      <c r="J367" s="169">
        <v>71</v>
      </c>
    </row>
    <row r="368" spans="1:10" ht="25.5" x14ac:dyDescent="0.2">
      <c r="A368" s="165" t="s">
        <v>153</v>
      </c>
      <c r="B368" s="166" t="s">
        <v>355</v>
      </c>
      <c r="C368" s="165" t="s">
        <v>19</v>
      </c>
      <c r="D368" s="165" t="s">
        <v>356</v>
      </c>
      <c r="E368" s="185" t="s">
        <v>148</v>
      </c>
      <c r="F368" s="185"/>
      <c r="G368" s="167" t="s">
        <v>22</v>
      </c>
      <c r="H368" s="168">
        <v>0.6</v>
      </c>
      <c r="I368" s="169">
        <v>14.52</v>
      </c>
      <c r="J368" s="169">
        <v>8.7100000000000009</v>
      </c>
    </row>
    <row r="369" spans="1:10" x14ac:dyDescent="0.2">
      <c r="A369" s="146"/>
      <c r="B369" s="146"/>
      <c r="C369" s="146"/>
      <c r="D369" s="146"/>
      <c r="E369" s="146"/>
      <c r="F369" s="22"/>
      <c r="G369" s="146"/>
      <c r="H369" s="186" t="s">
        <v>174</v>
      </c>
      <c r="I369" s="186"/>
      <c r="J369" s="22">
        <v>1024.27</v>
      </c>
    </row>
    <row r="370" spans="1:10" ht="15" thickBot="1" x14ac:dyDescent="0.25">
      <c r="A370" s="144"/>
      <c r="B370" s="144"/>
      <c r="C370" s="144"/>
      <c r="D370" s="144"/>
      <c r="E370" s="144"/>
      <c r="F370" s="144"/>
      <c r="G370" s="144"/>
      <c r="H370" s="138"/>
      <c r="I370" s="144"/>
      <c r="J370" s="145"/>
    </row>
    <row r="371" spans="1:10" ht="15" thickTop="1" x14ac:dyDescent="0.2">
      <c r="A371" s="23"/>
      <c r="B371" s="23"/>
      <c r="C371" s="23"/>
      <c r="D371" s="23"/>
      <c r="E371" s="23"/>
      <c r="F371" s="23"/>
      <c r="G371" s="23"/>
      <c r="H371" s="23"/>
      <c r="I371" s="23"/>
      <c r="J371" s="23"/>
    </row>
    <row r="372" spans="1:10" ht="15" x14ac:dyDescent="0.2">
      <c r="A372" s="147" t="s">
        <v>113</v>
      </c>
      <c r="B372" s="12" t="s">
        <v>6</v>
      </c>
      <c r="C372" s="147" t="s">
        <v>7</v>
      </c>
      <c r="D372" s="147" t="s">
        <v>8</v>
      </c>
      <c r="E372" s="187" t="s">
        <v>9</v>
      </c>
      <c r="F372" s="187"/>
      <c r="G372" s="13" t="s">
        <v>10</v>
      </c>
      <c r="H372" s="12" t="s">
        <v>11</v>
      </c>
      <c r="I372" s="12" t="s">
        <v>12</v>
      </c>
      <c r="J372" s="12" t="s">
        <v>14</v>
      </c>
    </row>
    <row r="373" spans="1:10" ht="25.5" x14ac:dyDescent="0.2">
      <c r="A373" s="148" t="s">
        <v>152</v>
      </c>
      <c r="B373" s="14" t="s">
        <v>90</v>
      </c>
      <c r="C373" s="148" t="s">
        <v>27</v>
      </c>
      <c r="D373" s="148" t="s">
        <v>91</v>
      </c>
      <c r="E373" s="188" t="s">
        <v>56</v>
      </c>
      <c r="F373" s="188"/>
      <c r="G373" s="15" t="s">
        <v>30</v>
      </c>
      <c r="H373" s="16">
        <v>1</v>
      </c>
      <c r="I373" s="17">
        <v>653.29</v>
      </c>
      <c r="J373" s="17">
        <v>653.29</v>
      </c>
    </row>
    <row r="374" spans="1:10" ht="25.5" x14ac:dyDescent="0.2">
      <c r="A374" s="165" t="s">
        <v>153</v>
      </c>
      <c r="B374" s="166" t="s">
        <v>236</v>
      </c>
      <c r="C374" s="165" t="s">
        <v>19</v>
      </c>
      <c r="D374" s="165" t="s">
        <v>237</v>
      </c>
      <c r="E374" s="185" t="s">
        <v>56</v>
      </c>
      <c r="F374" s="185"/>
      <c r="G374" s="167" t="s">
        <v>159</v>
      </c>
      <c r="H374" s="168">
        <v>2</v>
      </c>
      <c r="I374" s="169">
        <v>23.46</v>
      </c>
      <c r="J374" s="169">
        <v>46.92</v>
      </c>
    </row>
    <row r="375" spans="1:10" ht="25.5" x14ac:dyDescent="0.2">
      <c r="A375" s="165" t="s">
        <v>153</v>
      </c>
      <c r="B375" s="166" t="s">
        <v>238</v>
      </c>
      <c r="C375" s="165" t="s">
        <v>19</v>
      </c>
      <c r="D375" s="165" t="s">
        <v>239</v>
      </c>
      <c r="E375" s="185" t="s">
        <v>56</v>
      </c>
      <c r="F375" s="185"/>
      <c r="G375" s="167" t="s">
        <v>159</v>
      </c>
      <c r="H375" s="168">
        <v>2</v>
      </c>
      <c r="I375" s="169">
        <v>18.239999999999998</v>
      </c>
      <c r="J375" s="169">
        <v>36.479999999999997</v>
      </c>
    </row>
    <row r="376" spans="1:10" x14ac:dyDescent="0.2">
      <c r="A376" s="165" t="s">
        <v>162</v>
      </c>
      <c r="B376" s="166" t="s">
        <v>303</v>
      </c>
      <c r="C376" s="165" t="s">
        <v>62</v>
      </c>
      <c r="D376" s="165" t="s">
        <v>304</v>
      </c>
      <c r="E376" s="185" t="s">
        <v>165</v>
      </c>
      <c r="F376" s="185"/>
      <c r="G376" s="167" t="s">
        <v>220</v>
      </c>
      <c r="H376" s="168">
        <v>1</v>
      </c>
      <c r="I376" s="169">
        <v>392.35</v>
      </c>
      <c r="J376" s="169">
        <v>392.35</v>
      </c>
    </row>
    <row r="377" spans="1:10" ht="25.5" x14ac:dyDescent="0.2">
      <c r="A377" s="165" t="s">
        <v>162</v>
      </c>
      <c r="B377" s="166" t="s">
        <v>309</v>
      </c>
      <c r="C377" s="165" t="s">
        <v>19</v>
      </c>
      <c r="D377" s="165" t="s">
        <v>310</v>
      </c>
      <c r="E377" s="185" t="s">
        <v>165</v>
      </c>
      <c r="F377" s="185"/>
      <c r="G377" s="167" t="s">
        <v>141</v>
      </c>
      <c r="H377" s="168">
        <v>1</v>
      </c>
      <c r="I377" s="169">
        <v>28.88</v>
      </c>
      <c r="J377" s="169">
        <v>28.88</v>
      </c>
    </row>
    <row r="378" spans="1:10" ht="25.5" x14ac:dyDescent="0.2">
      <c r="A378" s="165" t="s">
        <v>162</v>
      </c>
      <c r="B378" s="166" t="s">
        <v>311</v>
      </c>
      <c r="C378" s="165" t="s">
        <v>19</v>
      </c>
      <c r="D378" s="165" t="s">
        <v>312</v>
      </c>
      <c r="E378" s="185" t="s">
        <v>165</v>
      </c>
      <c r="F378" s="185"/>
      <c r="G378" s="167" t="s">
        <v>141</v>
      </c>
      <c r="H378" s="168">
        <v>1</v>
      </c>
      <c r="I378" s="169">
        <v>13.59</v>
      </c>
      <c r="J378" s="169">
        <v>13.59</v>
      </c>
    </row>
    <row r="379" spans="1:10" ht="25.5" x14ac:dyDescent="0.2">
      <c r="A379" s="165" t="s">
        <v>162</v>
      </c>
      <c r="B379" s="166" t="s">
        <v>313</v>
      </c>
      <c r="C379" s="165" t="s">
        <v>19</v>
      </c>
      <c r="D379" s="165" t="s">
        <v>314</v>
      </c>
      <c r="E379" s="185" t="s">
        <v>165</v>
      </c>
      <c r="F379" s="185"/>
      <c r="G379" s="167" t="s">
        <v>141</v>
      </c>
      <c r="H379" s="168">
        <v>3</v>
      </c>
      <c r="I379" s="169">
        <v>3.77</v>
      </c>
      <c r="J379" s="169">
        <v>11.31</v>
      </c>
    </row>
    <row r="380" spans="1:10" x14ac:dyDescent="0.2">
      <c r="A380" s="165" t="s">
        <v>162</v>
      </c>
      <c r="B380" s="166" t="s">
        <v>315</v>
      </c>
      <c r="C380" s="165" t="s">
        <v>19</v>
      </c>
      <c r="D380" s="165" t="s">
        <v>316</v>
      </c>
      <c r="E380" s="185" t="s">
        <v>165</v>
      </c>
      <c r="F380" s="185"/>
      <c r="G380" s="167" t="s">
        <v>168</v>
      </c>
      <c r="H380" s="168">
        <v>6</v>
      </c>
      <c r="I380" s="169">
        <v>3.75</v>
      </c>
      <c r="J380" s="169">
        <v>22.5</v>
      </c>
    </row>
    <row r="381" spans="1:10" x14ac:dyDescent="0.2">
      <c r="A381" s="165" t="s">
        <v>162</v>
      </c>
      <c r="B381" s="166" t="s">
        <v>317</v>
      </c>
      <c r="C381" s="165" t="s">
        <v>19</v>
      </c>
      <c r="D381" s="165" t="s">
        <v>318</v>
      </c>
      <c r="E381" s="185" t="s">
        <v>165</v>
      </c>
      <c r="F381" s="185"/>
      <c r="G381" s="167" t="s">
        <v>168</v>
      </c>
      <c r="H381" s="168">
        <v>2</v>
      </c>
      <c r="I381" s="169">
        <v>1.93</v>
      </c>
      <c r="J381" s="169">
        <v>3.86</v>
      </c>
    </row>
    <row r="382" spans="1:10" ht="25.5" x14ac:dyDescent="0.2">
      <c r="A382" s="165" t="s">
        <v>162</v>
      </c>
      <c r="B382" s="166" t="s">
        <v>319</v>
      </c>
      <c r="C382" s="165" t="s">
        <v>19</v>
      </c>
      <c r="D382" s="165" t="s">
        <v>320</v>
      </c>
      <c r="E382" s="185" t="s">
        <v>165</v>
      </c>
      <c r="F382" s="185"/>
      <c r="G382" s="167" t="s">
        <v>141</v>
      </c>
      <c r="H382" s="168">
        <v>2</v>
      </c>
      <c r="I382" s="169">
        <v>1.99</v>
      </c>
      <c r="J382" s="169">
        <v>3.98</v>
      </c>
    </row>
    <row r="383" spans="1:10" x14ac:dyDescent="0.2">
      <c r="A383" s="165" t="s">
        <v>162</v>
      </c>
      <c r="B383" s="166" t="s">
        <v>321</v>
      </c>
      <c r="C383" s="165" t="s">
        <v>19</v>
      </c>
      <c r="D383" s="165" t="s">
        <v>322</v>
      </c>
      <c r="E383" s="185" t="s">
        <v>165</v>
      </c>
      <c r="F383" s="185"/>
      <c r="G383" s="167" t="s">
        <v>141</v>
      </c>
      <c r="H383" s="168">
        <v>2</v>
      </c>
      <c r="I383" s="169">
        <v>1.02</v>
      </c>
      <c r="J383" s="169">
        <v>2.04</v>
      </c>
    </row>
    <row r="384" spans="1:10" x14ac:dyDescent="0.2">
      <c r="A384" s="165" t="s">
        <v>162</v>
      </c>
      <c r="B384" s="166" t="s">
        <v>323</v>
      </c>
      <c r="C384" s="165" t="s">
        <v>19</v>
      </c>
      <c r="D384" s="165" t="s">
        <v>324</v>
      </c>
      <c r="E384" s="185" t="s">
        <v>165</v>
      </c>
      <c r="F384" s="185"/>
      <c r="G384" s="167" t="s">
        <v>141</v>
      </c>
      <c r="H384" s="168">
        <v>6</v>
      </c>
      <c r="I384" s="169">
        <v>0.71</v>
      </c>
      <c r="J384" s="169">
        <v>4.26</v>
      </c>
    </row>
    <row r="385" spans="1:10" ht="25.5" x14ac:dyDescent="0.2">
      <c r="A385" s="165" t="s">
        <v>162</v>
      </c>
      <c r="B385" s="166" t="s">
        <v>325</v>
      </c>
      <c r="C385" s="165" t="s">
        <v>19</v>
      </c>
      <c r="D385" s="165" t="s">
        <v>326</v>
      </c>
      <c r="E385" s="185" t="s">
        <v>165</v>
      </c>
      <c r="F385" s="185"/>
      <c r="G385" s="167" t="s">
        <v>141</v>
      </c>
      <c r="H385" s="168">
        <v>1</v>
      </c>
      <c r="I385" s="169">
        <v>9.6199999999999992</v>
      </c>
      <c r="J385" s="169">
        <v>9.6199999999999992</v>
      </c>
    </row>
    <row r="386" spans="1:10" ht="38.25" x14ac:dyDescent="0.2">
      <c r="A386" s="165" t="s">
        <v>162</v>
      </c>
      <c r="B386" s="166" t="s">
        <v>327</v>
      </c>
      <c r="C386" s="165" t="s">
        <v>19</v>
      </c>
      <c r="D386" s="165" t="s">
        <v>328</v>
      </c>
      <c r="E386" s="185" t="s">
        <v>165</v>
      </c>
      <c r="F386" s="185"/>
      <c r="G386" s="167" t="s">
        <v>141</v>
      </c>
      <c r="H386" s="168">
        <v>1</v>
      </c>
      <c r="I386" s="169">
        <v>45.15</v>
      </c>
      <c r="J386" s="169">
        <v>45.15</v>
      </c>
    </row>
    <row r="387" spans="1:10" x14ac:dyDescent="0.2">
      <c r="A387" s="165" t="s">
        <v>162</v>
      </c>
      <c r="B387" s="166" t="s">
        <v>329</v>
      </c>
      <c r="C387" s="165" t="s">
        <v>62</v>
      </c>
      <c r="D387" s="165" t="s">
        <v>330</v>
      </c>
      <c r="E387" s="185" t="s">
        <v>165</v>
      </c>
      <c r="F387" s="185"/>
      <c r="G387" s="167" t="s">
        <v>40</v>
      </c>
      <c r="H387" s="168">
        <v>3</v>
      </c>
      <c r="I387" s="169">
        <v>5.3</v>
      </c>
      <c r="J387" s="169">
        <v>15.9</v>
      </c>
    </row>
    <row r="388" spans="1:10" ht="25.5" x14ac:dyDescent="0.2">
      <c r="A388" s="165" t="s">
        <v>162</v>
      </c>
      <c r="B388" s="166" t="s">
        <v>331</v>
      </c>
      <c r="C388" s="165" t="s">
        <v>62</v>
      </c>
      <c r="D388" s="165" t="s">
        <v>332</v>
      </c>
      <c r="E388" s="185" t="s">
        <v>165</v>
      </c>
      <c r="F388" s="185"/>
      <c r="G388" s="167" t="s">
        <v>220</v>
      </c>
      <c r="H388" s="168">
        <v>1</v>
      </c>
      <c r="I388" s="169">
        <v>16.45</v>
      </c>
      <c r="J388" s="169">
        <v>16.45</v>
      </c>
    </row>
    <row r="389" spans="1:10" x14ac:dyDescent="0.2">
      <c r="A389" s="146"/>
      <c r="B389" s="146"/>
      <c r="C389" s="146"/>
      <c r="D389" s="146"/>
      <c r="E389" s="146"/>
      <c r="F389" s="22"/>
      <c r="G389" s="146"/>
      <c r="H389" s="186" t="s">
        <v>174</v>
      </c>
      <c r="I389" s="186"/>
      <c r="J389" s="22">
        <v>821.44</v>
      </c>
    </row>
    <row r="390" spans="1:10" ht="15" thickBot="1" x14ac:dyDescent="0.25">
      <c r="A390" s="144"/>
      <c r="B390" s="144"/>
      <c r="C390" s="144"/>
      <c r="D390" s="144"/>
      <c r="E390" s="144"/>
      <c r="F390" s="144"/>
      <c r="G390" s="144"/>
      <c r="H390" s="138"/>
      <c r="I390" s="144"/>
      <c r="J390" s="145"/>
    </row>
    <row r="391" spans="1:10" ht="15" thickTop="1" x14ac:dyDescent="0.2">
      <c r="A391" s="23"/>
      <c r="B391" s="23"/>
      <c r="C391" s="23"/>
      <c r="D391" s="23"/>
      <c r="E391" s="23"/>
      <c r="F391" s="23"/>
      <c r="G391" s="23"/>
      <c r="H391" s="23"/>
      <c r="I391" s="23"/>
      <c r="J391" s="23"/>
    </row>
    <row r="392" spans="1:10" ht="15" x14ac:dyDescent="0.2">
      <c r="A392" s="147" t="s">
        <v>116</v>
      </c>
      <c r="B392" s="12" t="s">
        <v>6</v>
      </c>
      <c r="C392" s="147" t="s">
        <v>7</v>
      </c>
      <c r="D392" s="147" t="s">
        <v>8</v>
      </c>
      <c r="E392" s="187" t="s">
        <v>9</v>
      </c>
      <c r="F392" s="187"/>
      <c r="G392" s="13" t="s">
        <v>10</v>
      </c>
      <c r="H392" s="12" t="s">
        <v>11</v>
      </c>
      <c r="I392" s="12" t="s">
        <v>12</v>
      </c>
      <c r="J392" s="12" t="s">
        <v>14</v>
      </c>
    </row>
    <row r="393" spans="1:10" ht="25.5" x14ac:dyDescent="0.2">
      <c r="A393" s="148" t="s">
        <v>152</v>
      </c>
      <c r="B393" s="14" t="s">
        <v>131</v>
      </c>
      <c r="C393" s="148" t="s">
        <v>27</v>
      </c>
      <c r="D393" s="148" t="s">
        <v>132</v>
      </c>
      <c r="E393" s="188" t="s">
        <v>56</v>
      </c>
      <c r="F393" s="188"/>
      <c r="G393" s="15" t="s">
        <v>30</v>
      </c>
      <c r="H393" s="16">
        <v>1</v>
      </c>
      <c r="I393" s="17">
        <v>601.25</v>
      </c>
      <c r="J393" s="17">
        <v>601.25</v>
      </c>
    </row>
    <row r="394" spans="1:10" ht="25.5" x14ac:dyDescent="0.2">
      <c r="A394" s="165" t="s">
        <v>153</v>
      </c>
      <c r="B394" s="166" t="s">
        <v>117</v>
      </c>
      <c r="C394" s="165" t="s">
        <v>27</v>
      </c>
      <c r="D394" s="165" t="s">
        <v>118</v>
      </c>
      <c r="E394" s="185" t="s">
        <v>56</v>
      </c>
      <c r="F394" s="185"/>
      <c r="G394" s="167" t="s">
        <v>119</v>
      </c>
      <c r="H394" s="168">
        <v>1.08</v>
      </c>
      <c r="I394" s="169">
        <v>24.01</v>
      </c>
      <c r="J394" s="169">
        <v>25.93</v>
      </c>
    </row>
    <row r="395" spans="1:10" ht="25.5" x14ac:dyDescent="0.2">
      <c r="A395" s="165" t="s">
        <v>153</v>
      </c>
      <c r="B395" s="166" t="s">
        <v>209</v>
      </c>
      <c r="C395" s="165" t="s">
        <v>19</v>
      </c>
      <c r="D395" s="165" t="s">
        <v>210</v>
      </c>
      <c r="E395" s="185" t="s">
        <v>156</v>
      </c>
      <c r="F395" s="185"/>
      <c r="G395" s="167" t="s">
        <v>119</v>
      </c>
      <c r="H395" s="168">
        <v>0.36</v>
      </c>
      <c r="I395" s="169">
        <v>296.42</v>
      </c>
      <c r="J395" s="169">
        <v>106.71</v>
      </c>
    </row>
    <row r="396" spans="1:10" ht="51" x14ac:dyDescent="0.2">
      <c r="A396" s="165" t="s">
        <v>153</v>
      </c>
      <c r="B396" s="166" t="s">
        <v>338</v>
      </c>
      <c r="C396" s="165" t="s">
        <v>19</v>
      </c>
      <c r="D396" s="165" t="s">
        <v>339</v>
      </c>
      <c r="E396" s="185" t="s">
        <v>340</v>
      </c>
      <c r="F396" s="185"/>
      <c r="G396" s="167" t="s">
        <v>22</v>
      </c>
      <c r="H396" s="168">
        <v>5.2350000000000003</v>
      </c>
      <c r="I396" s="169">
        <v>39.479999999999997</v>
      </c>
      <c r="J396" s="169">
        <v>206.67</v>
      </c>
    </row>
    <row r="397" spans="1:10" ht="38.25" x14ac:dyDescent="0.2">
      <c r="A397" s="165" t="s">
        <v>153</v>
      </c>
      <c r="B397" s="166" t="s">
        <v>343</v>
      </c>
      <c r="C397" s="165" t="s">
        <v>19</v>
      </c>
      <c r="D397" s="165" t="s">
        <v>344</v>
      </c>
      <c r="E397" s="185" t="s">
        <v>345</v>
      </c>
      <c r="F397" s="185"/>
      <c r="G397" s="167" t="s">
        <v>22</v>
      </c>
      <c r="H397" s="168">
        <v>10.47</v>
      </c>
      <c r="I397" s="169">
        <v>3.59</v>
      </c>
      <c r="J397" s="169">
        <v>37.58</v>
      </c>
    </row>
    <row r="398" spans="1:10" ht="51" x14ac:dyDescent="0.2">
      <c r="A398" s="165" t="s">
        <v>153</v>
      </c>
      <c r="B398" s="166" t="s">
        <v>346</v>
      </c>
      <c r="C398" s="165" t="s">
        <v>19</v>
      </c>
      <c r="D398" s="165" t="s">
        <v>347</v>
      </c>
      <c r="E398" s="185" t="s">
        <v>345</v>
      </c>
      <c r="F398" s="185"/>
      <c r="G398" s="167" t="s">
        <v>22</v>
      </c>
      <c r="H398" s="168">
        <v>10.47</v>
      </c>
      <c r="I398" s="169">
        <v>19.329999999999998</v>
      </c>
      <c r="J398" s="169">
        <v>202.38</v>
      </c>
    </row>
    <row r="399" spans="1:10" ht="25.5" x14ac:dyDescent="0.2">
      <c r="A399" s="165" t="s">
        <v>153</v>
      </c>
      <c r="B399" s="166" t="s">
        <v>215</v>
      </c>
      <c r="C399" s="165" t="s">
        <v>19</v>
      </c>
      <c r="D399" s="165" t="s">
        <v>216</v>
      </c>
      <c r="E399" s="185" t="s">
        <v>56</v>
      </c>
      <c r="F399" s="185"/>
      <c r="G399" s="167" t="s">
        <v>159</v>
      </c>
      <c r="H399" s="168">
        <v>0.5</v>
      </c>
      <c r="I399" s="169">
        <v>22.78</v>
      </c>
      <c r="J399" s="169">
        <v>11.39</v>
      </c>
    </row>
    <row r="400" spans="1:10" ht="25.5" x14ac:dyDescent="0.2">
      <c r="A400" s="165" t="s">
        <v>162</v>
      </c>
      <c r="B400" s="166" t="s">
        <v>440</v>
      </c>
      <c r="C400" s="165" t="s">
        <v>19</v>
      </c>
      <c r="D400" s="165" t="s">
        <v>441</v>
      </c>
      <c r="E400" s="185" t="s">
        <v>165</v>
      </c>
      <c r="F400" s="185"/>
      <c r="G400" s="167" t="s">
        <v>141</v>
      </c>
      <c r="H400" s="168">
        <v>2</v>
      </c>
      <c r="I400" s="169">
        <v>1.2</v>
      </c>
      <c r="J400" s="169">
        <v>2.4</v>
      </c>
    </row>
    <row r="401" spans="1:10" x14ac:dyDescent="0.2">
      <c r="A401" s="165" t="s">
        <v>162</v>
      </c>
      <c r="B401" s="166" t="s">
        <v>442</v>
      </c>
      <c r="C401" s="165" t="s">
        <v>19</v>
      </c>
      <c r="D401" s="165" t="s">
        <v>443</v>
      </c>
      <c r="E401" s="185" t="s">
        <v>165</v>
      </c>
      <c r="F401" s="185"/>
      <c r="G401" s="167" t="s">
        <v>141</v>
      </c>
      <c r="H401" s="168">
        <v>1</v>
      </c>
      <c r="I401" s="169">
        <v>8.19</v>
      </c>
      <c r="J401" s="169">
        <v>8.19</v>
      </c>
    </row>
    <row r="402" spans="1:10" x14ac:dyDescent="0.2">
      <c r="A402" s="146"/>
      <c r="B402" s="146"/>
      <c r="C402" s="146"/>
      <c r="D402" s="146"/>
      <c r="E402" s="146"/>
      <c r="F402" s="22"/>
      <c r="G402" s="146"/>
      <c r="H402" s="186" t="s">
        <v>174</v>
      </c>
      <c r="I402" s="186"/>
      <c r="J402" s="22">
        <v>756.01</v>
      </c>
    </row>
    <row r="403" spans="1:10" ht="15" thickBot="1" x14ac:dyDescent="0.25">
      <c r="A403" s="144"/>
      <c r="B403" s="144"/>
      <c r="C403" s="144"/>
      <c r="D403" s="144"/>
      <c r="E403" s="144"/>
      <c r="F403" s="144"/>
      <c r="G403" s="144"/>
      <c r="H403" s="138"/>
      <c r="I403" s="144"/>
      <c r="J403" s="145"/>
    </row>
    <row r="404" spans="1:10" ht="15" thickTop="1" x14ac:dyDescent="0.2">
      <c r="A404" s="23"/>
      <c r="B404" s="23"/>
      <c r="C404" s="23"/>
      <c r="D404" s="23"/>
      <c r="E404" s="23"/>
      <c r="F404" s="23"/>
      <c r="G404" s="23"/>
      <c r="H404" s="23"/>
      <c r="I404" s="23"/>
      <c r="J404" s="23"/>
    </row>
    <row r="405" spans="1:10" ht="15" x14ac:dyDescent="0.2">
      <c r="A405" s="147" t="s">
        <v>120</v>
      </c>
      <c r="B405" s="12" t="s">
        <v>6</v>
      </c>
      <c r="C405" s="147" t="s">
        <v>7</v>
      </c>
      <c r="D405" s="147" t="s">
        <v>8</v>
      </c>
      <c r="E405" s="187" t="s">
        <v>9</v>
      </c>
      <c r="F405" s="187"/>
      <c r="G405" s="13" t="s">
        <v>10</v>
      </c>
      <c r="H405" s="12" t="s">
        <v>11</v>
      </c>
      <c r="I405" s="12" t="s">
        <v>12</v>
      </c>
      <c r="J405" s="12" t="s">
        <v>14</v>
      </c>
    </row>
    <row r="406" spans="1:10" ht="25.5" x14ac:dyDescent="0.2">
      <c r="A406" s="148" t="s">
        <v>152</v>
      </c>
      <c r="B406" s="14" t="s">
        <v>106</v>
      </c>
      <c r="C406" s="148" t="s">
        <v>27</v>
      </c>
      <c r="D406" s="148" t="s">
        <v>107</v>
      </c>
      <c r="E406" s="188" t="s">
        <v>56</v>
      </c>
      <c r="F406" s="188"/>
      <c r="G406" s="15" t="s">
        <v>30</v>
      </c>
      <c r="H406" s="16">
        <v>1</v>
      </c>
      <c r="I406" s="17">
        <v>3317.61</v>
      </c>
      <c r="J406" s="17">
        <v>3317.61</v>
      </c>
    </row>
    <row r="407" spans="1:10" ht="25.5" x14ac:dyDescent="0.2">
      <c r="A407" s="165" t="s">
        <v>153</v>
      </c>
      <c r="B407" s="166" t="s">
        <v>117</v>
      </c>
      <c r="C407" s="165" t="s">
        <v>27</v>
      </c>
      <c r="D407" s="165" t="s">
        <v>118</v>
      </c>
      <c r="E407" s="185" t="s">
        <v>56</v>
      </c>
      <c r="F407" s="185"/>
      <c r="G407" s="167" t="s">
        <v>119</v>
      </c>
      <c r="H407" s="168">
        <v>0.81599999999999995</v>
      </c>
      <c r="I407" s="169">
        <v>24.01</v>
      </c>
      <c r="J407" s="169">
        <v>19.59</v>
      </c>
    </row>
    <row r="408" spans="1:10" ht="25.5" x14ac:dyDescent="0.2">
      <c r="A408" s="165" t="s">
        <v>153</v>
      </c>
      <c r="B408" s="166" t="s">
        <v>333</v>
      </c>
      <c r="C408" s="165" t="s">
        <v>19</v>
      </c>
      <c r="D408" s="165" t="s">
        <v>334</v>
      </c>
      <c r="E408" s="185" t="s">
        <v>156</v>
      </c>
      <c r="F408" s="185"/>
      <c r="G408" s="167" t="s">
        <v>119</v>
      </c>
      <c r="H408" s="168">
        <v>0.81599999999999995</v>
      </c>
      <c r="I408" s="169">
        <v>405.06</v>
      </c>
      <c r="J408" s="169">
        <v>330.52</v>
      </c>
    </row>
    <row r="409" spans="1:10" ht="76.5" x14ac:dyDescent="0.2">
      <c r="A409" s="165" t="s">
        <v>153</v>
      </c>
      <c r="B409" s="166" t="s">
        <v>335</v>
      </c>
      <c r="C409" s="165" t="s">
        <v>19</v>
      </c>
      <c r="D409" s="165" t="s">
        <v>336</v>
      </c>
      <c r="E409" s="185" t="s">
        <v>337</v>
      </c>
      <c r="F409" s="185"/>
      <c r="G409" s="167" t="s">
        <v>22</v>
      </c>
      <c r="H409" s="168">
        <v>0.81599999999999995</v>
      </c>
      <c r="I409" s="169">
        <v>41.59</v>
      </c>
      <c r="J409" s="169">
        <v>33.93</v>
      </c>
    </row>
    <row r="410" spans="1:10" ht="25.5" x14ac:dyDescent="0.2">
      <c r="A410" s="165" t="s">
        <v>153</v>
      </c>
      <c r="B410" s="166" t="s">
        <v>333</v>
      </c>
      <c r="C410" s="165" t="s">
        <v>19</v>
      </c>
      <c r="D410" s="165" t="s">
        <v>334</v>
      </c>
      <c r="E410" s="185" t="s">
        <v>156</v>
      </c>
      <c r="F410" s="185"/>
      <c r="G410" s="167" t="s">
        <v>119</v>
      </c>
      <c r="H410" s="168">
        <v>0.81599999999999995</v>
      </c>
      <c r="I410" s="169">
        <v>405.06</v>
      </c>
      <c r="J410" s="169">
        <v>330.52</v>
      </c>
    </row>
    <row r="411" spans="1:10" ht="76.5" x14ac:dyDescent="0.2">
      <c r="A411" s="165" t="s">
        <v>153</v>
      </c>
      <c r="B411" s="166" t="s">
        <v>335</v>
      </c>
      <c r="C411" s="165" t="s">
        <v>19</v>
      </c>
      <c r="D411" s="165" t="s">
        <v>336</v>
      </c>
      <c r="E411" s="185" t="s">
        <v>337</v>
      </c>
      <c r="F411" s="185"/>
      <c r="G411" s="167" t="s">
        <v>22</v>
      </c>
      <c r="H411" s="168">
        <v>0.81599999999999995</v>
      </c>
      <c r="I411" s="169">
        <v>41.59</v>
      </c>
      <c r="J411" s="169">
        <v>33.93</v>
      </c>
    </row>
    <row r="412" spans="1:10" ht="38.25" x14ac:dyDescent="0.2">
      <c r="A412" s="165" t="s">
        <v>153</v>
      </c>
      <c r="B412" s="166" t="s">
        <v>154</v>
      </c>
      <c r="C412" s="165" t="s">
        <v>19</v>
      </c>
      <c r="D412" s="165" t="s">
        <v>155</v>
      </c>
      <c r="E412" s="185" t="s">
        <v>156</v>
      </c>
      <c r="F412" s="185"/>
      <c r="G412" s="167" t="s">
        <v>119</v>
      </c>
      <c r="H412" s="168">
        <v>0.57599999999999996</v>
      </c>
      <c r="I412" s="169">
        <v>266.33999999999997</v>
      </c>
      <c r="J412" s="169">
        <v>153.41</v>
      </c>
    </row>
    <row r="413" spans="1:10" ht="51" x14ac:dyDescent="0.2">
      <c r="A413" s="165" t="s">
        <v>153</v>
      </c>
      <c r="B413" s="166" t="s">
        <v>338</v>
      </c>
      <c r="C413" s="165" t="s">
        <v>19</v>
      </c>
      <c r="D413" s="165" t="s">
        <v>339</v>
      </c>
      <c r="E413" s="185" t="s">
        <v>340</v>
      </c>
      <c r="F413" s="185"/>
      <c r="G413" s="167" t="s">
        <v>22</v>
      </c>
      <c r="H413" s="168">
        <v>12.3</v>
      </c>
      <c r="I413" s="169">
        <v>39.479999999999997</v>
      </c>
      <c r="J413" s="169">
        <v>485.6</v>
      </c>
    </row>
    <row r="414" spans="1:10" ht="38.25" x14ac:dyDescent="0.2">
      <c r="A414" s="165" t="s">
        <v>153</v>
      </c>
      <c r="B414" s="166" t="s">
        <v>341</v>
      </c>
      <c r="C414" s="165" t="s">
        <v>19</v>
      </c>
      <c r="D414" s="165" t="s">
        <v>342</v>
      </c>
      <c r="E414" s="185" t="s">
        <v>156</v>
      </c>
      <c r="F414" s="185"/>
      <c r="G414" s="167" t="s">
        <v>22</v>
      </c>
      <c r="H414" s="168">
        <v>3.6</v>
      </c>
      <c r="I414" s="169">
        <v>71.319999999999993</v>
      </c>
      <c r="J414" s="169">
        <v>256.75</v>
      </c>
    </row>
    <row r="415" spans="1:10" ht="38.25" x14ac:dyDescent="0.2">
      <c r="A415" s="165" t="s">
        <v>153</v>
      </c>
      <c r="B415" s="166" t="s">
        <v>343</v>
      </c>
      <c r="C415" s="165" t="s">
        <v>19</v>
      </c>
      <c r="D415" s="165" t="s">
        <v>344</v>
      </c>
      <c r="E415" s="185" t="s">
        <v>345</v>
      </c>
      <c r="F415" s="185"/>
      <c r="G415" s="167" t="s">
        <v>22</v>
      </c>
      <c r="H415" s="168">
        <v>24.6</v>
      </c>
      <c r="I415" s="169">
        <v>3.59</v>
      </c>
      <c r="J415" s="169">
        <v>88.31</v>
      </c>
    </row>
    <row r="416" spans="1:10" ht="51" x14ac:dyDescent="0.2">
      <c r="A416" s="165" t="s">
        <v>153</v>
      </c>
      <c r="B416" s="166" t="s">
        <v>346</v>
      </c>
      <c r="C416" s="165" t="s">
        <v>19</v>
      </c>
      <c r="D416" s="165" t="s">
        <v>347</v>
      </c>
      <c r="E416" s="185" t="s">
        <v>345</v>
      </c>
      <c r="F416" s="185"/>
      <c r="G416" s="167" t="s">
        <v>22</v>
      </c>
      <c r="H416" s="168">
        <v>24.6</v>
      </c>
      <c r="I416" s="169">
        <v>19.329999999999998</v>
      </c>
      <c r="J416" s="169">
        <v>475.51</v>
      </c>
    </row>
    <row r="417" spans="1:10" ht="25.5" x14ac:dyDescent="0.2">
      <c r="A417" s="165" t="s">
        <v>153</v>
      </c>
      <c r="B417" s="166" t="s">
        <v>418</v>
      </c>
      <c r="C417" s="165" t="s">
        <v>19</v>
      </c>
      <c r="D417" s="165" t="s">
        <v>419</v>
      </c>
      <c r="E417" s="185" t="s">
        <v>340</v>
      </c>
      <c r="F417" s="185"/>
      <c r="G417" s="167" t="s">
        <v>22</v>
      </c>
      <c r="H417" s="168">
        <v>1.2</v>
      </c>
      <c r="I417" s="169">
        <v>91.58</v>
      </c>
      <c r="J417" s="169">
        <v>109.89</v>
      </c>
    </row>
    <row r="418" spans="1:10" ht="25.5" x14ac:dyDescent="0.2">
      <c r="A418" s="165" t="s">
        <v>153</v>
      </c>
      <c r="B418" s="166" t="s">
        <v>348</v>
      </c>
      <c r="C418" s="165" t="s">
        <v>19</v>
      </c>
      <c r="D418" s="165" t="s">
        <v>349</v>
      </c>
      <c r="E418" s="185" t="s">
        <v>148</v>
      </c>
      <c r="F418" s="185"/>
      <c r="G418" s="167" t="s">
        <v>22</v>
      </c>
      <c r="H418" s="168">
        <v>31.8</v>
      </c>
      <c r="I418" s="169">
        <v>9.7200000000000006</v>
      </c>
      <c r="J418" s="169">
        <v>309.08999999999997</v>
      </c>
    </row>
    <row r="419" spans="1:10" ht="38.25" x14ac:dyDescent="0.2">
      <c r="A419" s="165" t="s">
        <v>153</v>
      </c>
      <c r="B419" s="166" t="s">
        <v>350</v>
      </c>
      <c r="C419" s="165" t="s">
        <v>19</v>
      </c>
      <c r="D419" s="165" t="s">
        <v>351</v>
      </c>
      <c r="E419" s="185" t="s">
        <v>337</v>
      </c>
      <c r="F419" s="185"/>
      <c r="G419" s="167" t="s">
        <v>22</v>
      </c>
      <c r="H419" s="168">
        <v>3.06</v>
      </c>
      <c r="I419" s="169">
        <v>51.74</v>
      </c>
      <c r="J419" s="169">
        <v>158.32</v>
      </c>
    </row>
    <row r="420" spans="1:10" ht="25.5" x14ac:dyDescent="0.2">
      <c r="A420" s="165" t="s">
        <v>153</v>
      </c>
      <c r="B420" s="166" t="s">
        <v>352</v>
      </c>
      <c r="C420" s="165" t="s">
        <v>19</v>
      </c>
      <c r="D420" s="165" t="s">
        <v>353</v>
      </c>
      <c r="E420" s="185" t="s">
        <v>354</v>
      </c>
      <c r="F420" s="185"/>
      <c r="G420" s="167" t="s">
        <v>22</v>
      </c>
      <c r="H420" s="168">
        <v>1.68</v>
      </c>
      <c r="I420" s="169">
        <v>236.68</v>
      </c>
      <c r="J420" s="169">
        <v>397.62</v>
      </c>
    </row>
    <row r="421" spans="1:10" ht="25.5" x14ac:dyDescent="0.2">
      <c r="A421" s="165" t="s">
        <v>153</v>
      </c>
      <c r="B421" s="166" t="s">
        <v>355</v>
      </c>
      <c r="C421" s="165" t="s">
        <v>19</v>
      </c>
      <c r="D421" s="165" t="s">
        <v>356</v>
      </c>
      <c r="E421" s="185" t="s">
        <v>148</v>
      </c>
      <c r="F421" s="185"/>
      <c r="G421" s="167" t="s">
        <v>22</v>
      </c>
      <c r="H421" s="168">
        <v>3.36</v>
      </c>
      <c r="I421" s="169">
        <v>14.52</v>
      </c>
      <c r="J421" s="169">
        <v>48.78</v>
      </c>
    </row>
    <row r="422" spans="1:10" x14ac:dyDescent="0.2">
      <c r="A422" s="146"/>
      <c r="B422" s="146"/>
      <c r="C422" s="146"/>
      <c r="D422" s="146"/>
      <c r="E422" s="146"/>
      <c r="F422" s="22"/>
      <c r="G422" s="146"/>
      <c r="H422" s="186" t="s">
        <v>174</v>
      </c>
      <c r="I422" s="186"/>
      <c r="J422" s="22">
        <v>4171.5600000000004</v>
      </c>
    </row>
    <row r="423" spans="1:10" ht="15" thickBot="1" x14ac:dyDescent="0.25">
      <c r="A423" s="144"/>
      <c r="B423" s="144"/>
      <c r="C423" s="144"/>
      <c r="D423" s="144"/>
      <c r="E423" s="144"/>
      <c r="F423" s="144"/>
      <c r="G423" s="144"/>
      <c r="H423" s="138"/>
      <c r="I423" s="144"/>
      <c r="J423" s="145"/>
    </row>
    <row r="424" spans="1:10" ht="15" thickTop="1" x14ac:dyDescent="0.2">
      <c r="A424" s="23"/>
      <c r="B424" s="23"/>
      <c r="C424" s="23"/>
      <c r="D424" s="23"/>
      <c r="E424" s="23"/>
      <c r="F424" s="23"/>
      <c r="G424" s="23"/>
      <c r="H424" s="23"/>
      <c r="I424" s="23"/>
      <c r="J424" s="23"/>
    </row>
    <row r="425" spans="1:10" ht="15" x14ac:dyDescent="0.2">
      <c r="A425" s="147" t="s">
        <v>124</v>
      </c>
      <c r="B425" s="12" t="s">
        <v>6</v>
      </c>
      <c r="C425" s="147" t="s">
        <v>7</v>
      </c>
      <c r="D425" s="147" t="s">
        <v>8</v>
      </c>
      <c r="E425" s="187" t="s">
        <v>9</v>
      </c>
      <c r="F425" s="187"/>
      <c r="G425" s="13" t="s">
        <v>10</v>
      </c>
      <c r="H425" s="12" t="s">
        <v>11</v>
      </c>
      <c r="I425" s="12" t="s">
        <v>12</v>
      </c>
      <c r="J425" s="12" t="s">
        <v>14</v>
      </c>
    </row>
    <row r="426" spans="1:10" ht="25.5" x14ac:dyDescent="0.2">
      <c r="A426" s="148" t="s">
        <v>152</v>
      </c>
      <c r="B426" s="14" t="s">
        <v>88</v>
      </c>
      <c r="C426" s="148" t="s">
        <v>27</v>
      </c>
      <c r="D426" s="148" t="s">
        <v>701</v>
      </c>
      <c r="E426" s="188" t="s">
        <v>56</v>
      </c>
      <c r="F426" s="188"/>
      <c r="G426" s="15" t="s">
        <v>81</v>
      </c>
      <c r="H426" s="16">
        <v>1</v>
      </c>
      <c r="I426" s="17">
        <v>13990.71</v>
      </c>
      <c r="J426" s="17">
        <v>13990.71</v>
      </c>
    </row>
    <row r="427" spans="1:10" ht="25.5" x14ac:dyDescent="0.2">
      <c r="A427" s="165" t="s">
        <v>153</v>
      </c>
      <c r="B427" s="166" t="s">
        <v>117</v>
      </c>
      <c r="C427" s="165" t="s">
        <v>27</v>
      </c>
      <c r="D427" s="165" t="s">
        <v>118</v>
      </c>
      <c r="E427" s="185" t="s">
        <v>56</v>
      </c>
      <c r="F427" s="185"/>
      <c r="G427" s="167" t="s">
        <v>119</v>
      </c>
      <c r="H427" s="168">
        <v>3.84</v>
      </c>
      <c r="I427" s="169">
        <v>24.01</v>
      </c>
      <c r="J427" s="169">
        <v>92.19</v>
      </c>
    </row>
    <row r="428" spans="1:10" ht="25.5" x14ac:dyDescent="0.2">
      <c r="A428" s="165" t="s">
        <v>153</v>
      </c>
      <c r="B428" s="166" t="s">
        <v>32</v>
      </c>
      <c r="C428" s="165" t="s">
        <v>19</v>
      </c>
      <c r="D428" s="165" t="s">
        <v>33</v>
      </c>
      <c r="E428" s="185" t="s">
        <v>34</v>
      </c>
      <c r="F428" s="185"/>
      <c r="G428" s="167" t="s">
        <v>22</v>
      </c>
      <c r="H428" s="168">
        <v>50</v>
      </c>
      <c r="I428" s="169">
        <v>1.28</v>
      </c>
      <c r="J428" s="169">
        <v>64</v>
      </c>
    </row>
    <row r="429" spans="1:10" ht="25.5" x14ac:dyDescent="0.2">
      <c r="A429" s="165" t="s">
        <v>153</v>
      </c>
      <c r="B429" s="166" t="s">
        <v>286</v>
      </c>
      <c r="C429" s="165" t="s">
        <v>19</v>
      </c>
      <c r="D429" s="165" t="s">
        <v>287</v>
      </c>
      <c r="E429" s="185" t="s">
        <v>56</v>
      </c>
      <c r="F429" s="185"/>
      <c r="G429" s="167" t="s">
        <v>159</v>
      </c>
      <c r="H429" s="168">
        <v>4</v>
      </c>
      <c r="I429" s="169">
        <v>35.39</v>
      </c>
      <c r="J429" s="169">
        <v>141.56</v>
      </c>
    </row>
    <row r="430" spans="1:10" ht="25.5" x14ac:dyDescent="0.2">
      <c r="A430" s="165" t="s">
        <v>153</v>
      </c>
      <c r="B430" s="166" t="s">
        <v>236</v>
      </c>
      <c r="C430" s="165" t="s">
        <v>19</v>
      </c>
      <c r="D430" s="165" t="s">
        <v>237</v>
      </c>
      <c r="E430" s="185" t="s">
        <v>56</v>
      </c>
      <c r="F430" s="185"/>
      <c r="G430" s="167" t="s">
        <v>159</v>
      </c>
      <c r="H430" s="168">
        <v>8</v>
      </c>
      <c r="I430" s="169">
        <v>23.46</v>
      </c>
      <c r="J430" s="169">
        <v>187.68</v>
      </c>
    </row>
    <row r="431" spans="1:10" ht="25.5" x14ac:dyDescent="0.2">
      <c r="A431" s="165" t="s">
        <v>153</v>
      </c>
      <c r="B431" s="166" t="s">
        <v>238</v>
      </c>
      <c r="C431" s="165" t="s">
        <v>19</v>
      </c>
      <c r="D431" s="165" t="s">
        <v>239</v>
      </c>
      <c r="E431" s="185" t="s">
        <v>56</v>
      </c>
      <c r="F431" s="185"/>
      <c r="G431" s="167" t="s">
        <v>159</v>
      </c>
      <c r="H431" s="168">
        <v>8</v>
      </c>
      <c r="I431" s="169">
        <v>18.239999999999998</v>
      </c>
      <c r="J431" s="169">
        <v>145.91999999999999</v>
      </c>
    </row>
    <row r="432" spans="1:10" ht="25.5" x14ac:dyDescent="0.2">
      <c r="A432" s="165" t="s">
        <v>153</v>
      </c>
      <c r="B432" s="166" t="s">
        <v>288</v>
      </c>
      <c r="C432" s="165" t="s">
        <v>19</v>
      </c>
      <c r="D432" s="165" t="s">
        <v>289</v>
      </c>
      <c r="E432" s="185" t="s">
        <v>56</v>
      </c>
      <c r="F432" s="185"/>
      <c r="G432" s="167" t="s">
        <v>159</v>
      </c>
      <c r="H432" s="168">
        <v>4</v>
      </c>
      <c r="I432" s="169">
        <v>17.38</v>
      </c>
      <c r="J432" s="169">
        <v>69.52</v>
      </c>
    </row>
    <row r="433" spans="1:10" x14ac:dyDescent="0.2">
      <c r="A433" s="165" t="s">
        <v>162</v>
      </c>
      <c r="B433" s="166" t="s">
        <v>290</v>
      </c>
      <c r="C433" s="165" t="s">
        <v>19</v>
      </c>
      <c r="D433" s="165" t="s">
        <v>291</v>
      </c>
      <c r="E433" s="185" t="s">
        <v>165</v>
      </c>
      <c r="F433" s="185"/>
      <c r="G433" s="167" t="s">
        <v>171</v>
      </c>
      <c r="H433" s="168">
        <v>0.3</v>
      </c>
      <c r="I433" s="169">
        <v>12.03</v>
      </c>
      <c r="J433" s="169">
        <v>3.6</v>
      </c>
    </row>
    <row r="434" spans="1:10" x14ac:dyDescent="0.2">
      <c r="A434" s="165" t="s">
        <v>162</v>
      </c>
      <c r="B434" s="166" t="s">
        <v>292</v>
      </c>
      <c r="C434" s="165" t="s">
        <v>62</v>
      </c>
      <c r="D434" s="165" t="s">
        <v>293</v>
      </c>
      <c r="E434" s="185" t="s">
        <v>165</v>
      </c>
      <c r="F434" s="185"/>
      <c r="G434" s="167" t="s">
        <v>294</v>
      </c>
      <c r="H434" s="168">
        <v>248</v>
      </c>
      <c r="I434" s="169">
        <v>6.45</v>
      </c>
      <c r="J434" s="169">
        <v>1599.6</v>
      </c>
    </row>
    <row r="435" spans="1:10" ht="25.5" x14ac:dyDescent="0.2">
      <c r="A435" s="165" t="s">
        <v>162</v>
      </c>
      <c r="B435" s="166" t="s">
        <v>295</v>
      </c>
      <c r="C435" s="165" t="s">
        <v>19</v>
      </c>
      <c r="D435" s="165" t="s">
        <v>296</v>
      </c>
      <c r="E435" s="185" t="s">
        <v>165</v>
      </c>
      <c r="F435" s="185"/>
      <c r="G435" s="167" t="s">
        <v>141</v>
      </c>
      <c r="H435" s="168">
        <v>1</v>
      </c>
      <c r="I435" s="169">
        <v>8.4</v>
      </c>
      <c r="J435" s="169">
        <v>8.4</v>
      </c>
    </row>
    <row r="436" spans="1:10" x14ac:dyDescent="0.2">
      <c r="A436" s="165" t="s">
        <v>162</v>
      </c>
      <c r="B436" s="166" t="s">
        <v>297</v>
      </c>
      <c r="C436" s="165" t="s">
        <v>19</v>
      </c>
      <c r="D436" s="165" t="s">
        <v>298</v>
      </c>
      <c r="E436" s="185" t="s">
        <v>165</v>
      </c>
      <c r="F436" s="185"/>
      <c r="G436" s="167" t="s">
        <v>168</v>
      </c>
      <c r="H436" s="168">
        <v>10</v>
      </c>
      <c r="I436" s="169">
        <v>4.5199999999999996</v>
      </c>
      <c r="J436" s="169">
        <v>45.2</v>
      </c>
    </row>
    <row r="437" spans="1:10" ht="38.25" x14ac:dyDescent="0.2">
      <c r="A437" s="165" t="s">
        <v>162</v>
      </c>
      <c r="B437" s="166" t="s">
        <v>299</v>
      </c>
      <c r="C437" s="165" t="s">
        <v>19</v>
      </c>
      <c r="D437" s="165" t="s">
        <v>300</v>
      </c>
      <c r="E437" s="185" t="s">
        <v>165</v>
      </c>
      <c r="F437" s="185"/>
      <c r="G437" s="167" t="s">
        <v>168</v>
      </c>
      <c r="H437" s="168">
        <v>2000</v>
      </c>
      <c r="I437" s="169">
        <v>3.44</v>
      </c>
      <c r="J437" s="169">
        <v>6880</v>
      </c>
    </row>
    <row r="438" spans="1:10" x14ac:dyDescent="0.2">
      <c r="A438" s="165" t="s">
        <v>162</v>
      </c>
      <c r="B438" s="166" t="s">
        <v>301</v>
      </c>
      <c r="C438" s="165" t="s">
        <v>62</v>
      </c>
      <c r="D438" s="165" t="s">
        <v>302</v>
      </c>
      <c r="E438" s="185" t="s">
        <v>165</v>
      </c>
      <c r="F438" s="185"/>
      <c r="G438" s="167" t="s">
        <v>220</v>
      </c>
      <c r="H438" s="168">
        <v>2</v>
      </c>
      <c r="I438" s="169">
        <v>41.8</v>
      </c>
      <c r="J438" s="169">
        <v>83.6</v>
      </c>
    </row>
    <row r="439" spans="1:10" x14ac:dyDescent="0.2">
      <c r="A439" s="165" t="s">
        <v>162</v>
      </c>
      <c r="B439" s="166" t="s">
        <v>303</v>
      </c>
      <c r="C439" s="165" t="s">
        <v>62</v>
      </c>
      <c r="D439" s="165" t="s">
        <v>304</v>
      </c>
      <c r="E439" s="185" t="s">
        <v>165</v>
      </c>
      <c r="F439" s="185"/>
      <c r="G439" s="167" t="s">
        <v>220</v>
      </c>
      <c r="H439" s="168">
        <v>10</v>
      </c>
      <c r="I439" s="169">
        <v>392.35</v>
      </c>
      <c r="J439" s="169">
        <v>3923.5</v>
      </c>
    </row>
    <row r="440" spans="1:10" ht="25.5" x14ac:dyDescent="0.2">
      <c r="A440" s="165" t="s">
        <v>162</v>
      </c>
      <c r="B440" s="166" t="s">
        <v>305</v>
      </c>
      <c r="C440" s="165" t="s">
        <v>19</v>
      </c>
      <c r="D440" s="165" t="s">
        <v>306</v>
      </c>
      <c r="E440" s="185" t="s">
        <v>165</v>
      </c>
      <c r="F440" s="185"/>
      <c r="G440" s="167" t="s">
        <v>141</v>
      </c>
      <c r="H440" s="168">
        <v>10</v>
      </c>
      <c r="I440" s="169">
        <v>5.17</v>
      </c>
      <c r="J440" s="169">
        <v>51.7</v>
      </c>
    </row>
    <row r="441" spans="1:10" x14ac:dyDescent="0.2">
      <c r="A441" s="165" t="s">
        <v>162</v>
      </c>
      <c r="B441" s="166" t="s">
        <v>307</v>
      </c>
      <c r="C441" s="165" t="s">
        <v>62</v>
      </c>
      <c r="D441" s="165" t="s">
        <v>308</v>
      </c>
      <c r="E441" s="185" t="s">
        <v>179</v>
      </c>
      <c r="F441" s="185"/>
      <c r="G441" s="167" t="s">
        <v>65</v>
      </c>
      <c r="H441" s="168">
        <v>4</v>
      </c>
      <c r="I441" s="169">
        <v>173.56</v>
      </c>
      <c r="J441" s="169">
        <v>694.24</v>
      </c>
    </row>
    <row r="442" spans="1:10" x14ac:dyDescent="0.2">
      <c r="A442" s="146"/>
      <c r="B442" s="146"/>
      <c r="C442" s="146"/>
      <c r="D442" s="146"/>
      <c r="E442" s="146"/>
      <c r="F442" s="22"/>
      <c r="G442" s="146"/>
      <c r="H442" s="186" t="s">
        <v>174</v>
      </c>
      <c r="I442" s="186"/>
      <c r="J442" s="22">
        <v>17591.91</v>
      </c>
    </row>
    <row r="443" spans="1:10" ht="15" thickBot="1" x14ac:dyDescent="0.25">
      <c r="A443" s="144"/>
      <c r="B443" s="144"/>
      <c r="C443" s="144"/>
      <c r="D443" s="144"/>
      <c r="E443" s="144"/>
      <c r="F443" s="144"/>
      <c r="G443" s="144"/>
      <c r="H443" s="138"/>
      <c r="I443" s="144"/>
      <c r="J443" s="145"/>
    </row>
    <row r="444" spans="1:10" ht="15" thickTop="1" x14ac:dyDescent="0.2">
      <c r="A444" s="23"/>
      <c r="B444" s="23"/>
      <c r="C444" s="23"/>
      <c r="D444" s="23"/>
      <c r="E444" s="23"/>
      <c r="F444" s="23"/>
      <c r="G444" s="23"/>
      <c r="H444" s="23"/>
      <c r="I444" s="23"/>
      <c r="J444" s="23"/>
    </row>
    <row r="445" spans="1:10" ht="15" x14ac:dyDescent="0.2">
      <c r="A445" s="147" t="s">
        <v>135</v>
      </c>
      <c r="B445" s="12" t="s">
        <v>6</v>
      </c>
      <c r="C445" s="147" t="s">
        <v>7</v>
      </c>
      <c r="D445" s="147" t="s">
        <v>8</v>
      </c>
      <c r="E445" s="187" t="s">
        <v>9</v>
      </c>
      <c r="F445" s="187"/>
      <c r="G445" s="13" t="s">
        <v>10</v>
      </c>
      <c r="H445" s="12" t="s">
        <v>11</v>
      </c>
      <c r="I445" s="12" t="s">
        <v>12</v>
      </c>
      <c r="J445" s="12" t="s">
        <v>14</v>
      </c>
    </row>
    <row r="446" spans="1:10" ht="25.5" x14ac:dyDescent="0.2">
      <c r="A446" s="148" t="s">
        <v>152</v>
      </c>
      <c r="B446" s="14" t="s">
        <v>683</v>
      </c>
      <c r="C446" s="148" t="s">
        <v>19</v>
      </c>
      <c r="D446" s="148" t="s">
        <v>680</v>
      </c>
      <c r="E446" s="188" t="s">
        <v>688</v>
      </c>
      <c r="F446" s="188"/>
      <c r="G446" s="15" t="s">
        <v>168</v>
      </c>
      <c r="H446" s="16">
        <v>1</v>
      </c>
      <c r="I446" s="17">
        <v>43.47</v>
      </c>
      <c r="J446" s="17">
        <v>43.47</v>
      </c>
    </row>
    <row r="447" spans="1:10" ht="38.25" x14ac:dyDescent="0.2">
      <c r="A447" s="165" t="s">
        <v>153</v>
      </c>
      <c r="B447" s="166" t="s">
        <v>154</v>
      </c>
      <c r="C447" s="165" t="s">
        <v>19</v>
      </c>
      <c r="D447" s="165" t="s">
        <v>155</v>
      </c>
      <c r="E447" s="185" t="s">
        <v>156</v>
      </c>
      <c r="F447" s="185"/>
      <c r="G447" s="167" t="s">
        <v>119</v>
      </c>
      <c r="H447" s="168">
        <v>2.8799999999999999E-2</v>
      </c>
      <c r="I447" s="169">
        <v>266.33999999999997</v>
      </c>
      <c r="J447" s="169">
        <v>7.67</v>
      </c>
    </row>
    <row r="448" spans="1:10" ht="25.5" x14ac:dyDescent="0.2">
      <c r="A448" s="165" t="s">
        <v>153</v>
      </c>
      <c r="B448" s="166" t="s">
        <v>213</v>
      </c>
      <c r="C448" s="165" t="s">
        <v>19</v>
      </c>
      <c r="D448" s="165" t="s">
        <v>214</v>
      </c>
      <c r="E448" s="185" t="s">
        <v>56</v>
      </c>
      <c r="F448" s="185"/>
      <c r="G448" s="167" t="s">
        <v>159</v>
      </c>
      <c r="H448" s="168">
        <v>0.4</v>
      </c>
      <c r="I448" s="169">
        <v>23.2</v>
      </c>
      <c r="J448" s="169">
        <v>9.2799999999999994</v>
      </c>
    </row>
    <row r="449" spans="1:10" ht="25.5" x14ac:dyDescent="0.2">
      <c r="A449" s="165" t="s">
        <v>153</v>
      </c>
      <c r="B449" s="166" t="s">
        <v>160</v>
      </c>
      <c r="C449" s="165" t="s">
        <v>19</v>
      </c>
      <c r="D449" s="165" t="s">
        <v>161</v>
      </c>
      <c r="E449" s="185" t="s">
        <v>56</v>
      </c>
      <c r="F449" s="185"/>
      <c r="G449" s="167" t="s">
        <v>159</v>
      </c>
      <c r="H449" s="168">
        <v>0.6</v>
      </c>
      <c r="I449" s="169">
        <v>16.010000000000002</v>
      </c>
      <c r="J449" s="169">
        <v>9.6</v>
      </c>
    </row>
    <row r="450" spans="1:10" x14ac:dyDescent="0.2">
      <c r="A450" s="165" t="s">
        <v>162</v>
      </c>
      <c r="B450" s="166" t="s">
        <v>444</v>
      </c>
      <c r="C450" s="165" t="s">
        <v>19</v>
      </c>
      <c r="D450" s="165" t="s">
        <v>445</v>
      </c>
      <c r="E450" s="185" t="s">
        <v>165</v>
      </c>
      <c r="F450" s="185"/>
      <c r="G450" s="167" t="s">
        <v>168</v>
      </c>
      <c r="H450" s="168">
        <v>4</v>
      </c>
      <c r="I450" s="169">
        <v>0.62</v>
      </c>
      <c r="J450" s="169">
        <v>2.48</v>
      </c>
    </row>
    <row r="451" spans="1:10" x14ac:dyDescent="0.2">
      <c r="A451" s="165" t="s">
        <v>162</v>
      </c>
      <c r="B451" s="166" t="s">
        <v>290</v>
      </c>
      <c r="C451" s="165" t="s">
        <v>19</v>
      </c>
      <c r="D451" s="165" t="s">
        <v>291</v>
      </c>
      <c r="E451" s="185" t="s">
        <v>165</v>
      </c>
      <c r="F451" s="185"/>
      <c r="G451" s="167" t="s">
        <v>171</v>
      </c>
      <c r="H451" s="168">
        <v>0.18</v>
      </c>
      <c r="I451" s="169">
        <v>12.03</v>
      </c>
      <c r="J451" s="169">
        <v>2.16</v>
      </c>
    </row>
    <row r="452" spans="1:10" x14ac:dyDescent="0.2">
      <c r="A452" s="165" t="s">
        <v>162</v>
      </c>
      <c r="B452" s="166" t="s">
        <v>689</v>
      </c>
      <c r="C452" s="165" t="s">
        <v>19</v>
      </c>
      <c r="D452" s="165" t="s">
        <v>690</v>
      </c>
      <c r="E452" s="185" t="s">
        <v>165</v>
      </c>
      <c r="F452" s="185"/>
      <c r="G452" s="167" t="s">
        <v>141</v>
      </c>
      <c r="H452" s="168">
        <v>0.35</v>
      </c>
      <c r="I452" s="169">
        <v>35.1</v>
      </c>
      <c r="J452" s="169">
        <v>12.28</v>
      </c>
    </row>
    <row r="453" spans="1:10" x14ac:dyDescent="0.2">
      <c r="A453" s="146"/>
      <c r="B453" s="146"/>
      <c r="C453" s="146"/>
      <c r="D453" s="146"/>
      <c r="E453" s="146"/>
      <c r="F453" s="22"/>
      <c r="G453" s="146"/>
      <c r="H453" s="186" t="s">
        <v>174</v>
      </c>
      <c r="I453" s="186"/>
      <c r="J453" s="22">
        <v>54.65</v>
      </c>
    </row>
    <row r="454" spans="1:10" ht="15" thickBot="1" x14ac:dyDescent="0.25">
      <c r="A454" s="144"/>
      <c r="B454" s="144"/>
      <c r="C454" s="144"/>
      <c r="D454" s="144"/>
      <c r="E454" s="144"/>
      <c r="F454" s="144"/>
      <c r="G454" s="144"/>
      <c r="H454" s="138"/>
      <c r="I454" s="144"/>
      <c r="J454" s="145"/>
    </row>
    <row r="455" spans="1:10" ht="15" thickTop="1" x14ac:dyDescent="0.2">
      <c r="A455" s="23"/>
      <c r="B455" s="23"/>
      <c r="C455" s="23"/>
      <c r="D455" s="23"/>
      <c r="E455" s="23"/>
      <c r="F455" s="23"/>
      <c r="G455" s="23"/>
      <c r="H455" s="23"/>
      <c r="I455" s="23"/>
      <c r="J455" s="23"/>
    </row>
    <row r="456" spans="1:10" ht="15" x14ac:dyDescent="0.2">
      <c r="A456" s="147" t="s">
        <v>136</v>
      </c>
      <c r="B456" s="12" t="s">
        <v>6</v>
      </c>
      <c r="C456" s="147" t="s">
        <v>7</v>
      </c>
      <c r="D456" s="147" t="s">
        <v>8</v>
      </c>
      <c r="E456" s="187" t="s">
        <v>9</v>
      </c>
      <c r="F456" s="187"/>
      <c r="G456" s="13" t="s">
        <v>10</v>
      </c>
      <c r="H456" s="12" t="s">
        <v>11</v>
      </c>
      <c r="I456" s="12" t="s">
        <v>12</v>
      </c>
      <c r="J456" s="12" t="s">
        <v>14</v>
      </c>
    </row>
    <row r="457" spans="1:10" x14ac:dyDescent="0.2">
      <c r="A457" s="148" t="s">
        <v>152</v>
      </c>
      <c r="B457" s="14" t="s">
        <v>352</v>
      </c>
      <c r="C457" s="148" t="s">
        <v>19</v>
      </c>
      <c r="D457" s="148" t="s">
        <v>353</v>
      </c>
      <c r="E457" s="188" t="s">
        <v>354</v>
      </c>
      <c r="F457" s="188"/>
      <c r="G457" s="15" t="s">
        <v>22</v>
      </c>
      <c r="H457" s="16">
        <v>1</v>
      </c>
      <c r="I457" s="17">
        <v>236.68</v>
      </c>
      <c r="J457" s="17">
        <v>236.68</v>
      </c>
    </row>
    <row r="458" spans="1:10" ht="25.5" x14ac:dyDescent="0.2">
      <c r="A458" s="165" t="s">
        <v>153</v>
      </c>
      <c r="B458" s="166" t="s">
        <v>213</v>
      </c>
      <c r="C458" s="165" t="s">
        <v>19</v>
      </c>
      <c r="D458" s="165" t="s">
        <v>214</v>
      </c>
      <c r="E458" s="185" t="s">
        <v>56</v>
      </c>
      <c r="F458" s="185"/>
      <c r="G458" s="167" t="s">
        <v>159</v>
      </c>
      <c r="H458" s="168">
        <v>1.5</v>
      </c>
      <c r="I458" s="169">
        <v>23.2</v>
      </c>
      <c r="J458" s="169">
        <v>34.799999999999997</v>
      </c>
    </row>
    <row r="459" spans="1:10" ht="25.5" x14ac:dyDescent="0.2">
      <c r="A459" s="165" t="s">
        <v>153</v>
      </c>
      <c r="B459" s="166" t="s">
        <v>160</v>
      </c>
      <c r="C459" s="165" t="s">
        <v>19</v>
      </c>
      <c r="D459" s="165" t="s">
        <v>161</v>
      </c>
      <c r="E459" s="185" t="s">
        <v>56</v>
      </c>
      <c r="F459" s="185"/>
      <c r="G459" s="167" t="s">
        <v>159</v>
      </c>
      <c r="H459" s="168">
        <v>1.5</v>
      </c>
      <c r="I459" s="169">
        <v>16.010000000000002</v>
      </c>
      <c r="J459" s="169">
        <v>24.01</v>
      </c>
    </row>
    <row r="460" spans="1:10" x14ac:dyDescent="0.2">
      <c r="A460" s="165" t="s">
        <v>162</v>
      </c>
      <c r="B460" s="166" t="s">
        <v>691</v>
      </c>
      <c r="C460" s="165" t="s">
        <v>19</v>
      </c>
      <c r="D460" s="165" t="s">
        <v>692</v>
      </c>
      <c r="E460" s="185" t="s">
        <v>165</v>
      </c>
      <c r="F460" s="185"/>
      <c r="G460" s="167" t="s">
        <v>171</v>
      </c>
      <c r="H460" s="168">
        <v>5.0999999999999996</v>
      </c>
      <c r="I460" s="169">
        <v>4.6900000000000004</v>
      </c>
      <c r="J460" s="169">
        <v>23.91</v>
      </c>
    </row>
    <row r="461" spans="1:10" ht="25.5" x14ac:dyDescent="0.2">
      <c r="A461" s="165" t="s">
        <v>162</v>
      </c>
      <c r="B461" s="166" t="s">
        <v>693</v>
      </c>
      <c r="C461" s="165" t="s">
        <v>19</v>
      </c>
      <c r="D461" s="165" t="s">
        <v>694</v>
      </c>
      <c r="E461" s="185" t="s">
        <v>165</v>
      </c>
      <c r="F461" s="185"/>
      <c r="G461" s="167" t="s">
        <v>119</v>
      </c>
      <c r="H461" s="168">
        <v>2.5000000000000001E-2</v>
      </c>
      <c r="I461" s="169">
        <v>60</v>
      </c>
      <c r="J461" s="169">
        <v>1.5</v>
      </c>
    </row>
    <row r="462" spans="1:10" x14ac:dyDescent="0.2">
      <c r="A462" s="165" t="s">
        <v>162</v>
      </c>
      <c r="B462" s="166" t="s">
        <v>695</v>
      </c>
      <c r="C462" s="165" t="s">
        <v>19</v>
      </c>
      <c r="D462" s="165" t="s">
        <v>696</v>
      </c>
      <c r="E462" s="185" t="s">
        <v>165</v>
      </c>
      <c r="F462" s="185"/>
      <c r="G462" s="167" t="s">
        <v>171</v>
      </c>
      <c r="H462" s="168">
        <v>1</v>
      </c>
      <c r="I462" s="169">
        <v>0.75</v>
      </c>
      <c r="J462" s="169">
        <v>0.75</v>
      </c>
    </row>
    <row r="463" spans="1:10" ht="25.5" x14ac:dyDescent="0.2">
      <c r="A463" s="165" t="s">
        <v>162</v>
      </c>
      <c r="B463" s="166" t="s">
        <v>697</v>
      </c>
      <c r="C463" s="165" t="s">
        <v>19</v>
      </c>
      <c r="D463" s="165" t="s">
        <v>698</v>
      </c>
      <c r="E463" s="185" t="s">
        <v>165</v>
      </c>
      <c r="F463" s="185"/>
      <c r="G463" s="167" t="s">
        <v>171</v>
      </c>
      <c r="H463" s="168">
        <v>8.26</v>
      </c>
      <c r="I463" s="169">
        <v>4.5</v>
      </c>
      <c r="J463" s="169">
        <v>37.17</v>
      </c>
    </row>
    <row r="464" spans="1:10" ht="25.5" x14ac:dyDescent="0.2">
      <c r="A464" s="165" t="s">
        <v>162</v>
      </c>
      <c r="B464" s="166" t="s">
        <v>699</v>
      </c>
      <c r="C464" s="165" t="s">
        <v>19</v>
      </c>
      <c r="D464" s="165" t="s">
        <v>700</v>
      </c>
      <c r="E464" s="185" t="s">
        <v>165</v>
      </c>
      <c r="F464" s="185"/>
      <c r="G464" s="167" t="s">
        <v>171</v>
      </c>
      <c r="H464" s="168">
        <v>15.28</v>
      </c>
      <c r="I464" s="169">
        <v>7.34</v>
      </c>
      <c r="J464" s="169">
        <v>112.15</v>
      </c>
    </row>
    <row r="465" spans="1:10" x14ac:dyDescent="0.2">
      <c r="A465" s="165" t="s">
        <v>162</v>
      </c>
      <c r="B465" s="166" t="s">
        <v>461</v>
      </c>
      <c r="C465" s="165" t="s">
        <v>19</v>
      </c>
      <c r="D465" s="165" t="s">
        <v>462</v>
      </c>
      <c r="E465" s="185" t="s">
        <v>165</v>
      </c>
      <c r="F465" s="185"/>
      <c r="G465" s="167" t="s">
        <v>171</v>
      </c>
      <c r="H465" s="168">
        <v>4.5999999999999996</v>
      </c>
      <c r="I465" s="169">
        <v>0.52</v>
      </c>
      <c r="J465" s="169">
        <v>2.39</v>
      </c>
    </row>
    <row r="466" spans="1:10" x14ac:dyDescent="0.2">
      <c r="A466" s="146"/>
      <c r="B466" s="146"/>
      <c r="C466" s="146"/>
      <c r="D466" s="146"/>
      <c r="E466" s="146"/>
      <c r="F466" s="22"/>
      <c r="G466" s="146"/>
      <c r="H466" s="186" t="s">
        <v>174</v>
      </c>
      <c r="I466" s="186"/>
      <c r="J466" s="22">
        <v>297.60000000000002</v>
      </c>
    </row>
    <row r="467" spans="1:10" ht="15" thickBot="1" x14ac:dyDescent="0.25">
      <c r="A467" s="144"/>
      <c r="B467" s="144"/>
      <c r="C467" s="144"/>
      <c r="D467" s="144"/>
      <c r="E467" s="144"/>
      <c r="F467" s="144"/>
      <c r="G467" s="144"/>
      <c r="H467" s="138"/>
      <c r="I467" s="144"/>
      <c r="J467" s="145"/>
    </row>
    <row r="468" spans="1:10" ht="15" thickTop="1" x14ac:dyDescent="0.2">
      <c r="A468" s="23"/>
      <c r="B468" s="23"/>
      <c r="C468" s="23"/>
      <c r="D468" s="23"/>
      <c r="E468" s="23"/>
      <c r="F468" s="23"/>
      <c r="G468" s="23"/>
      <c r="H468" s="23"/>
      <c r="I468" s="23"/>
      <c r="J468" s="23"/>
    </row>
    <row r="469" spans="1:10" ht="15" x14ac:dyDescent="0.2">
      <c r="A469" s="147" t="s">
        <v>137</v>
      </c>
      <c r="B469" s="12" t="s">
        <v>6</v>
      </c>
      <c r="C469" s="147" t="s">
        <v>7</v>
      </c>
      <c r="D469" s="147" t="s">
        <v>8</v>
      </c>
      <c r="E469" s="187" t="s">
        <v>9</v>
      </c>
      <c r="F469" s="187"/>
      <c r="G469" s="13" t="s">
        <v>10</v>
      </c>
      <c r="H469" s="12" t="s">
        <v>11</v>
      </c>
      <c r="I469" s="12" t="s">
        <v>12</v>
      </c>
      <c r="J469" s="12" t="s">
        <v>14</v>
      </c>
    </row>
    <row r="470" spans="1:10" ht="25.5" x14ac:dyDescent="0.2">
      <c r="A470" s="148" t="s">
        <v>152</v>
      </c>
      <c r="B470" s="14" t="s">
        <v>146</v>
      </c>
      <c r="C470" s="148" t="s">
        <v>19</v>
      </c>
      <c r="D470" s="148" t="s">
        <v>147</v>
      </c>
      <c r="E470" s="188" t="s">
        <v>148</v>
      </c>
      <c r="F470" s="188"/>
      <c r="G470" s="15" t="s">
        <v>22</v>
      </c>
      <c r="H470" s="16">
        <v>1</v>
      </c>
      <c r="I470" s="17">
        <v>11.19</v>
      </c>
      <c r="J470" s="17">
        <v>11.19</v>
      </c>
    </row>
    <row r="471" spans="1:10" ht="25.5" x14ac:dyDescent="0.2">
      <c r="A471" s="165" t="s">
        <v>153</v>
      </c>
      <c r="B471" s="166" t="s">
        <v>455</v>
      </c>
      <c r="C471" s="165" t="s">
        <v>19</v>
      </c>
      <c r="D471" s="165" t="s">
        <v>456</v>
      </c>
      <c r="E471" s="185" t="s">
        <v>56</v>
      </c>
      <c r="F471" s="185"/>
      <c r="G471" s="167" t="s">
        <v>159</v>
      </c>
      <c r="H471" s="168">
        <v>0.187</v>
      </c>
      <c r="I471" s="169">
        <v>24.3</v>
      </c>
      <c r="J471" s="169">
        <v>4.54</v>
      </c>
    </row>
    <row r="472" spans="1:10" ht="25.5" x14ac:dyDescent="0.2">
      <c r="A472" s="165" t="s">
        <v>153</v>
      </c>
      <c r="B472" s="166" t="s">
        <v>160</v>
      </c>
      <c r="C472" s="165" t="s">
        <v>19</v>
      </c>
      <c r="D472" s="165" t="s">
        <v>161</v>
      </c>
      <c r="E472" s="185" t="s">
        <v>56</v>
      </c>
      <c r="F472" s="185"/>
      <c r="G472" s="167" t="s">
        <v>159</v>
      </c>
      <c r="H472" s="168">
        <v>6.9000000000000006E-2</v>
      </c>
      <c r="I472" s="169">
        <v>16.010000000000002</v>
      </c>
      <c r="J472" s="169">
        <v>1.1000000000000001</v>
      </c>
    </row>
    <row r="473" spans="1:10" x14ac:dyDescent="0.2">
      <c r="A473" s="165" t="s">
        <v>162</v>
      </c>
      <c r="B473" s="166" t="s">
        <v>457</v>
      </c>
      <c r="C473" s="165" t="s">
        <v>19</v>
      </c>
      <c r="D473" s="165" t="s">
        <v>458</v>
      </c>
      <c r="E473" s="185" t="s">
        <v>165</v>
      </c>
      <c r="F473" s="185"/>
      <c r="G473" s="167" t="s">
        <v>182</v>
      </c>
      <c r="H473" s="168">
        <v>0.33</v>
      </c>
      <c r="I473" s="169">
        <v>16.829999999999998</v>
      </c>
      <c r="J473" s="169">
        <v>5.55</v>
      </c>
    </row>
    <row r="474" spans="1:10" x14ac:dyDescent="0.2">
      <c r="A474" s="146"/>
      <c r="B474" s="146"/>
      <c r="C474" s="146"/>
      <c r="D474" s="146"/>
      <c r="E474" s="146"/>
      <c r="F474" s="22"/>
      <c r="G474" s="146"/>
      <c r="H474" s="186" t="s">
        <v>174</v>
      </c>
      <c r="I474" s="186"/>
      <c r="J474" s="22">
        <v>14.07</v>
      </c>
    </row>
    <row r="475" spans="1:10" ht="15" thickBot="1" x14ac:dyDescent="0.25">
      <c r="A475" s="144"/>
      <c r="B475" s="144"/>
      <c r="C475" s="144"/>
      <c r="D475" s="144"/>
      <c r="E475" s="144"/>
      <c r="F475" s="144"/>
      <c r="G475" s="144"/>
      <c r="H475" s="138"/>
      <c r="I475" s="144"/>
      <c r="J475" s="145"/>
    </row>
    <row r="476" spans="1:10" ht="15" thickTop="1" x14ac:dyDescent="0.2">
      <c r="A476" s="23"/>
      <c r="B476" s="23"/>
      <c r="C476" s="23"/>
      <c r="D476" s="23"/>
      <c r="E476" s="23"/>
      <c r="F476" s="23"/>
      <c r="G476" s="23"/>
      <c r="H476" s="23"/>
      <c r="I476" s="23"/>
      <c r="J476" s="23"/>
    </row>
    <row r="477" spans="1:10" ht="15" x14ac:dyDescent="0.2">
      <c r="A477" s="147" t="s">
        <v>138</v>
      </c>
      <c r="B477" s="12" t="s">
        <v>6</v>
      </c>
      <c r="C477" s="147" t="s">
        <v>7</v>
      </c>
      <c r="D477" s="147" t="s">
        <v>8</v>
      </c>
      <c r="E477" s="187" t="s">
        <v>9</v>
      </c>
      <c r="F477" s="187"/>
      <c r="G477" s="13" t="s">
        <v>10</v>
      </c>
      <c r="H477" s="12" t="s">
        <v>11</v>
      </c>
      <c r="I477" s="12" t="s">
        <v>12</v>
      </c>
      <c r="J477" s="12" t="s">
        <v>14</v>
      </c>
    </row>
    <row r="478" spans="1:10" ht="25.5" x14ac:dyDescent="0.2">
      <c r="A478" s="148" t="s">
        <v>152</v>
      </c>
      <c r="B478" s="14" t="s">
        <v>139</v>
      </c>
      <c r="C478" s="148" t="s">
        <v>19</v>
      </c>
      <c r="D478" s="148" t="s">
        <v>140</v>
      </c>
      <c r="E478" s="188" t="s">
        <v>56</v>
      </c>
      <c r="F478" s="188"/>
      <c r="G478" s="15" t="s">
        <v>141</v>
      </c>
      <c r="H478" s="16">
        <v>1</v>
      </c>
      <c r="I478" s="17">
        <v>73.040000000000006</v>
      </c>
      <c r="J478" s="17">
        <v>73.040000000000006</v>
      </c>
    </row>
    <row r="479" spans="1:10" ht="25.5" x14ac:dyDescent="0.2">
      <c r="A479" s="165" t="s">
        <v>153</v>
      </c>
      <c r="B479" s="166" t="s">
        <v>160</v>
      </c>
      <c r="C479" s="165" t="s">
        <v>19</v>
      </c>
      <c r="D479" s="165" t="s">
        <v>161</v>
      </c>
      <c r="E479" s="185" t="s">
        <v>56</v>
      </c>
      <c r="F479" s="185"/>
      <c r="G479" s="167" t="s">
        <v>159</v>
      </c>
      <c r="H479" s="168">
        <v>0.4</v>
      </c>
      <c r="I479" s="169">
        <v>16.010000000000002</v>
      </c>
      <c r="J479" s="169">
        <v>6.4</v>
      </c>
    </row>
    <row r="480" spans="1:10" ht="38.25" x14ac:dyDescent="0.2">
      <c r="A480" s="165" t="s">
        <v>162</v>
      </c>
      <c r="B480" s="166" t="s">
        <v>446</v>
      </c>
      <c r="C480" s="165" t="s">
        <v>19</v>
      </c>
      <c r="D480" s="165" t="s">
        <v>447</v>
      </c>
      <c r="E480" s="185" t="s">
        <v>165</v>
      </c>
      <c r="F480" s="185"/>
      <c r="G480" s="167" t="s">
        <v>141</v>
      </c>
      <c r="H480" s="168">
        <v>4</v>
      </c>
      <c r="I480" s="169">
        <v>0.16</v>
      </c>
      <c r="J480" s="169">
        <v>0.64</v>
      </c>
    </row>
    <row r="481" spans="1:10" ht="25.5" x14ac:dyDescent="0.2">
      <c r="A481" s="165" t="s">
        <v>162</v>
      </c>
      <c r="B481" s="166" t="s">
        <v>448</v>
      </c>
      <c r="C481" s="165" t="s">
        <v>19</v>
      </c>
      <c r="D481" s="165" t="s">
        <v>449</v>
      </c>
      <c r="E481" s="185" t="s">
        <v>165</v>
      </c>
      <c r="F481" s="185"/>
      <c r="G481" s="167" t="s">
        <v>141</v>
      </c>
      <c r="H481" s="168">
        <v>1</v>
      </c>
      <c r="I481" s="169">
        <v>66</v>
      </c>
      <c r="J481" s="169">
        <v>66</v>
      </c>
    </row>
    <row r="482" spans="1:10" x14ac:dyDescent="0.2">
      <c r="A482" s="146"/>
      <c r="B482" s="146"/>
      <c r="C482" s="146"/>
      <c r="D482" s="146"/>
      <c r="E482" s="146"/>
      <c r="F482" s="22"/>
      <c r="G482" s="146"/>
      <c r="H482" s="186" t="s">
        <v>174</v>
      </c>
      <c r="I482" s="186"/>
      <c r="J482" s="22">
        <v>91.84</v>
      </c>
    </row>
    <row r="483" spans="1:10" ht="15" thickBot="1" x14ac:dyDescent="0.25">
      <c r="A483" s="144"/>
      <c r="B483" s="144"/>
      <c r="C483" s="144"/>
      <c r="D483" s="144"/>
      <c r="E483" s="144"/>
      <c r="F483" s="144"/>
      <c r="G483" s="144"/>
      <c r="H483" s="138"/>
      <c r="I483" s="144"/>
      <c r="J483" s="145"/>
    </row>
    <row r="484" spans="1:10" ht="15" thickTop="1" x14ac:dyDescent="0.2">
      <c r="A484" s="23"/>
      <c r="B484" s="23"/>
      <c r="C484" s="23"/>
      <c r="D484" s="23"/>
      <c r="E484" s="23"/>
      <c r="F484" s="23"/>
      <c r="G484" s="23"/>
      <c r="H484" s="23"/>
      <c r="I484" s="23"/>
      <c r="J484" s="23"/>
    </row>
    <row r="485" spans="1:10" ht="15" x14ac:dyDescent="0.2">
      <c r="A485" s="147" t="s">
        <v>142</v>
      </c>
      <c r="B485" s="12" t="s">
        <v>6</v>
      </c>
      <c r="C485" s="147" t="s">
        <v>7</v>
      </c>
      <c r="D485" s="147" t="s">
        <v>8</v>
      </c>
      <c r="E485" s="187" t="s">
        <v>9</v>
      </c>
      <c r="F485" s="187"/>
      <c r="G485" s="13" t="s">
        <v>10</v>
      </c>
      <c r="H485" s="12" t="s">
        <v>11</v>
      </c>
      <c r="I485" s="12" t="s">
        <v>12</v>
      </c>
      <c r="J485" s="12" t="s">
        <v>14</v>
      </c>
    </row>
    <row r="486" spans="1:10" ht="25.5" x14ac:dyDescent="0.2">
      <c r="A486" s="148" t="s">
        <v>152</v>
      </c>
      <c r="B486" s="14" t="s">
        <v>143</v>
      </c>
      <c r="C486" s="148" t="s">
        <v>27</v>
      </c>
      <c r="D486" s="148" t="s">
        <v>144</v>
      </c>
      <c r="E486" s="188" t="s">
        <v>56</v>
      </c>
      <c r="F486" s="188"/>
      <c r="G486" s="15" t="s">
        <v>30</v>
      </c>
      <c r="H486" s="16">
        <v>1</v>
      </c>
      <c r="I486" s="17">
        <v>79.56</v>
      </c>
      <c r="J486" s="17">
        <v>79.56</v>
      </c>
    </row>
    <row r="487" spans="1:10" ht="25.5" x14ac:dyDescent="0.2">
      <c r="A487" s="165" t="s">
        <v>153</v>
      </c>
      <c r="B487" s="166" t="s">
        <v>450</v>
      </c>
      <c r="C487" s="165" t="s">
        <v>19</v>
      </c>
      <c r="D487" s="165" t="s">
        <v>451</v>
      </c>
      <c r="E487" s="185" t="s">
        <v>56</v>
      </c>
      <c r="F487" s="185"/>
      <c r="G487" s="167" t="s">
        <v>159</v>
      </c>
      <c r="H487" s="168">
        <v>2</v>
      </c>
      <c r="I487" s="169">
        <v>25.38</v>
      </c>
      <c r="J487" s="169">
        <v>50.76</v>
      </c>
    </row>
    <row r="488" spans="1:10" ht="25.5" x14ac:dyDescent="0.2">
      <c r="A488" s="165" t="s">
        <v>162</v>
      </c>
      <c r="B488" s="166" t="s">
        <v>452</v>
      </c>
      <c r="C488" s="165" t="s">
        <v>62</v>
      </c>
      <c r="D488" s="165" t="s">
        <v>453</v>
      </c>
      <c r="E488" s="185" t="s">
        <v>165</v>
      </c>
      <c r="F488" s="185"/>
      <c r="G488" s="167" t="s">
        <v>454</v>
      </c>
      <c r="H488" s="168">
        <v>2</v>
      </c>
      <c r="I488" s="169">
        <v>14.4</v>
      </c>
      <c r="J488" s="169">
        <v>28.8</v>
      </c>
    </row>
    <row r="489" spans="1:10" x14ac:dyDescent="0.2">
      <c r="A489" s="146"/>
      <c r="B489" s="146"/>
      <c r="C489" s="146"/>
      <c r="D489" s="146"/>
      <c r="E489" s="146"/>
      <c r="F489" s="22"/>
      <c r="G489" s="146"/>
      <c r="H489" s="186" t="s">
        <v>174</v>
      </c>
      <c r="I489" s="186"/>
      <c r="J489" s="22">
        <v>100.03</v>
      </c>
    </row>
    <row r="490" spans="1:10" x14ac:dyDescent="0.2">
      <c r="A490" s="144"/>
      <c r="B490" s="144"/>
      <c r="C490" s="144"/>
      <c r="D490" s="144"/>
      <c r="E490" s="144"/>
      <c r="F490" s="144"/>
      <c r="G490" s="144"/>
      <c r="H490" s="138"/>
      <c r="I490" s="144"/>
      <c r="J490" s="145"/>
    </row>
  </sheetData>
  <mergeCells count="407">
    <mergeCell ref="E487:F487"/>
    <mergeCell ref="E488:F488"/>
    <mergeCell ref="H489:I489"/>
    <mergeCell ref="E465:F465"/>
    <mergeCell ref="E456:F456"/>
    <mergeCell ref="E457:F457"/>
    <mergeCell ref="E458:F458"/>
    <mergeCell ref="E459:F459"/>
    <mergeCell ref="H466:I466"/>
    <mergeCell ref="E485:F485"/>
    <mergeCell ref="H482:I482"/>
    <mergeCell ref="E486:F486"/>
    <mergeCell ref="E469:F469"/>
    <mergeCell ref="E477:F477"/>
    <mergeCell ref="H474:I474"/>
    <mergeCell ref="E478:F478"/>
    <mergeCell ref="E479:F479"/>
    <mergeCell ref="E480:F480"/>
    <mergeCell ref="E481:F481"/>
    <mergeCell ref="E446:F446"/>
    <mergeCell ref="E447:F447"/>
    <mergeCell ref="E448:F448"/>
    <mergeCell ref="E439:F439"/>
    <mergeCell ref="E440:F440"/>
    <mergeCell ref="E441:F441"/>
    <mergeCell ref="E434:F434"/>
    <mergeCell ref="E435:F435"/>
    <mergeCell ref="E436:F436"/>
    <mergeCell ref="E437:F437"/>
    <mergeCell ref="E438:F438"/>
    <mergeCell ref="E408:F408"/>
    <mergeCell ref="E409:F409"/>
    <mergeCell ref="E410:F410"/>
    <mergeCell ref="E411:F411"/>
    <mergeCell ref="E399:F399"/>
    <mergeCell ref="E393:F393"/>
    <mergeCell ref="E394:F394"/>
    <mergeCell ref="E395:F395"/>
    <mergeCell ref="E396:F396"/>
    <mergeCell ref="E397:F397"/>
    <mergeCell ref="E398:F398"/>
    <mergeCell ref="E400:F400"/>
    <mergeCell ref="E401:F401"/>
    <mergeCell ref="E376:F376"/>
    <mergeCell ref="E377:F377"/>
    <mergeCell ref="E378:F378"/>
    <mergeCell ref="E379:F379"/>
    <mergeCell ref="E381:F381"/>
    <mergeCell ref="E382:F382"/>
    <mergeCell ref="E383:F383"/>
    <mergeCell ref="E406:F406"/>
    <mergeCell ref="E407:F407"/>
    <mergeCell ref="E349:F349"/>
    <mergeCell ref="E350:F350"/>
    <mergeCell ref="E348:F348"/>
    <mergeCell ref="E357:F357"/>
    <mergeCell ref="E358:F358"/>
    <mergeCell ref="E366:F366"/>
    <mergeCell ref="E367:F367"/>
    <mergeCell ref="E368:F368"/>
    <mergeCell ref="E388:F388"/>
    <mergeCell ref="E373:F373"/>
    <mergeCell ref="E361:F361"/>
    <mergeCell ref="E362:F362"/>
    <mergeCell ref="E363:F363"/>
    <mergeCell ref="E364:F364"/>
    <mergeCell ref="E365:F365"/>
    <mergeCell ref="E359:F359"/>
    <mergeCell ref="E360:F360"/>
    <mergeCell ref="E380:F380"/>
    <mergeCell ref="E384:F384"/>
    <mergeCell ref="E385:F385"/>
    <mergeCell ref="E386:F386"/>
    <mergeCell ref="E387:F387"/>
    <mergeCell ref="E374:F374"/>
    <mergeCell ref="E375:F375"/>
    <mergeCell ref="E296:F296"/>
    <mergeCell ref="E297:F297"/>
    <mergeCell ref="E298:F298"/>
    <mergeCell ref="E299:F299"/>
    <mergeCell ref="E331:F331"/>
    <mergeCell ref="E332:F332"/>
    <mergeCell ref="E320:F320"/>
    <mergeCell ref="E321:F321"/>
    <mergeCell ref="E322:F322"/>
    <mergeCell ref="E323:F323"/>
    <mergeCell ref="E316:F316"/>
    <mergeCell ref="E317:F317"/>
    <mergeCell ref="E318:F318"/>
    <mergeCell ref="E319:F319"/>
    <mergeCell ref="E330:F330"/>
    <mergeCell ref="E304:F304"/>
    <mergeCell ref="E305:F305"/>
    <mergeCell ref="E306:F306"/>
    <mergeCell ref="E324:F324"/>
    <mergeCell ref="E325:F325"/>
    <mergeCell ref="E326:F326"/>
    <mergeCell ref="E310:F310"/>
    <mergeCell ref="E311:F311"/>
    <mergeCell ref="E270:F270"/>
    <mergeCell ref="E274:F274"/>
    <mergeCell ref="E275:F275"/>
    <mergeCell ref="E276:F276"/>
    <mergeCell ref="E277:F277"/>
    <mergeCell ref="E265:F265"/>
    <mergeCell ref="E307:F307"/>
    <mergeCell ref="E308:F308"/>
    <mergeCell ref="E309:F309"/>
    <mergeCell ref="E290:F290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1:F271"/>
    <mergeCell ref="E295:F295"/>
    <mergeCell ref="E268:F268"/>
    <mergeCell ref="E269:F269"/>
    <mergeCell ref="E227:F227"/>
    <mergeCell ref="E252:F252"/>
    <mergeCell ref="E253:F253"/>
    <mergeCell ref="E254:F254"/>
    <mergeCell ref="E249:F249"/>
    <mergeCell ref="E250:F250"/>
    <mergeCell ref="E251:F251"/>
    <mergeCell ref="E242:F242"/>
    <mergeCell ref="E243:F243"/>
    <mergeCell ref="E244:F244"/>
    <mergeCell ref="E262:F262"/>
    <mergeCell ref="E258:F258"/>
    <mergeCell ref="E232:F232"/>
    <mergeCell ref="E233:F233"/>
    <mergeCell ref="H208:I208"/>
    <mergeCell ref="E211:F211"/>
    <mergeCell ref="H215:I215"/>
    <mergeCell ref="E218:F218"/>
    <mergeCell ref="E196:F196"/>
    <mergeCell ref="E197:F197"/>
    <mergeCell ref="E266:F266"/>
    <mergeCell ref="E267:F267"/>
    <mergeCell ref="E219:F219"/>
    <mergeCell ref="E220:F220"/>
    <mergeCell ref="E212:F212"/>
    <mergeCell ref="E213:F213"/>
    <mergeCell ref="E214:F214"/>
    <mergeCell ref="E207:F207"/>
    <mergeCell ref="E202:F202"/>
    <mergeCell ref="E203:F203"/>
    <mergeCell ref="E204:F204"/>
    <mergeCell ref="E205:F205"/>
    <mergeCell ref="E206:F206"/>
    <mergeCell ref="E259:F259"/>
    <mergeCell ref="E260:F260"/>
    <mergeCell ref="E261:F261"/>
    <mergeCell ref="H198:I198"/>
    <mergeCell ref="E225:F225"/>
    <mergeCell ref="E175:F175"/>
    <mergeCell ref="E184:F184"/>
    <mergeCell ref="E193:F193"/>
    <mergeCell ref="E174:F174"/>
    <mergeCell ref="H180:I180"/>
    <mergeCell ref="E183:F183"/>
    <mergeCell ref="H189:I189"/>
    <mergeCell ref="E192:F192"/>
    <mergeCell ref="E201:F201"/>
    <mergeCell ref="E194:F194"/>
    <mergeCell ref="E195:F195"/>
    <mergeCell ref="E185:F185"/>
    <mergeCell ref="E186:F186"/>
    <mergeCell ref="E187:F187"/>
    <mergeCell ref="E188:F188"/>
    <mergeCell ref="E176:F176"/>
    <mergeCell ref="E177:F177"/>
    <mergeCell ref="E178:F178"/>
    <mergeCell ref="E179:F179"/>
    <mergeCell ref="E86:F86"/>
    <mergeCell ref="E120:F120"/>
    <mergeCell ref="E141:F141"/>
    <mergeCell ref="E142:F142"/>
    <mergeCell ref="E132:F132"/>
    <mergeCell ref="E129:F129"/>
    <mergeCell ref="E130:F130"/>
    <mergeCell ref="E131:F131"/>
    <mergeCell ref="E133:F133"/>
    <mergeCell ref="E138:F138"/>
    <mergeCell ref="E139:F139"/>
    <mergeCell ref="E140:F140"/>
    <mergeCell ref="E122:F122"/>
    <mergeCell ref="E123:F123"/>
    <mergeCell ref="E124:F124"/>
    <mergeCell ref="E111:F111"/>
    <mergeCell ref="E112:F112"/>
    <mergeCell ref="E98:F98"/>
    <mergeCell ref="E99:F99"/>
    <mergeCell ref="E100:F100"/>
    <mergeCell ref="E101:F101"/>
    <mergeCell ref="E79:F79"/>
    <mergeCell ref="E80:F80"/>
    <mergeCell ref="E81:F81"/>
    <mergeCell ref="E82:F82"/>
    <mergeCell ref="E38:F38"/>
    <mergeCell ref="E32:F32"/>
    <mergeCell ref="E33:F33"/>
    <mergeCell ref="E34:F34"/>
    <mergeCell ref="E35:F35"/>
    <mergeCell ref="E36:F36"/>
    <mergeCell ref="E37:F37"/>
    <mergeCell ref="E72:F72"/>
    <mergeCell ref="E73:F73"/>
    <mergeCell ref="E74:F74"/>
    <mergeCell ref="A4:J4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H255:I255"/>
    <mergeCell ref="E61:F61"/>
    <mergeCell ref="E62:F62"/>
    <mergeCell ref="E63:F63"/>
    <mergeCell ref="E87:F87"/>
    <mergeCell ref="E88:F88"/>
    <mergeCell ref="E64:F64"/>
    <mergeCell ref="E65:F65"/>
    <mergeCell ref="E66:F66"/>
    <mergeCell ref="E90:F90"/>
    <mergeCell ref="E91:F91"/>
    <mergeCell ref="E121:F121"/>
    <mergeCell ref="E113:F113"/>
    <mergeCell ref="E114:F114"/>
    <mergeCell ref="E115:F115"/>
    <mergeCell ref="E108:F108"/>
    <mergeCell ref="E109:F109"/>
    <mergeCell ref="H92:I92"/>
    <mergeCell ref="E95:F95"/>
    <mergeCell ref="E96:F96"/>
    <mergeCell ref="E89:F89"/>
    <mergeCell ref="E97:F97"/>
    <mergeCell ref="E102:F102"/>
    <mergeCell ref="E103:F103"/>
    <mergeCell ref="E337:F337"/>
    <mergeCell ref="E338:F338"/>
    <mergeCell ref="E339:F339"/>
    <mergeCell ref="E412:F412"/>
    <mergeCell ref="E413:F413"/>
    <mergeCell ref="E460:F460"/>
    <mergeCell ref="E414:F414"/>
    <mergeCell ref="E420:F420"/>
    <mergeCell ref="E421:F421"/>
    <mergeCell ref="E415:F415"/>
    <mergeCell ref="E416:F416"/>
    <mergeCell ref="E417:F417"/>
    <mergeCell ref="E418:F418"/>
    <mergeCell ref="E419:F419"/>
    <mergeCell ref="E449:F449"/>
    <mergeCell ref="E450:F450"/>
    <mergeCell ref="E451:F451"/>
    <mergeCell ref="E452:F452"/>
    <mergeCell ref="E347:F347"/>
    <mergeCell ref="E351:F351"/>
    <mergeCell ref="E352:F352"/>
    <mergeCell ref="E340:F340"/>
    <mergeCell ref="E341:F341"/>
    <mergeCell ref="E342:F342"/>
    <mergeCell ref="H28:I28"/>
    <mergeCell ref="E31:F31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24:F24"/>
    <mergeCell ref="E26:F26"/>
    <mergeCell ref="E27:F27"/>
    <mergeCell ref="E25:F25"/>
    <mergeCell ref="H14:I14"/>
    <mergeCell ref="E17:F17"/>
    <mergeCell ref="E18:F18"/>
    <mergeCell ref="E19:F19"/>
    <mergeCell ref="H20:I20"/>
    <mergeCell ref="E23:F23"/>
    <mergeCell ref="H39:I39"/>
    <mergeCell ref="E42:F42"/>
    <mergeCell ref="H53:I53"/>
    <mergeCell ref="E56:F56"/>
    <mergeCell ref="H67:I67"/>
    <mergeCell ref="E70:F70"/>
    <mergeCell ref="H75:I75"/>
    <mergeCell ref="E78:F78"/>
    <mergeCell ref="H83:I83"/>
    <mergeCell ref="E50:F50"/>
    <mergeCell ref="E57:F57"/>
    <mergeCell ref="E58:F58"/>
    <mergeCell ref="E59:F59"/>
    <mergeCell ref="E60:F60"/>
    <mergeCell ref="E51:F51"/>
    <mergeCell ref="E52:F52"/>
    <mergeCell ref="E43:F43"/>
    <mergeCell ref="E44:F44"/>
    <mergeCell ref="E45:F45"/>
    <mergeCell ref="E46:F46"/>
    <mergeCell ref="E47:F47"/>
    <mergeCell ref="E48:F48"/>
    <mergeCell ref="E49:F49"/>
    <mergeCell ref="E71:F71"/>
    <mergeCell ref="H104:I104"/>
    <mergeCell ref="E107:F107"/>
    <mergeCell ref="E110:F110"/>
    <mergeCell ref="H116:I116"/>
    <mergeCell ref="E119:F119"/>
    <mergeCell ref="H125:I125"/>
    <mergeCell ref="E128:F128"/>
    <mergeCell ref="H134:I134"/>
    <mergeCell ref="E137:F137"/>
    <mergeCell ref="H143:I143"/>
    <mergeCell ref="E146:F146"/>
    <mergeCell ref="H150:I150"/>
    <mergeCell ref="H164:I164"/>
    <mergeCell ref="E167:F167"/>
    <mergeCell ref="H171:I171"/>
    <mergeCell ref="E155:F155"/>
    <mergeCell ref="E156:F156"/>
    <mergeCell ref="E149:F149"/>
    <mergeCell ref="E147:F147"/>
    <mergeCell ref="E148:F148"/>
    <mergeCell ref="E154:F154"/>
    <mergeCell ref="E161:F161"/>
    <mergeCell ref="E162:F162"/>
    <mergeCell ref="E163:F163"/>
    <mergeCell ref="E153:F153"/>
    <mergeCell ref="H157:I157"/>
    <mergeCell ref="E160:F160"/>
    <mergeCell ref="E170:F170"/>
    <mergeCell ref="E168:F168"/>
    <mergeCell ref="E169:F169"/>
    <mergeCell ref="H291:I291"/>
    <mergeCell ref="E294:F294"/>
    <mergeCell ref="H300:I300"/>
    <mergeCell ref="E303:F303"/>
    <mergeCell ref="H312:I312"/>
    <mergeCell ref="E315:F315"/>
    <mergeCell ref="H327:I327"/>
    <mergeCell ref="H221:I221"/>
    <mergeCell ref="E224:F224"/>
    <mergeCell ref="H228:I228"/>
    <mergeCell ref="E231:F231"/>
    <mergeCell ref="H235:I235"/>
    <mergeCell ref="E238:F238"/>
    <mergeCell ref="H245:I245"/>
    <mergeCell ref="E248:F248"/>
    <mergeCell ref="E272:F272"/>
    <mergeCell ref="E239:F239"/>
    <mergeCell ref="E240:F240"/>
    <mergeCell ref="E241:F241"/>
    <mergeCell ref="E234:F234"/>
    <mergeCell ref="E226:F226"/>
    <mergeCell ref="E263:F263"/>
    <mergeCell ref="E264:F264"/>
    <mergeCell ref="E273:F273"/>
    <mergeCell ref="H389:I389"/>
    <mergeCell ref="E392:F392"/>
    <mergeCell ref="H402:I402"/>
    <mergeCell ref="E405:F405"/>
    <mergeCell ref="H422:I422"/>
    <mergeCell ref="E425:F425"/>
    <mergeCell ref="H442:I442"/>
    <mergeCell ref="E445:F445"/>
    <mergeCell ref="H333:I333"/>
    <mergeCell ref="E336:F336"/>
    <mergeCell ref="H343:I343"/>
    <mergeCell ref="E346:F346"/>
    <mergeCell ref="H353:I353"/>
    <mergeCell ref="E356:F356"/>
    <mergeCell ref="H369:I369"/>
    <mergeCell ref="E372:F372"/>
    <mergeCell ref="E431:F431"/>
    <mergeCell ref="E432:F432"/>
    <mergeCell ref="E433:F433"/>
    <mergeCell ref="E426:F426"/>
    <mergeCell ref="E427:F427"/>
    <mergeCell ref="E428:F428"/>
    <mergeCell ref="E429:F429"/>
    <mergeCell ref="E430:F430"/>
    <mergeCell ref="H453:I453"/>
    <mergeCell ref="E461:F461"/>
    <mergeCell ref="E462:F462"/>
    <mergeCell ref="E463:F463"/>
    <mergeCell ref="E464:F464"/>
    <mergeCell ref="E470:F470"/>
    <mergeCell ref="E471:F471"/>
    <mergeCell ref="E472:F472"/>
    <mergeCell ref="E473:F473"/>
  </mergeCells>
  <pageMargins left="0.51181102362204722" right="0.51181102362204722" top="0.98425196850393704" bottom="0.98425196850393704" header="0.51181102362204722" footer="0.51181102362204722"/>
  <pageSetup paperSize="9" scale="50" fitToHeight="0" orientation="portrait" r:id="rId1"/>
  <headerFooter>
    <oddHeader xml:space="preserve">&amp;CMinistério do Desenvolvimento Regional - MDR
Companhia de Desenvolvimento dos Vales do São Francisco e do Parnaíba
6ªSuperintendência Regional da Codevasf - 6ªGRD
</oddHeader>
    <oddFooter xml:space="preserve">&amp;CRua Comissão do Vale  - Piranga - Juazeiro / BA - CEP 48901-900
(74) 3614-6224
</oddFooter>
  </headerFooter>
  <rowBreaks count="7" manualBreakCount="7">
    <brk id="68" max="9" man="1"/>
    <brk id="135" max="9" man="1"/>
    <brk id="256" max="9" man="1"/>
    <brk id="302" max="9" man="1"/>
    <brk id="334" max="9" man="1"/>
    <brk id="390" max="9" man="1"/>
    <brk id="44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1F553-4C57-45D0-83AB-F247A929016F}">
  <dimension ref="A1:M33"/>
  <sheetViews>
    <sheetView workbookViewId="0">
      <selection activeCell="C38" sqref="C38"/>
    </sheetView>
  </sheetViews>
  <sheetFormatPr defaultRowHeight="12.75" x14ac:dyDescent="0.2"/>
  <cols>
    <col min="1" max="1" width="9.375" style="40" customWidth="1"/>
    <col min="2" max="2" width="21.25" style="40" customWidth="1"/>
    <col min="3" max="3" width="25.375" style="40" customWidth="1"/>
    <col min="4" max="4" width="19.125" style="40" customWidth="1"/>
    <col min="5" max="5" width="11.625" style="40" hidden="1" customWidth="1"/>
    <col min="6" max="6" width="12.375" style="40" hidden="1" customWidth="1"/>
    <col min="7" max="7" width="1.25" style="40" hidden="1" customWidth="1"/>
    <col min="8" max="8" width="2.875" style="40" hidden="1" customWidth="1"/>
    <col min="9" max="9" width="12.875" style="40" hidden="1" customWidth="1"/>
    <col min="10" max="10" width="1.25" style="40" hidden="1" customWidth="1"/>
    <col min="11" max="12" width="8.625" style="40" hidden="1" customWidth="1"/>
    <col min="13" max="14" width="0" style="40" hidden="1" customWidth="1"/>
    <col min="15" max="256" width="9" style="40"/>
    <col min="257" max="257" width="9.375" style="40" customWidth="1"/>
    <col min="258" max="258" width="21.25" style="40" customWidth="1"/>
    <col min="259" max="259" width="25.375" style="40" customWidth="1"/>
    <col min="260" max="260" width="19.125" style="40" customWidth="1"/>
    <col min="261" max="270" width="0" style="40" hidden="1" customWidth="1"/>
    <col min="271" max="512" width="9" style="40"/>
    <col min="513" max="513" width="9.375" style="40" customWidth="1"/>
    <col min="514" max="514" width="21.25" style="40" customWidth="1"/>
    <col min="515" max="515" width="25.375" style="40" customWidth="1"/>
    <col min="516" max="516" width="19.125" style="40" customWidth="1"/>
    <col min="517" max="526" width="0" style="40" hidden="1" customWidth="1"/>
    <col min="527" max="768" width="9" style="40"/>
    <col min="769" max="769" width="9.375" style="40" customWidth="1"/>
    <col min="770" max="770" width="21.25" style="40" customWidth="1"/>
    <col min="771" max="771" width="25.375" style="40" customWidth="1"/>
    <col min="772" max="772" width="19.125" style="40" customWidth="1"/>
    <col min="773" max="782" width="0" style="40" hidden="1" customWidth="1"/>
    <col min="783" max="1024" width="9" style="40"/>
    <col min="1025" max="1025" width="9.375" style="40" customWidth="1"/>
    <col min="1026" max="1026" width="21.25" style="40" customWidth="1"/>
    <col min="1027" max="1027" width="25.375" style="40" customWidth="1"/>
    <col min="1028" max="1028" width="19.125" style="40" customWidth="1"/>
    <col min="1029" max="1038" width="0" style="40" hidden="1" customWidth="1"/>
    <col min="1039" max="1280" width="9" style="40"/>
    <col min="1281" max="1281" width="9.375" style="40" customWidth="1"/>
    <col min="1282" max="1282" width="21.25" style="40" customWidth="1"/>
    <col min="1283" max="1283" width="25.375" style="40" customWidth="1"/>
    <col min="1284" max="1284" width="19.125" style="40" customWidth="1"/>
    <col min="1285" max="1294" width="0" style="40" hidden="1" customWidth="1"/>
    <col min="1295" max="1536" width="9" style="40"/>
    <col min="1537" max="1537" width="9.375" style="40" customWidth="1"/>
    <col min="1538" max="1538" width="21.25" style="40" customWidth="1"/>
    <col min="1539" max="1539" width="25.375" style="40" customWidth="1"/>
    <col min="1540" max="1540" width="19.125" style="40" customWidth="1"/>
    <col min="1541" max="1550" width="0" style="40" hidden="1" customWidth="1"/>
    <col min="1551" max="1792" width="9" style="40"/>
    <col min="1793" max="1793" width="9.375" style="40" customWidth="1"/>
    <col min="1794" max="1794" width="21.25" style="40" customWidth="1"/>
    <col min="1795" max="1795" width="25.375" style="40" customWidth="1"/>
    <col min="1796" max="1796" width="19.125" style="40" customWidth="1"/>
    <col min="1797" max="1806" width="0" style="40" hidden="1" customWidth="1"/>
    <col min="1807" max="2048" width="9" style="40"/>
    <col min="2049" max="2049" width="9.375" style="40" customWidth="1"/>
    <col min="2050" max="2050" width="21.25" style="40" customWidth="1"/>
    <col min="2051" max="2051" width="25.375" style="40" customWidth="1"/>
    <col min="2052" max="2052" width="19.125" style="40" customWidth="1"/>
    <col min="2053" max="2062" width="0" style="40" hidden="1" customWidth="1"/>
    <col min="2063" max="2304" width="9" style="40"/>
    <col min="2305" max="2305" width="9.375" style="40" customWidth="1"/>
    <col min="2306" max="2306" width="21.25" style="40" customWidth="1"/>
    <col min="2307" max="2307" width="25.375" style="40" customWidth="1"/>
    <col min="2308" max="2308" width="19.125" style="40" customWidth="1"/>
    <col min="2309" max="2318" width="0" style="40" hidden="1" customWidth="1"/>
    <col min="2319" max="2560" width="9" style="40"/>
    <col min="2561" max="2561" width="9.375" style="40" customWidth="1"/>
    <col min="2562" max="2562" width="21.25" style="40" customWidth="1"/>
    <col min="2563" max="2563" width="25.375" style="40" customWidth="1"/>
    <col min="2564" max="2564" width="19.125" style="40" customWidth="1"/>
    <col min="2565" max="2574" width="0" style="40" hidden="1" customWidth="1"/>
    <col min="2575" max="2816" width="9" style="40"/>
    <col min="2817" max="2817" width="9.375" style="40" customWidth="1"/>
    <col min="2818" max="2818" width="21.25" style="40" customWidth="1"/>
    <col min="2819" max="2819" width="25.375" style="40" customWidth="1"/>
    <col min="2820" max="2820" width="19.125" style="40" customWidth="1"/>
    <col min="2821" max="2830" width="0" style="40" hidden="1" customWidth="1"/>
    <col min="2831" max="3072" width="9" style="40"/>
    <col min="3073" max="3073" width="9.375" style="40" customWidth="1"/>
    <col min="3074" max="3074" width="21.25" style="40" customWidth="1"/>
    <col min="3075" max="3075" width="25.375" style="40" customWidth="1"/>
    <col min="3076" max="3076" width="19.125" style="40" customWidth="1"/>
    <col min="3077" max="3086" width="0" style="40" hidden="1" customWidth="1"/>
    <col min="3087" max="3328" width="9" style="40"/>
    <col min="3329" max="3329" width="9.375" style="40" customWidth="1"/>
    <col min="3330" max="3330" width="21.25" style="40" customWidth="1"/>
    <col min="3331" max="3331" width="25.375" style="40" customWidth="1"/>
    <col min="3332" max="3332" width="19.125" style="40" customWidth="1"/>
    <col min="3333" max="3342" width="0" style="40" hidden="1" customWidth="1"/>
    <col min="3343" max="3584" width="9" style="40"/>
    <col min="3585" max="3585" width="9.375" style="40" customWidth="1"/>
    <col min="3586" max="3586" width="21.25" style="40" customWidth="1"/>
    <col min="3587" max="3587" width="25.375" style="40" customWidth="1"/>
    <col min="3588" max="3588" width="19.125" style="40" customWidth="1"/>
    <col min="3589" max="3598" width="0" style="40" hidden="1" customWidth="1"/>
    <col min="3599" max="3840" width="9" style="40"/>
    <col min="3841" max="3841" width="9.375" style="40" customWidth="1"/>
    <col min="3842" max="3842" width="21.25" style="40" customWidth="1"/>
    <col min="3843" max="3843" width="25.375" style="40" customWidth="1"/>
    <col min="3844" max="3844" width="19.125" style="40" customWidth="1"/>
    <col min="3845" max="3854" width="0" style="40" hidden="1" customWidth="1"/>
    <col min="3855" max="4096" width="9" style="40"/>
    <col min="4097" max="4097" width="9.375" style="40" customWidth="1"/>
    <col min="4098" max="4098" width="21.25" style="40" customWidth="1"/>
    <col min="4099" max="4099" width="25.375" style="40" customWidth="1"/>
    <col min="4100" max="4100" width="19.125" style="40" customWidth="1"/>
    <col min="4101" max="4110" width="0" style="40" hidden="1" customWidth="1"/>
    <col min="4111" max="4352" width="9" style="40"/>
    <col min="4353" max="4353" width="9.375" style="40" customWidth="1"/>
    <col min="4354" max="4354" width="21.25" style="40" customWidth="1"/>
    <col min="4355" max="4355" width="25.375" style="40" customWidth="1"/>
    <col min="4356" max="4356" width="19.125" style="40" customWidth="1"/>
    <col min="4357" max="4366" width="0" style="40" hidden="1" customWidth="1"/>
    <col min="4367" max="4608" width="9" style="40"/>
    <col min="4609" max="4609" width="9.375" style="40" customWidth="1"/>
    <col min="4610" max="4610" width="21.25" style="40" customWidth="1"/>
    <col min="4611" max="4611" width="25.375" style="40" customWidth="1"/>
    <col min="4612" max="4612" width="19.125" style="40" customWidth="1"/>
    <col min="4613" max="4622" width="0" style="40" hidden="1" customWidth="1"/>
    <col min="4623" max="4864" width="9" style="40"/>
    <col min="4865" max="4865" width="9.375" style="40" customWidth="1"/>
    <col min="4866" max="4866" width="21.25" style="40" customWidth="1"/>
    <col min="4867" max="4867" width="25.375" style="40" customWidth="1"/>
    <col min="4868" max="4868" width="19.125" style="40" customWidth="1"/>
    <col min="4869" max="4878" width="0" style="40" hidden="1" customWidth="1"/>
    <col min="4879" max="5120" width="9" style="40"/>
    <col min="5121" max="5121" width="9.375" style="40" customWidth="1"/>
    <col min="5122" max="5122" width="21.25" style="40" customWidth="1"/>
    <col min="5123" max="5123" width="25.375" style="40" customWidth="1"/>
    <col min="5124" max="5124" width="19.125" style="40" customWidth="1"/>
    <col min="5125" max="5134" width="0" style="40" hidden="1" customWidth="1"/>
    <col min="5135" max="5376" width="9" style="40"/>
    <col min="5377" max="5377" width="9.375" style="40" customWidth="1"/>
    <col min="5378" max="5378" width="21.25" style="40" customWidth="1"/>
    <col min="5379" max="5379" width="25.375" style="40" customWidth="1"/>
    <col min="5380" max="5380" width="19.125" style="40" customWidth="1"/>
    <col min="5381" max="5390" width="0" style="40" hidden="1" customWidth="1"/>
    <col min="5391" max="5632" width="9" style="40"/>
    <col min="5633" max="5633" width="9.375" style="40" customWidth="1"/>
    <col min="5634" max="5634" width="21.25" style="40" customWidth="1"/>
    <col min="5635" max="5635" width="25.375" style="40" customWidth="1"/>
    <col min="5636" max="5636" width="19.125" style="40" customWidth="1"/>
    <col min="5637" max="5646" width="0" style="40" hidden="1" customWidth="1"/>
    <col min="5647" max="5888" width="9" style="40"/>
    <col min="5889" max="5889" width="9.375" style="40" customWidth="1"/>
    <col min="5890" max="5890" width="21.25" style="40" customWidth="1"/>
    <col min="5891" max="5891" width="25.375" style="40" customWidth="1"/>
    <col min="5892" max="5892" width="19.125" style="40" customWidth="1"/>
    <col min="5893" max="5902" width="0" style="40" hidden="1" customWidth="1"/>
    <col min="5903" max="6144" width="9" style="40"/>
    <col min="6145" max="6145" width="9.375" style="40" customWidth="1"/>
    <col min="6146" max="6146" width="21.25" style="40" customWidth="1"/>
    <col min="6147" max="6147" width="25.375" style="40" customWidth="1"/>
    <col min="6148" max="6148" width="19.125" style="40" customWidth="1"/>
    <col min="6149" max="6158" width="0" style="40" hidden="1" customWidth="1"/>
    <col min="6159" max="6400" width="9" style="40"/>
    <col min="6401" max="6401" width="9.375" style="40" customWidth="1"/>
    <col min="6402" max="6402" width="21.25" style="40" customWidth="1"/>
    <col min="6403" max="6403" width="25.375" style="40" customWidth="1"/>
    <col min="6404" max="6404" width="19.125" style="40" customWidth="1"/>
    <col min="6405" max="6414" width="0" style="40" hidden="1" customWidth="1"/>
    <col min="6415" max="6656" width="9" style="40"/>
    <col min="6657" max="6657" width="9.375" style="40" customWidth="1"/>
    <col min="6658" max="6658" width="21.25" style="40" customWidth="1"/>
    <col min="6659" max="6659" width="25.375" style="40" customWidth="1"/>
    <col min="6660" max="6660" width="19.125" style="40" customWidth="1"/>
    <col min="6661" max="6670" width="0" style="40" hidden="1" customWidth="1"/>
    <col min="6671" max="6912" width="9" style="40"/>
    <col min="6913" max="6913" width="9.375" style="40" customWidth="1"/>
    <col min="6914" max="6914" width="21.25" style="40" customWidth="1"/>
    <col min="6915" max="6915" width="25.375" style="40" customWidth="1"/>
    <col min="6916" max="6916" width="19.125" style="40" customWidth="1"/>
    <col min="6917" max="6926" width="0" style="40" hidden="1" customWidth="1"/>
    <col min="6927" max="7168" width="9" style="40"/>
    <col min="7169" max="7169" width="9.375" style="40" customWidth="1"/>
    <col min="7170" max="7170" width="21.25" style="40" customWidth="1"/>
    <col min="7171" max="7171" width="25.375" style="40" customWidth="1"/>
    <col min="7172" max="7172" width="19.125" style="40" customWidth="1"/>
    <col min="7173" max="7182" width="0" style="40" hidden="1" customWidth="1"/>
    <col min="7183" max="7424" width="9" style="40"/>
    <col min="7425" max="7425" width="9.375" style="40" customWidth="1"/>
    <col min="7426" max="7426" width="21.25" style="40" customWidth="1"/>
    <col min="7427" max="7427" width="25.375" style="40" customWidth="1"/>
    <col min="7428" max="7428" width="19.125" style="40" customWidth="1"/>
    <col min="7429" max="7438" width="0" style="40" hidden="1" customWidth="1"/>
    <col min="7439" max="7680" width="9" style="40"/>
    <col min="7681" max="7681" width="9.375" style="40" customWidth="1"/>
    <col min="7682" max="7682" width="21.25" style="40" customWidth="1"/>
    <col min="7683" max="7683" width="25.375" style="40" customWidth="1"/>
    <col min="7684" max="7684" width="19.125" style="40" customWidth="1"/>
    <col min="7685" max="7694" width="0" style="40" hidden="1" customWidth="1"/>
    <col min="7695" max="7936" width="9" style="40"/>
    <col min="7937" max="7937" width="9.375" style="40" customWidth="1"/>
    <col min="7938" max="7938" width="21.25" style="40" customWidth="1"/>
    <col min="7939" max="7939" width="25.375" style="40" customWidth="1"/>
    <col min="7940" max="7940" width="19.125" style="40" customWidth="1"/>
    <col min="7941" max="7950" width="0" style="40" hidden="1" customWidth="1"/>
    <col min="7951" max="8192" width="9" style="40"/>
    <col min="8193" max="8193" width="9.375" style="40" customWidth="1"/>
    <col min="8194" max="8194" width="21.25" style="40" customWidth="1"/>
    <col min="8195" max="8195" width="25.375" style="40" customWidth="1"/>
    <col min="8196" max="8196" width="19.125" style="40" customWidth="1"/>
    <col min="8197" max="8206" width="0" style="40" hidden="1" customWidth="1"/>
    <col min="8207" max="8448" width="9" style="40"/>
    <col min="8449" max="8449" width="9.375" style="40" customWidth="1"/>
    <col min="8450" max="8450" width="21.25" style="40" customWidth="1"/>
    <col min="8451" max="8451" width="25.375" style="40" customWidth="1"/>
    <col min="8452" max="8452" width="19.125" style="40" customWidth="1"/>
    <col min="8453" max="8462" width="0" style="40" hidden="1" customWidth="1"/>
    <col min="8463" max="8704" width="9" style="40"/>
    <col min="8705" max="8705" width="9.375" style="40" customWidth="1"/>
    <col min="8706" max="8706" width="21.25" style="40" customWidth="1"/>
    <col min="8707" max="8707" width="25.375" style="40" customWidth="1"/>
    <col min="8708" max="8708" width="19.125" style="40" customWidth="1"/>
    <col min="8709" max="8718" width="0" style="40" hidden="1" customWidth="1"/>
    <col min="8719" max="8960" width="9" style="40"/>
    <col min="8961" max="8961" width="9.375" style="40" customWidth="1"/>
    <col min="8962" max="8962" width="21.25" style="40" customWidth="1"/>
    <col min="8963" max="8963" width="25.375" style="40" customWidth="1"/>
    <col min="8964" max="8964" width="19.125" style="40" customWidth="1"/>
    <col min="8965" max="8974" width="0" style="40" hidden="1" customWidth="1"/>
    <col min="8975" max="9216" width="9" style="40"/>
    <col min="9217" max="9217" width="9.375" style="40" customWidth="1"/>
    <col min="9218" max="9218" width="21.25" style="40" customWidth="1"/>
    <col min="9219" max="9219" width="25.375" style="40" customWidth="1"/>
    <col min="9220" max="9220" width="19.125" style="40" customWidth="1"/>
    <col min="9221" max="9230" width="0" style="40" hidden="1" customWidth="1"/>
    <col min="9231" max="9472" width="9" style="40"/>
    <col min="9473" max="9473" width="9.375" style="40" customWidth="1"/>
    <col min="9474" max="9474" width="21.25" style="40" customWidth="1"/>
    <col min="9475" max="9475" width="25.375" style="40" customWidth="1"/>
    <col min="9476" max="9476" width="19.125" style="40" customWidth="1"/>
    <col min="9477" max="9486" width="0" style="40" hidden="1" customWidth="1"/>
    <col min="9487" max="9728" width="9" style="40"/>
    <col min="9729" max="9729" width="9.375" style="40" customWidth="1"/>
    <col min="9730" max="9730" width="21.25" style="40" customWidth="1"/>
    <col min="9731" max="9731" width="25.375" style="40" customWidth="1"/>
    <col min="9732" max="9732" width="19.125" style="40" customWidth="1"/>
    <col min="9733" max="9742" width="0" style="40" hidden="1" customWidth="1"/>
    <col min="9743" max="9984" width="9" style="40"/>
    <col min="9985" max="9985" width="9.375" style="40" customWidth="1"/>
    <col min="9986" max="9986" width="21.25" style="40" customWidth="1"/>
    <col min="9987" max="9987" width="25.375" style="40" customWidth="1"/>
    <col min="9988" max="9988" width="19.125" style="40" customWidth="1"/>
    <col min="9989" max="9998" width="0" style="40" hidden="1" customWidth="1"/>
    <col min="9999" max="10240" width="9" style="40"/>
    <col min="10241" max="10241" width="9.375" style="40" customWidth="1"/>
    <col min="10242" max="10242" width="21.25" style="40" customWidth="1"/>
    <col min="10243" max="10243" width="25.375" style="40" customWidth="1"/>
    <col min="10244" max="10244" width="19.125" style="40" customWidth="1"/>
    <col min="10245" max="10254" width="0" style="40" hidden="1" customWidth="1"/>
    <col min="10255" max="10496" width="9" style="40"/>
    <col min="10497" max="10497" width="9.375" style="40" customWidth="1"/>
    <col min="10498" max="10498" width="21.25" style="40" customWidth="1"/>
    <col min="10499" max="10499" width="25.375" style="40" customWidth="1"/>
    <col min="10500" max="10500" width="19.125" style="40" customWidth="1"/>
    <col min="10501" max="10510" width="0" style="40" hidden="1" customWidth="1"/>
    <col min="10511" max="10752" width="9" style="40"/>
    <col min="10753" max="10753" width="9.375" style="40" customWidth="1"/>
    <col min="10754" max="10754" width="21.25" style="40" customWidth="1"/>
    <col min="10755" max="10755" width="25.375" style="40" customWidth="1"/>
    <col min="10756" max="10756" width="19.125" style="40" customWidth="1"/>
    <col min="10757" max="10766" width="0" style="40" hidden="1" customWidth="1"/>
    <col min="10767" max="11008" width="9" style="40"/>
    <col min="11009" max="11009" width="9.375" style="40" customWidth="1"/>
    <col min="11010" max="11010" width="21.25" style="40" customWidth="1"/>
    <col min="11011" max="11011" width="25.375" style="40" customWidth="1"/>
    <col min="11012" max="11012" width="19.125" style="40" customWidth="1"/>
    <col min="11013" max="11022" width="0" style="40" hidden="1" customWidth="1"/>
    <col min="11023" max="11264" width="9" style="40"/>
    <col min="11265" max="11265" width="9.375" style="40" customWidth="1"/>
    <col min="11266" max="11266" width="21.25" style="40" customWidth="1"/>
    <col min="11267" max="11267" width="25.375" style="40" customWidth="1"/>
    <col min="11268" max="11268" width="19.125" style="40" customWidth="1"/>
    <col min="11269" max="11278" width="0" style="40" hidden="1" customWidth="1"/>
    <col min="11279" max="11520" width="9" style="40"/>
    <col min="11521" max="11521" width="9.375" style="40" customWidth="1"/>
    <col min="11522" max="11522" width="21.25" style="40" customWidth="1"/>
    <col min="11523" max="11523" width="25.375" style="40" customWidth="1"/>
    <col min="11524" max="11524" width="19.125" style="40" customWidth="1"/>
    <col min="11525" max="11534" width="0" style="40" hidden="1" customWidth="1"/>
    <col min="11535" max="11776" width="9" style="40"/>
    <col min="11777" max="11777" width="9.375" style="40" customWidth="1"/>
    <col min="11778" max="11778" width="21.25" style="40" customWidth="1"/>
    <col min="11779" max="11779" width="25.375" style="40" customWidth="1"/>
    <col min="11780" max="11780" width="19.125" style="40" customWidth="1"/>
    <col min="11781" max="11790" width="0" style="40" hidden="1" customWidth="1"/>
    <col min="11791" max="12032" width="9" style="40"/>
    <col min="12033" max="12033" width="9.375" style="40" customWidth="1"/>
    <col min="12034" max="12034" width="21.25" style="40" customWidth="1"/>
    <col min="12035" max="12035" width="25.375" style="40" customWidth="1"/>
    <col min="12036" max="12036" width="19.125" style="40" customWidth="1"/>
    <col min="12037" max="12046" width="0" style="40" hidden="1" customWidth="1"/>
    <col min="12047" max="12288" width="9" style="40"/>
    <col min="12289" max="12289" width="9.375" style="40" customWidth="1"/>
    <col min="12290" max="12290" width="21.25" style="40" customWidth="1"/>
    <col min="12291" max="12291" width="25.375" style="40" customWidth="1"/>
    <col min="12292" max="12292" width="19.125" style="40" customWidth="1"/>
    <col min="12293" max="12302" width="0" style="40" hidden="1" customWidth="1"/>
    <col min="12303" max="12544" width="9" style="40"/>
    <col min="12545" max="12545" width="9.375" style="40" customWidth="1"/>
    <col min="12546" max="12546" width="21.25" style="40" customWidth="1"/>
    <col min="12547" max="12547" width="25.375" style="40" customWidth="1"/>
    <col min="12548" max="12548" width="19.125" style="40" customWidth="1"/>
    <col min="12549" max="12558" width="0" style="40" hidden="1" customWidth="1"/>
    <col min="12559" max="12800" width="9" style="40"/>
    <col min="12801" max="12801" width="9.375" style="40" customWidth="1"/>
    <col min="12802" max="12802" width="21.25" style="40" customWidth="1"/>
    <col min="12803" max="12803" width="25.375" style="40" customWidth="1"/>
    <col min="12804" max="12804" width="19.125" style="40" customWidth="1"/>
    <col min="12805" max="12814" width="0" style="40" hidden="1" customWidth="1"/>
    <col min="12815" max="13056" width="9" style="40"/>
    <col min="13057" max="13057" width="9.375" style="40" customWidth="1"/>
    <col min="13058" max="13058" width="21.25" style="40" customWidth="1"/>
    <col min="13059" max="13059" width="25.375" style="40" customWidth="1"/>
    <col min="13060" max="13060" width="19.125" style="40" customWidth="1"/>
    <col min="13061" max="13070" width="0" style="40" hidden="1" customWidth="1"/>
    <col min="13071" max="13312" width="9" style="40"/>
    <col min="13313" max="13313" width="9.375" style="40" customWidth="1"/>
    <col min="13314" max="13314" width="21.25" style="40" customWidth="1"/>
    <col min="13315" max="13315" width="25.375" style="40" customWidth="1"/>
    <col min="13316" max="13316" width="19.125" style="40" customWidth="1"/>
    <col min="13317" max="13326" width="0" style="40" hidden="1" customWidth="1"/>
    <col min="13327" max="13568" width="9" style="40"/>
    <col min="13569" max="13569" width="9.375" style="40" customWidth="1"/>
    <col min="13570" max="13570" width="21.25" style="40" customWidth="1"/>
    <col min="13571" max="13571" width="25.375" style="40" customWidth="1"/>
    <col min="13572" max="13572" width="19.125" style="40" customWidth="1"/>
    <col min="13573" max="13582" width="0" style="40" hidden="1" customWidth="1"/>
    <col min="13583" max="13824" width="9" style="40"/>
    <col min="13825" max="13825" width="9.375" style="40" customWidth="1"/>
    <col min="13826" max="13826" width="21.25" style="40" customWidth="1"/>
    <col min="13827" max="13827" width="25.375" style="40" customWidth="1"/>
    <col min="13828" max="13828" width="19.125" style="40" customWidth="1"/>
    <col min="13829" max="13838" width="0" style="40" hidden="1" customWidth="1"/>
    <col min="13839" max="14080" width="9" style="40"/>
    <col min="14081" max="14081" width="9.375" style="40" customWidth="1"/>
    <col min="14082" max="14082" width="21.25" style="40" customWidth="1"/>
    <col min="14083" max="14083" width="25.375" style="40" customWidth="1"/>
    <col min="14084" max="14084" width="19.125" style="40" customWidth="1"/>
    <col min="14085" max="14094" width="0" style="40" hidden="1" customWidth="1"/>
    <col min="14095" max="14336" width="9" style="40"/>
    <col min="14337" max="14337" width="9.375" style="40" customWidth="1"/>
    <col min="14338" max="14338" width="21.25" style="40" customWidth="1"/>
    <col min="14339" max="14339" width="25.375" style="40" customWidth="1"/>
    <col min="14340" max="14340" width="19.125" style="40" customWidth="1"/>
    <col min="14341" max="14350" width="0" style="40" hidden="1" customWidth="1"/>
    <col min="14351" max="14592" width="9" style="40"/>
    <col min="14593" max="14593" width="9.375" style="40" customWidth="1"/>
    <col min="14594" max="14594" width="21.25" style="40" customWidth="1"/>
    <col min="14595" max="14595" width="25.375" style="40" customWidth="1"/>
    <col min="14596" max="14596" width="19.125" style="40" customWidth="1"/>
    <col min="14597" max="14606" width="0" style="40" hidden="1" customWidth="1"/>
    <col min="14607" max="14848" width="9" style="40"/>
    <col min="14849" max="14849" width="9.375" style="40" customWidth="1"/>
    <col min="14850" max="14850" width="21.25" style="40" customWidth="1"/>
    <col min="14851" max="14851" width="25.375" style="40" customWidth="1"/>
    <col min="14852" max="14852" width="19.125" style="40" customWidth="1"/>
    <col min="14853" max="14862" width="0" style="40" hidden="1" customWidth="1"/>
    <col min="14863" max="15104" width="9" style="40"/>
    <col min="15105" max="15105" width="9.375" style="40" customWidth="1"/>
    <col min="15106" max="15106" width="21.25" style="40" customWidth="1"/>
    <col min="15107" max="15107" width="25.375" style="40" customWidth="1"/>
    <col min="15108" max="15108" width="19.125" style="40" customWidth="1"/>
    <col min="15109" max="15118" width="0" style="40" hidden="1" customWidth="1"/>
    <col min="15119" max="15360" width="9" style="40"/>
    <col min="15361" max="15361" width="9.375" style="40" customWidth="1"/>
    <col min="15362" max="15362" width="21.25" style="40" customWidth="1"/>
    <col min="15363" max="15363" width="25.375" style="40" customWidth="1"/>
    <col min="15364" max="15364" width="19.125" style="40" customWidth="1"/>
    <col min="15365" max="15374" width="0" style="40" hidden="1" customWidth="1"/>
    <col min="15375" max="15616" width="9" style="40"/>
    <col min="15617" max="15617" width="9.375" style="40" customWidth="1"/>
    <col min="15618" max="15618" width="21.25" style="40" customWidth="1"/>
    <col min="15619" max="15619" width="25.375" style="40" customWidth="1"/>
    <col min="15620" max="15620" width="19.125" style="40" customWidth="1"/>
    <col min="15621" max="15630" width="0" style="40" hidden="1" customWidth="1"/>
    <col min="15631" max="15872" width="9" style="40"/>
    <col min="15873" max="15873" width="9.375" style="40" customWidth="1"/>
    <col min="15874" max="15874" width="21.25" style="40" customWidth="1"/>
    <col min="15875" max="15875" width="25.375" style="40" customWidth="1"/>
    <col min="15876" max="15876" width="19.125" style="40" customWidth="1"/>
    <col min="15877" max="15886" width="0" style="40" hidden="1" customWidth="1"/>
    <col min="15887" max="16128" width="9" style="40"/>
    <col min="16129" max="16129" width="9.375" style="40" customWidth="1"/>
    <col min="16130" max="16130" width="21.25" style="40" customWidth="1"/>
    <col min="16131" max="16131" width="25.375" style="40" customWidth="1"/>
    <col min="16132" max="16132" width="19.125" style="40" customWidth="1"/>
    <col min="16133" max="16142" width="0" style="40" hidden="1" customWidth="1"/>
    <col min="16143" max="16384" width="9" style="40"/>
  </cols>
  <sheetData>
    <row r="1" spans="1:13" ht="15" customHeight="1" x14ac:dyDescent="0.2">
      <c r="A1" s="39"/>
      <c r="B1" s="197" t="s">
        <v>561</v>
      </c>
      <c r="C1" s="197"/>
      <c r="D1" s="197"/>
      <c r="E1" s="197"/>
      <c r="F1" s="197"/>
    </row>
    <row r="2" spans="1:13" ht="15" customHeight="1" x14ac:dyDescent="0.2">
      <c r="A2" s="39"/>
      <c r="B2" s="197" t="s">
        <v>534</v>
      </c>
      <c r="C2" s="197"/>
      <c r="D2" s="197"/>
      <c r="E2" s="197"/>
      <c r="F2" s="197"/>
    </row>
    <row r="3" spans="1:13" ht="15" customHeight="1" x14ac:dyDescent="0.2">
      <c r="A3" s="39"/>
      <c r="B3" s="197" t="s">
        <v>535</v>
      </c>
      <c r="C3" s="197"/>
      <c r="D3" s="197"/>
      <c r="E3" s="197"/>
      <c r="F3" s="197"/>
    </row>
    <row r="4" spans="1:13" ht="11.25" customHeight="1" x14ac:dyDescent="0.2">
      <c r="A4" s="39"/>
      <c r="B4" s="39"/>
      <c r="C4" s="39"/>
      <c r="D4" s="39"/>
      <c r="E4" s="39"/>
      <c r="F4" s="39"/>
    </row>
    <row r="5" spans="1:13" ht="15" customHeight="1" x14ac:dyDescent="0.3">
      <c r="A5" s="198" t="s">
        <v>536</v>
      </c>
      <c r="B5" s="198"/>
      <c r="C5" s="198"/>
      <c r="D5" s="198"/>
      <c r="E5" s="41"/>
      <c r="F5" s="41"/>
    </row>
    <row r="6" spans="1:13" ht="9.75" customHeight="1" thickBot="1" x14ac:dyDescent="0.25">
      <c r="A6" s="42"/>
      <c r="B6" s="43"/>
      <c r="C6" s="43"/>
    </row>
    <row r="7" spans="1:13" ht="15" customHeight="1" x14ac:dyDescent="0.2">
      <c r="A7" s="199" t="s">
        <v>524</v>
      </c>
      <c r="B7" s="201" t="s">
        <v>537</v>
      </c>
      <c r="C7" s="202"/>
      <c r="D7" s="205" t="s">
        <v>538</v>
      </c>
      <c r="E7" s="44" t="s">
        <v>539</v>
      </c>
      <c r="F7" s="45" t="s">
        <v>540</v>
      </c>
      <c r="G7" s="46" t="s">
        <v>541</v>
      </c>
    </row>
    <row r="8" spans="1:13" ht="15" customHeight="1" thickBot="1" x14ac:dyDescent="0.25">
      <c r="A8" s="200"/>
      <c r="B8" s="203"/>
      <c r="C8" s="204"/>
      <c r="D8" s="206"/>
      <c r="E8" s="47" t="s">
        <v>542</v>
      </c>
      <c r="F8" s="48" t="s">
        <v>542</v>
      </c>
      <c r="H8" s="208"/>
      <c r="I8" s="208"/>
      <c r="J8" s="208"/>
      <c r="K8" s="208"/>
    </row>
    <row r="9" spans="1:13" ht="15" customHeight="1" x14ac:dyDescent="0.2">
      <c r="A9" s="49"/>
      <c r="B9" s="50"/>
      <c r="C9" s="51"/>
      <c r="D9" s="52"/>
      <c r="E9" s="53"/>
      <c r="F9" s="54"/>
      <c r="H9" s="55"/>
      <c r="I9" s="55"/>
      <c r="J9" s="55"/>
      <c r="K9" s="55"/>
    </row>
    <row r="10" spans="1:13" ht="15" customHeight="1" x14ac:dyDescent="0.2">
      <c r="A10" s="56">
        <v>1</v>
      </c>
      <c r="B10" s="57" t="s">
        <v>543</v>
      </c>
      <c r="C10" s="58"/>
      <c r="D10" s="59">
        <v>4.9000000000000004</v>
      </c>
      <c r="E10" s="60" t="e">
        <f>#REF!*D10%</f>
        <v>#REF!</v>
      </c>
      <c r="F10" s="61" t="e">
        <f>E10</f>
        <v>#REF!</v>
      </c>
      <c r="G10" s="40" t="s">
        <v>541</v>
      </c>
      <c r="H10" s="46"/>
      <c r="I10" s="55">
        <f>D10*(1+$D$27)</f>
        <v>6.1612600000000004</v>
      </c>
      <c r="J10" s="55"/>
      <c r="K10" s="62" t="e">
        <f>#REF!*I10%</f>
        <v>#REF!</v>
      </c>
      <c r="L10" s="63" t="e">
        <f>D10%*#REF!</f>
        <v>#REF!</v>
      </c>
    </row>
    <row r="11" spans="1:13" ht="15" customHeight="1" x14ac:dyDescent="0.2">
      <c r="A11" s="64"/>
      <c r="B11" s="65"/>
      <c r="C11" s="66"/>
      <c r="D11" s="67" t="s">
        <v>541</v>
      </c>
      <c r="E11" s="60" t="s">
        <v>541</v>
      </c>
      <c r="F11" s="68"/>
      <c r="H11" s="208"/>
      <c r="I11" s="208"/>
      <c r="J11" s="208"/>
    </row>
    <row r="12" spans="1:13" ht="15" customHeight="1" x14ac:dyDescent="0.2">
      <c r="A12" s="64" t="s">
        <v>541</v>
      </c>
      <c r="B12" s="65" t="s">
        <v>541</v>
      </c>
      <c r="C12" s="66"/>
      <c r="D12" s="67" t="s">
        <v>541</v>
      </c>
      <c r="E12" s="60" t="s">
        <v>541</v>
      </c>
      <c r="F12" s="68"/>
      <c r="H12" s="208"/>
      <c r="I12" s="208"/>
      <c r="J12" s="208"/>
      <c r="K12" s="208"/>
    </row>
    <row r="13" spans="1:13" ht="15" customHeight="1" x14ac:dyDescent="0.2">
      <c r="A13" s="56">
        <v>2</v>
      </c>
      <c r="B13" s="57" t="s">
        <v>544</v>
      </c>
      <c r="C13" s="58"/>
      <c r="D13" s="59">
        <f>SUM(D14:D16)</f>
        <v>8.65</v>
      </c>
      <c r="E13" s="60" t="s">
        <v>541</v>
      </c>
      <c r="F13" s="69" t="e">
        <f>ROUND(SUM(E14:E16),2)</f>
        <v>#REF!</v>
      </c>
      <c r="H13" s="46"/>
      <c r="I13" s="70"/>
      <c r="J13" s="55"/>
      <c r="K13" s="55"/>
    </row>
    <row r="14" spans="1:13" ht="15" customHeight="1" x14ac:dyDescent="0.2">
      <c r="A14" s="64" t="s">
        <v>545</v>
      </c>
      <c r="B14" s="71" t="s">
        <v>546</v>
      </c>
      <c r="C14" s="72"/>
      <c r="D14" s="67">
        <v>5</v>
      </c>
      <c r="E14" s="60" t="e">
        <f>$F$27*(D14%)</f>
        <v>#REF!</v>
      </c>
      <c r="F14" s="68"/>
      <c r="H14" s="55"/>
      <c r="I14" s="55">
        <f>D14*(1+$D$27)</f>
        <v>6.2870000000000008</v>
      </c>
      <c r="J14" s="55"/>
      <c r="K14" s="62" t="e">
        <f>#REF!*I14%</f>
        <v>#REF!</v>
      </c>
      <c r="L14" s="63" t="e">
        <f>D14%*#REF!</f>
        <v>#REF!</v>
      </c>
      <c r="M14" s="73" t="e">
        <f>E14-L14</f>
        <v>#REF!</v>
      </c>
    </row>
    <row r="15" spans="1:13" ht="15" customHeight="1" x14ac:dyDescent="0.2">
      <c r="A15" s="64" t="s">
        <v>547</v>
      </c>
      <c r="B15" s="65" t="s">
        <v>548</v>
      </c>
      <c r="C15" s="66"/>
      <c r="D15" s="67">
        <v>0.65</v>
      </c>
      <c r="E15" s="60" t="e">
        <f>$F$27*D15%</f>
        <v>#REF!</v>
      </c>
      <c r="F15" s="68"/>
      <c r="H15" s="55"/>
      <c r="I15" s="55">
        <f>D15*(1+$D$27)</f>
        <v>0.81731000000000009</v>
      </c>
      <c r="J15" s="55"/>
      <c r="K15" s="62" t="e">
        <f>#REF!*I15%</f>
        <v>#REF!</v>
      </c>
      <c r="L15" s="63" t="e">
        <f>D15%*#REF!</f>
        <v>#REF!</v>
      </c>
      <c r="M15" s="73" t="e">
        <f>E15-L15</f>
        <v>#REF!</v>
      </c>
    </row>
    <row r="16" spans="1:13" ht="15" customHeight="1" x14ac:dyDescent="0.2">
      <c r="A16" s="64" t="s">
        <v>549</v>
      </c>
      <c r="B16" s="65" t="s">
        <v>550</v>
      </c>
      <c r="C16" s="66"/>
      <c r="D16" s="67">
        <v>3</v>
      </c>
      <c r="E16" s="60" t="e">
        <f>$F$27*D16%</f>
        <v>#REF!</v>
      </c>
      <c r="F16" s="74" t="s">
        <v>541</v>
      </c>
      <c r="H16" s="46"/>
      <c r="I16" s="55">
        <f>D16*(1+$D$27)</f>
        <v>3.7722000000000002</v>
      </c>
      <c r="J16" s="55"/>
      <c r="K16" s="62" t="e">
        <f>#REF!*I16%</f>
        <v>#REF!</v>
      </c>
      <c r="L16" s="63" t="e">
        <f>D16%*#REF!</f>
        <v>#REF!</v>
      </c>
      <c r="M16" s="73" t="e">
        <f>E16-L16</f>
        <v>#REF!</v>
      </c>
    </row>
    <row r="17" spans="1:13" ht="15" customHeight="1" x14ac:dyDescent="0.2">
      <c r="A17" s="64"/>
      <c r="B17" s="65"/>
      <c r="C17" s="66"/>
      <c r="D17" s="67"/>
      <c r="E17" s="60"/>
      <c r="F17" s="69"/>
      <c r="H17" s="55"/>
      <c r="I17" s="55"/>
      <c r="J17" s="55"/>
      <c r="K17" s="62"/>
    </row>
    <row r="18" spans="1:13" ht="15" customHeight="1" x14ac:dyDescent="0.2">
      <c r="A18" s="56">
        <v>3</v>
      </c>
      <c r="B18" s="57" t="s">
        <v>551</v>
      </c>
      <c r="C18" s="58"/>
      <c r="D18" s="59">
        <v>1</v>
      </c>
      <c r="E18" s="60" t="e">
        <f>#REF!*D18%</f>
        <v>#REF!</v>
      </c>
      <c r="F18" s="69" t="e">
        <f>ROUND(E18,2)</f>
        <v>#REF!</v>
      </c>
      <c r="G18" s="40" t="s">
        <v>541</v>
      </c>
      <c r="H18" s="46"/>
      <c r="I18" s="55">
        <f>D18*(1+$D$27)</f>
        <v>1.2574000000000001</v>
      </c>
      <c r="J18" s="55"/>
      <c r="K18" s="62" t="e">
        <f>#REF!*I18%</f>
        <v>#REF!</v>
      </c>
      <c r="L18" s="63" t="e">
        <f>D18%*#REF!</f>
        <v>#REF!</v>
      </c>
      <c r="M18" s="55"/>
    </row>
    <row r="19" spans="1:13" ht="15" customHeight="1" x14ac:dyDescent="0.2">
      <c r="A19" s="56"/>
      <c r="B19" s="57"/>
      <c r="C19" s="58"/>
      <c r="D19" s="59"/>
      <c r="E19" s="60"/>
      <c r="F19" s="69"/>
      <c r="H19" s="46"/>
      <c r="I19" s="55"/>
      <c r="J19" s="55"/>
      <c r="K19" s="62"/>
      <c r="L19" s="55"/>
      <c r="M19" s="55"/>
    </row>
    <row r="20" spans="1:13" ht="15" customHeight="1" x14ac:dyDescent="0.2">
      <c r="A20" s="56">
        <v>4</v>
      </c>
      <c r="B20" s="57" t="s">
        <v>552</v>
      </c>
      <c r="C20" s="75"/>
      <c r="D20" s="59">
        <v>0.4</v>
      </c>
      <c r="E20" s="60" t="e">
        <f>#REF!*D20%</f>
        <v>#REF!</v>
      </c>
      <c r="F20" s="69" t="e">
        <f>ROUND(E20,2)</f>
        <v>#REF!</v>
      </c>
      <c r="H20" s="46"/>
      <c r="I20" s="55"/>
      <c r="J20" s="55"/>
      <c r="K20" s="62"/>
      <c r="L20" s="55"/>
      <c r="M20" s="55"/>
    </row>
    <row r="21" spans="1:13" ht="15" customHeight="1" x14ac:dyDescent="0.2">
      <c r="A21" s="64"/>
      <c r="B21" s="65"/>
      <c r="C21" s="66"/>
      <c r="D21" s="67"/>
      <c r="E21" s="60"/>
      <c r="F21" s="69"/>
      <c r="H21" s="46"/>
      <c r="I21" s="70"/>
      <c r="J21" s="55"/>
      <c r="K21" s="55"/>
    </row>
    <row r="22" spans="1:13" ht="15" customHeight="1" x14ac:dyDescent="0.2">
      <c r="A22" s="56">
        <v>5</v>
      </c>
      <c r="B22" s="57" t="s">
        <v>553</v>
      </c>
      <c r="C22" s="58"/>
      <c r="D22" s="59">
        <v>0.99</v>
      </c>
      <c r="E22" s="60" t="e">
        <f>#REF!*D22%</f>
        <v>#REF!</v>
      </c>
      <c r="F22" s="69" t="e">
        <f>ROUND(E22,2)</f>
        <v>#REF!</v>
      </c>
      <c r="G22" s="40" t="s">
        <v>541</v>
      </c>
      <c r="H22" s="46"/>
      <c r="I22" s="55">
        <f>D22*(1+$D$27)</f>
        <v>1.244826</v>
      </c>
      <c r="J22" s="55"/>
      <c r="K22" s="62" t="e">
        <f>#REF!*I22%</f>
        <v>#REF!</v>
      </c>
      <c r="L22" s="63" t="e">
        <f>D22%*#REF!</f>
        <v>#REF!</v>
      </c>
    </row>
    <row r="23" spans="1:13" ht="15" customHeight="1" x14ac:dyDescent="0.2">
      <c r="A23" s="64"/>
      <c r="B23" s="65"/>
      <c r="C23" s="66"/>
      <c r="D23" s="67"/>
      <c r="E23" s="60"/>
      <c r="F23" s="69"/>
      <c r="H23" s="55"/>
      <c r="I23" s="55"/>
      <c r="J23" s="55"/>
      <c r="K23" s="55"/>
    </row>
    <row r="24" spans="1:13" ht="15" customHeight="1" thickBot="1" x14ac:dyDescent="0.25">
      <c r="A24" s="76">
        <v>6</v>
      </c>
      <c r="B24" s="77" t="s">
        <v>554</v>
      </c>
      <c r="C24" s="78"/>
      <c r="D24" s="79">
        <v>7</v>
      </c>
      <c r="E24" s="80" t="e">
        <f>#REF!*D24%</f>
        <v>#REF!</v>
      </c>
      <c r="F24" s="81" t="e">
        <f>ROUND(E24,2)</f>
        <v>#REF!</v>
      </c>
      <c r="H24" s="46"/>
      <c r="I24" s="55">
        <f>D24*(1+$D$27)</f>
        <v>8.8018000000000001</v>
      </c>
      <c r="J24" s="55"/>
      <c r="K24" s="62" t="e">
        <f>#REF!*I24%</f>
        <v>#REF!</v>
      </c>
      <c r="L24" s="63" t="e">
        <f>D24%*#REF!</f>
        <v>#REF!</v>
      </c>
    </row>
    <row r="25" spans="1:13" ht="15" customHeight="1" x14ac:dyDescent="0.2">
      <c r="A25" s="82" t="s">
        <v>541</v>
      </c>
      <c r="B25" s="190" t="s">
        <v>541</v>
      </c>
      <c r="C25" s="190"/>
      <c r="D25" s="83">
        <f>ROUND((((1+(D10+D18)/100)*(1+(D22/100))*(1+(D24/100)))/((1-(D13/100)))-1),4)</f>
        <v>0.25269999999999998</v>
      </c>
      <c r="E25" s="84"/>
      <c r="F25" s="85" t="e">
        <f>F10+F13+F18+F20+F22+F24</f>
        <v>#REF!</v>
      </c>
      <c r="I25" s="84" t="e">
        <f>250000-F25</f>
        <v>#REF!</v>
      </c>
      <c r="K25" s="86" t="e">
        <f>SUM(K10:K24)</f>
        <v>#REF!</v>
      </c>
      <c r="L25" s="86" t="e">
        <f>SUM(L10:L24)</f>
        <v>#REF!</v>
      </c>
    </row>
    <row r="26" spans="1:13" ht="15" customHeight="1" thickBot="1" x14ac:dyDescent="0.25">
      <c r="I26" s="87" t="e">
        <f>I25/#REF!</f>
        <v>#REF!</v>
      </c>
      <c r="L26" s="73" t="e">
        <f>300000-L25</f>
        <v>#REF!</v>
      </c>
    </row>
    <row r="27" spans="1:13" ht="15" customHeight="1" x14ac:dyDescent="0.3">
      <c r="A27" s="191" t="s">
        <v>555</v>
      </c>
      <c r="B27" s="88" t="s">
        <v>556</v>
      </c>
      <c r="C27" s="193" t="s">
        <v>557</v>
      </c>
      <c r="D27" s="195">
        <f>ROUND((((1+(D10+D18+D20)/100)*(1+(D22/100))*(1+(D24/100)))/((1-(D13/100)))-1),4)</f>
        <v>0.25740000000000002</v>
      </c>
      <c r="E27" s="55" t="s">
        <v>558</v>
      </c>
      <c r="F27" s="89" t="e">
        <f>#REF!*(1+D27)</f>
        <v>#REF!</v>
      </c>
      <c r="K27" s="73" t="e">
        <f>250000-K25</f>
        <v>#REF!</v>
      </c>
      <c r="L27" s="73" t="e">
        <f>L26-M14-M15-M16-#REF!</f>
        <v>#REF!</v>
      </c>
    </row>
    <row r="28" spans="1:13" ht="15" customHeight="1" thickBot="1" x14ac:dyDescent="0.25">
      <c r="A28" s="192"/>
      <c r="B28" s="90" t="s">
        <v>559</v>
      </c>
      <c r="C28" s="194"/>
      <c r="D28" s="196"/>
      <c r="E28" s="82"/>
      <c r="F28" s="62" t="e">
        <f>#REF!+F25</f>
        <v>#REF!</v>
      </c>
    </row>
    <row r="29" spans="1:13" ht="15" customHeight="1" x14ac:dyDescent="0.2">
      <c r="E29" s="207" t="e">
        <f>ROUND((((1+(E10+E18))*(1+(E22))*(1+(E24)))/((1-(E13)))-1),4)</f>
        <v>#REF!</v>
      </c>
      <c r="F29" s="73" t="e">
        <f>F27-F28</f>
        <v>#REF!</v>
      </c>
      <c r="H29" s="55"/>
      <c r="I29" s="55"/>
      <c r="J29" s="55"/>
      <c r="K29" s="55"/>
    </row>
    <row r="30" spans="1:13" ht="15" hidden="1" customHeight="1" x14ac:dyDescent="0.2">
      <c r="A30" s="55" t="s">
        <v>555</v>
      </c>
      <c r="B30" s="87">
        <f>((((1+(D10+D18)/100)*(1+(D22/100))*(1+(D24/100)))/((1-(D13/100)))-1))</f>
        <v>0.25270715599343174</v>
      </c>
      <c r="C30" s="91"/>
      <c r="E30" s="207"/>
      <c r="H30" s="55"/>
      <c r="I30" s="55"/>
      <c r="J30" s="55"/>
      <c r="K30" s="55"/>
    </row>
    <row r="31" spans="1:13" ht="15" hidden="1" customHeight="1" x14ac:dyDescent="0.2">
      <c r="A31" s="55" t="s">
        <v>555</v>
      </c>
      <c r="B31" s="92">
        <v>30</v>
      </c>
      <c r="C31" s="92"/>
      <c r="H31" s="55"/>
      <c r="I31" s="55"/>
      <c r="J31" s="55"/>
      <c r="K31" s="55"/>
    </row>
    <row r="32" spans="1:13" ht="15" hidden="1" customHeight="1" x14ac:dyDescent="0.2">
      <c r="A32" s="93" t="s">
        <v>560</v>
      </c>
      <c r="B32" s="94">
        <f>ROUND((((1-(D13/100))*(1+(B31/100)))/(((1+((D10+D18+D20)/100)))*((1+(D22/100)))))-1,4)</f>
        <v>0.1062</v>
      </c>
      <c r="H32" s="208"/>
      <c r="I32" s="208"/>
      <c r="J32" s="208"/>
      <c r="K32" s="208"/>
      <c r="L32" s="208"/>
    </row>
    <row r="33" spans="2:3" ht="15" customHeight="1" x14ac:dyDescent="0.2">
      <c r="B33" s="95"/>
      <c r="C33" s="95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9055118110236221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A8E45-0611-46EA-98C3-37D63E77C16B}">
  <dimension ref="A1:G44"/>
  <sheetViews>
    <sheetView view="pageBreakPreview" zoomScale="130" zoomScaleNormal="100" zoomScaleSheetLayoutView="130" workbookViewId="0">
      <selection sqref="A1:G2"/>
    </sheetView>
  </sheetViews>
  <sheetFormatPr defaultRowHeight="12.75" x14ac:dyDescent="0.2"/>
  <cols>
    <col min="1" max="6" width="9" style="96"/>
    <col min="7" max="7" width="9.75" style="96" customWidth="1"/>
    <col min="8" max="262" width="9" style="96"/>
    <col min="263" max="263" width="9.75" style="96" customWidth="1"/>
    <col min="264" max="518" width="9" style="96"/>
    <col min="519" max="519" width="9.75" style="96" customWidth="1"/>
    <col min="520" max="774" width="9" style="96"/>
    <col min="775" max="775" width="9.75" style="96" customWidth="1"/>
    <col min="776" max="1030" width="9" style="96"/>
    <col min="1031" max="1031" width="9.75" style="96" customWidth="1"/>
    <col min="1032" max="1286" width="9" style="96"/>
    <col min="1287" max="1287" width="9.75" style="96" customWidth="1"/>
    <col min="1288" max="1542" width="9" style="96"/>
    <col min="1543" max="1543" width="9.75" style="96" customWidth="1"/>
    <col min="1544" max="1798" width="9" style="96"/>
    <col min="1799" max="1799" width="9.75" style="96" customWidth="1"/>
    <col min="1800" max="2054" width="9" style="96"/>
    <col min="2055" max="2055" width="9.75" style="96" customWidth="1"/>
    <col min="2056" max="2310" width="9" style="96"/>
    <col min="2311" max="2311" width="9.75" style="96" customWidth="1"/>
    <col min="2312" max="2566" width="9" style="96"/>
    <col min="2567" max="2567" width="9.75" style="96" customWidth="1"/>
    <col min="2568" max="2822" width="9" style="96"/>
    <col min="2823" max="2823" width="9.75" style="96" customWidth="1"/>
    <col min="2824" max="3078" width="9" style="96"/>
    <col min="3079" max="3079" width="9.75" style="96" customWidth="1"/>
    <col min="3080" max="3334" width="9" style="96"/>
    <col min="3335" max="3335" width="9.75" style="96" customWidth="1"/>
    <col min="3336" max="3590" width="9" style="96"/>
    <col min="3591" max="3591" width="9.75" style="96" customWidth="1"/>
    <col min="3592" max="3846" width="9" style="96"/>
    <col min="3847" max="3847" width="9.75" style="96" customWidth="1"/>
    <col min="3848" max="4102" width="9" style="96"/>
    <col min="4103" max="4103" width="9.75" style="96" customWidth="1"/>
    <col min="4104" max="4358" width="9" style="96"/>
    <col min="4359" max="4359" width="9.75" style="96" customWidth="1"/>
    <col min="4360" max="4614" width="9" style="96"/>
    <col min="4615" max="4615" width="9.75" style="96" customWidth="1"/>
    <col min="4616" max="4870" width="9" style="96"/>
    <col min="4871" max="4871" width="9.75" style="96" customWidth="1"/>
    <col min="4872" max="5126" width="9" style="96"/>
    <col min="5127" max="5127" width="9.75" style="96" customWidth="1"/>
    <col min="5128" max="5382" width="9" style="96"/>
    <col min="5383" max="5383" width="9.75" style="96" customWidth="1"/>
    <col min="5384" max="5638" width="9" style="96"/>
    <col min="5639" max="5639" width="9.75" style="96" customWidth="1"/>
    <col min="5640" max="5894" width="9" style="96"/>
    <col min="5895" max="5895" width="9.75" style="96" customWidth="1"/>
    <col min="5896" max="6150" width="9" style="96"/>
    <col min="6151" max="6151" width="9.75" style="96" customWidth="1"/>
    <col min="6152" max="6406" width="9" style="96"/>
    <col min="6407" max="6407" width="9.75" style="96" customWidth="1"/>
    <col min="6408" max="6662" width="9" style="96"/>
    <col min="6663" max="6663" width="9.75" style="96" customWidth="1"/>
    <col min="6664" max="6918" width="9" style="96"/>
    <col min="6919" max="6919" width="9.75" style="96" customWidth="1"/>
    <col min="6920" max="7174" width="9" style="96"/>
    <col min="7175" max="7175" width="9.75" style="96" customWidth="1"/>
    <col min="7176" max="7430" width="9" style="96"/>
    <col min="7431" max="7431" width="9.75" style="96" customWidth="1"/>
    <col min="7432" max="7686" width="9" style="96"/>
    <col min="7687" max="7687" width="9.75" style="96" customWidth="1"/>
    <col min="7688" max="7942" width="9" style="96"/>
    <col min="7943" max="7943" width="9.75" style="96" customWidth="1"/>
    <col min="7944" max="8198" width="9" style="96"/>
    <col min="8199" max="8199" width="9.75" style="96" customWidth="1"/>
    <col min="8200" max="8454" width="9" style="96"/>
    <col min="8455" max="8455" width="9.75" style="96" customWidth="1"/>
    <col min="8456" max="8710" width="9" style="96"/>
    <col min="8711" max="8711" width="9.75" style="96" customWidth="1"/>
    <col min="8712" max="8966" width="9" style="96"/>
    <col min="8967" max="8967" width="9.75" style="96" customWidth="1"/>
    <col min="8968" max="9222" width="9" style="96"/>
    <col min="9223" max="9223" width="9.75" style="96" customWidth="1"/>
    <col min="9224" max="9478" width="9" style="96"/>
    <col min="9479" max="9479" width="9.75" style="96" customWidth="1"/>
    <col min="9480" max="9734" width="9" style="96"/>
    <col min="9735" max="9735" width="9.75" style="96" customWidth="1"/>
    <col min="9736" max="9990" width="9" style="96"/>
    <col min="9991" max="9991" width="9.75" style="96" customWidth="1"/>
    <col min="9992" max="10246" width="9" style="96"/>
    <col min="10247" max="10247" width="9.75" style="96" customWidth="1"/>
    <col min="10248" max="10502" width="9" style="96"/>
    <col min="10503" max="10503" width="9.75" style="96" customWidth="1"/>
    <col min="10504" max="10758" width="9" style="96"/>
    <col min="10759" max="10759" width="9.75" style="96" customWidth="1"/>
    <col min="10760" max="11014" width="9" style="96"/>
    <col min="11015" max="11015" width="9.75" style="96" customWidth="1"/>
    <col min="11016" max="11270" width="9" style="96"/>
    <col min="11271" max="11271" width="9.75" style="96" customWidth="1"/>
    <col min="11272" max="11526" width="9" style="96"/>
    <col min="11527" max="11527" width="9.75" style="96" customWidth="1"/>
    <col min="11528" max="11782" width="9" style="96"/>
    <col min="11783" max="11783" width="9.75" style="96" customWidth="1"/>
    <col min="11784" max="12038" width="9" style="96"/>
    <col min="12039" max="12039" width="9.75" style="96" customWidth="1"/>
    <col min="12040" max="12294" width="9" style="96"/>
    <col min="12295" max="12295" width="9.75" style="96" customWidth="1"/>
    <col min="12296" max="12550" width="9" style="96"/>
    <col min="12551" max="12551" width="9.75" style="96" customWidth="1"/>
    <col min="12552" max="12806" width="9" style="96"/>
    <col min="12807" max="12807" width="9.75" style="96" customWidth="1"/>
    <col min="12808" max="13062" width="9" style="96"/>
    <col min="13063" max="13063" width="9.75" style="96" customWidth="1"/>
    <col min="13064" max="13318" width="9" style="96"/>
    <col min="13319" max="13319" width="9.75" style="96" customWidth="1"/>
    <col min="13320" max="13574" width="9" style="96"/>
    <col min="13575" max="13575" width="9.75" style="96" customWidth="1"/>
    <col min="13576" max="13830" width="9" style="96"/>
    <col min="13831" max="13831" width="9.75" style="96" customWidth="1"/>
    <col min="13832" max="14086" width="9" style="96"/>
    <col min="14087" max="14087" width="9.75" style="96" customWidth="1"/>
    <col min="14088" max="14342" width="9" style="96"/>
    <col min="14343" max="14343" width="9.75" style="96" customWidth="1"/>
    <col min="14344" max="14598" width="9" style="96"/>
    <col min="14599" max="14599" width="9.75" style="96" customWidth="1"/>
    <col min="14600" max="14854" width="9" style="96"/>
    <col min="14855" max="14855" width="9.75" style="96" customWidth="1"/>
    <col min="14856" max="15110" width="9" style="96"/>
    <col min="15111" max="15111" width="9.75" style="96" customWidth="1"/>
    <col min="15112" max="15366" width="9" style="96"/>
    <col min="15367" max="15367" width="9.75" style="96" customWidth="1"/>
    <col min="15368" max="15622" width="9" style="96"/>
    <col min="15623" max="15623" width="9.75" style="96" customWidth="1"/>
    <col min="15624" max="15878" width="9" style="96"/>
    <col min="15879" max="15879" width="9.75" style="96" customWidth="1"/>
    <col min="15880" max="16134" width="9" style="96"/>
    <col min="16135" max="16135" width="9.75" style="96" customWidth="1"/>
    <col min="16136" max="16384" width="9" style="96"/>
  </cols>
  <sheetData>
    <row r="1" spans="1:7" x14ac:dyDescent="0.2">
      <c r="A1" s="210" t="s">
        <v>562</v>
      </c>
      <c r="B1" s="211"/>
      <c r="C1" s="211"/>
      <c r="D1" s="211"/>
      <c r="E1" s="211"/>
      <c r="F1" s="211"/>
      <c r="G1" s="211"/>
    </row>
    <row r="2" spans="1:7" ht="13.5" thickBot="1" x14ac:dyDescent="0.25">
      <c r="A2" s="212"/>
      <c r="B2" s="213"/>
      <c r="C2" s="213"/>
      <c r="D2" s="213"/>
      <c r="E2" s="213"/>
      <c r="F2" s="213"/>
      <c r="G2" s="213"/>
    </row>
    <row r="3" spans="1:7" ht="13.5" customHeight="1" thickTop="1" x14ac:dyDescent="0.2">
      <c r="A3" s="214" t="s">
        <v>563</v>
      </c>
      <c r="B3" s="214"/>
      <c r="C3" s="214"/>
      <c r="D3" s="214"/>
      <c r="E3" s="214"/>
      <c r="F3" s="215" t="s">
        <v>564</v>
      </c>
      <c r="G3" s="215"/>
    </row>
    <row r="4" spans="1:7" x14ac:dyDescent="0.2">
      <c r="A4" s="214"/>
      <c r="B4" s="214"/>
      <c r="C4" s="214"/>
      <c r="D4" s="214"/>
      <c r="E4" s="214"/>
      <c r="F4" s="97" t="s">
        <v>565</v>
      </c>
      <c r="G4" s="97" t="s">
        <v>566</v>
      </c>
    </row>
    <row r="5" spans="1:7" x14ac:dyDescent="0.2">
      <c r="A5" s="98" t="s">
        <v>567</v>
      </c>
      <c r="B5" s="216" t="s">
        <v>568</v>
      </c>
      <c r="C5" s="216"/>
      <c r="D5" s="216"/>
      <c r="E5" s="216"/>
      <c r="F5" s="99"/>
      <c r="G5" s="100"/>
    </row>
    <row r="6" spans="1:7" x14ac:dyDescent="0.2">
      <c r="A6" s="101" t="s">
        <v>569</v>
      </c>
      <c r="B6" s="102" t="s">
        <v>570</v>
      </c>
      <c r="C6" s="103"/>
      <c r="D6" s="103"/>
      <c r="E6" s="103"/>
      <c r="F6" s="104">
        <v>0.2</v>
      </c>
      <c r="G6" s="104">
        <v>0.2</v>
      </c>
    </row>
    <row r="7" spans="1:7" x14ac:dyDescent="0.2">
      <c r="A7" s="101" t="s">
        <v>571</v>
      </c>
      <c r="B7" s="102" t="s">
        <v>572</v>
      </c>
      <c r="C7" s="103"/>
      <c r="D7" s="103"/>
      <c r="E7" s="103"/>
      <c r="F7" s="104">
        <v>1.4999999999999999E-2</v>
      </c>
      <c r="G7" s="104">
        <v>1.4999999999999999E-2</v>
      </c>
    </row>
    <row r="8" spans="1:7" x14ac:dyDescent="0.2">
      <c r="A8" s="101" t="s">
        <v>573</v>
      </c>
      <c r="B8" s="102" t="s">
        <v>574</v>
      </c>
      <c r="C8" s="103"/>
      <c r="D8" s="103"/>
      <c r="E8" s="103"/>
      <c r="F8" s="104">
        <v>0.01</v>
      </c>
      <c r="G8" s="104">
        <v>0.01</v>
      </c>
    </row>
    <row r="9" spans="1:7" x14ac:dyDescent="0.2">
      <c r="A9" s="101" t="s">
        <v>575</v>
      </c>
      <c r="B9" s="102" t="s">
        <v>576</v>
      </c>
      <c r="C9" s="103"/>
      <c r="D9" s="103"/>
      <c r="E9" s="103"/>
      <c r="F9" s="104">
        <v>2E-3</v>
      </c>
      <c r="G9" s="104">
        <v>2E-3</v>
      </c>
    </row>
    <row r="10" spans="1:7" x14ac:dyDescent="0.2">
      <c r="A10" s="101" t="s">
        <v>577</v>
      </c>
      <c r="B10" s="102" t="s">
        <v>578</v>
      </c>
      <c r="C10" s="103"/>
      <c r="D10" s="103"/>
      <c r="E10" s="103"/>
      <c r="F10" s="104">
        <v>6.0000000000000001E-3</v>
      </c>
      <c r="G10" s="104">
        <v>6.0000000000000001E-3</v>
      </c>
    </row>
    <row r="11" spans="1:7" x14ac:dyDescent="0.2">
      <c r="A11" s="101" t="s">
        <v>579</v>
      </c>
      <c r="B11" s="102" t="s">
        <v>580</v>
      </c>
      <c r="C11" s="103"/>
      <c r="D11" s="103"/>
      <c r="E11" s="103"/>
      <c r="F11" s="104">
        <v>2.5000000000000001E-2</v>
      </c>
      <c r="G11" s="104">
        <v>2.5000000000000001E-2</v>
      </c>
    </row>
    <row r="12" spans="1:7" x14ac:dyDescent="0.2">
      <c r="A12" s="101" t="s">
        <v>581</v>
      </c>
      <c r="B12" s="102" t="s">
        <v>582</v>
      </c>
      <c r="C12" s="103"/>
      <c r="D12" s="103"/>
      <c r="E12" s="103"/>
      <c r="F12" s="104">
        <v>0.03</v>
      </c>
      <c r="G12" s="104">
        <v>0.03</v>
      </c>
    </row>
    <row r="13" spans="1:7" x14ac:dyDescent="0.2">
      <c r="A13" s="101" t="s">
        <v>583</v>
      </c>
      <c r="B13" s="102" t="s">
        <v>584</v>
      </c>
      <c r="C13" s="103"/>
      <c r="D13" s="103"/>
      <c r="E13" s="103"/>
      <c r="F13" s="104">
        <v>0.08</v>
      </c>
      <c r="G13" s="104">
        <v>0.08</v>
      </c>
    </row>
    <row r="14" spans="1:7" x14ac:dyDescent="0.2">
      <c r="A14" s="101" t="s">
        <v>585</v>
      </c>
      <c r="B14" s="102" t="s">
        <v>586</v>
      </c>
      <c r="C14" s="103"/>
      <c r="D14" s="103"/>
      <c r="E14" s="103"/>
      <c r="F14" s="105" t="s">
        <v>587</v>
      </c>
      <c r="G14" s="105" t="s">
        <v>587</v>
      </c>
    </row>
    <row r="15" spans="1:7" ht="13.5" thickBot="1" x14ac:dyDescent="0.25">
      <c r="A15" s="217" t="s">
        <v>588</v>
      </c>
      <c r="B15" s="217"/>
      <c r="C15" s="217"/>
      <c r="D15" s="217"/>
      <c r="E15" s="217"/>
      <c r="F15" s="106">
        <f>SUM(F6:F14)</f>
        <v>0.36800000000000005</v>
      </c>
      <c r="G15" s="106">
        <f>SUM(G6:G14)</f>
        <v>0.36800000000000005</v>
      </c>
    </row>
    <row r="16" spans="1:7" ht="14.25" thickTop="1" thickBot="1" x14ac:dyDescent="0.25">
      <c r="A16" s="218"/>
      <c r="B16" s="218"/>
      <c r="C16" s="218"/>
      <c r="D16" s="218"/>
      <c r="E16" s="218"/>
      <c r="F16" s="218"/>
      <c r="G16" s="218"/>
    </row>
    <row r="17" spans="1:7" ht="13.5" thickTop="1" x14ac:dyDescent="0.2">
      <c r="A17" s="107" t="s">
        <v>589</v>
      </c>
      <c r="B17" s="219" t="s">
        <v>590</v>
      </c>
      <c r="C17" s="219"/>
      <c r="D17" s="219"/>
      <c r="E17" s="219"/>
      <c r="F17" s="108"/>
      <c r="G17" s="108"/>
    </row>
    <row r="18" spans="1:7" x14ac:dyDescent="0.2">
      <c r="A18" s="109" t="s">
        <v>591</v>
      </c>
      <c r="B18" s="110" t="s">
        <v>592</v>
      </c>
      <c r="C18" s="111"/>
      <c r="D18" s="111"/>
      <c r="E18" s="112"/>
      <c r="F18" s="104">
        <v>0.17979999999999999</v>
      </c>
      <c r="G18" s="113" t="s">
        <v>593</v>
      </c>
    </row>
    <row r="19" spans="1:7" x14ac:dyDescent="0.2">
      <c r="A19" s="109" t="s">
        <v>594</v>
      </c>
      <c r="B19" s="110" t="s">
        <v>595</v>
      </c>
      <c r="C19" s="111"/>
      <c r="D19" s="111"/>
      <c r="E19" s="112"/>
      <c r="F19" s="104">
        <v>3.9699999999999999E-2</v>
      </c>
      <c r="G19" s="113" t="s">
        <v>593</v>
      </c>
    </row>
    <row r="20" spans="1:7" x14ac:dyDescent="0.2">
      <c r="A20" s="109" t="s">
        <v>596</v>
      </c>
      <c r="B20" s="110" t="s">
        <v>597</v>
      </c>
      <c r="C20" s="111"/>
      <c r="D20" s="111"/>
      <c r="E20" s="112"/>
      <c r="F20" s="104">
        <v>9.2999999999999992E-3</v>
      </c>
      <c r="G20" s="104">
        <v>7.1000000000000004E-3</v>
      </c>
    </row>
    <row r="21" spans="1:7" x14ac:dyDescent="0.2">
      <c r="A21" s="109" t="s">
        <v>598</v>
      </c>
      <c r="B21" s="110" t="s">
        <v>599</v>
      </c>
      <c r="C21" s="111"/>
      <c r="D21" s="111"/>
      <c r="E21" s="112"/>
      <c r="F21" s="104">
        <v>0.1094</v>
      </c>
      <c r="G21" s="104">
        <v>8.3299999999999999E-2</v>
      </c>
    </row>
    <row r="22" spans="1:7" x14ac:dyDescent="0.2">
      <c r="A22" s="109" t="s">
        <v>600</v>
      </c>
      <c r="B22" s="110" t="s">
        <v>601</v>
      </c>
      <c r="C22" s="111"/>
      <c r="D22" s="111"/>
      <c r="E22" s="112"/>
      <c r="F22" s="104">
        <v>6.9999999999999999E-4</v>
      </c>
      <c r="G22" s="104">
        <v>5.9999999999999995E-4</v>
      </c>
    </row>
    <row r="23" spans="1:7" x14ac:dyDescent="0.2">
      <c r="A23" s="109" t="s">
        <v>602</v>
      </c>
      <c r="B23" s="110" t="s">
        <v>603</v>
      </c>
      <c r="C23" s="111"/>
      <c r="D23" s="111"/>
      <c r="E23" s="112"/>
      <c r="F23" s="104">
        <v>7.3000000000000001E-3</v>
      </c>
      <c r="G23" s="104">
        <v>5.5999999999999999E-3</v>
      </c>
    </row>
    <row r="24" spans="1:7" x14ac:dyDescent="0.2">
      <c r="A24" s="109" t="s">
        <v>604</v>
      </c>
      <c r="B24" s="110" t="s">
        <v>605</v>
      </c>
      <c r="C24" s="111"/>
      <c r="D24" s="111"/>
      <c r="E24" s="112"/>
      <c r="F24" s="104">
        <v>2.0299999999999999E-2</v>
      </c>
      <c r="G24" s="113" t="s">
        <v>593</v>
      </c>
    </row>
    <row r="25" spans="1:7" x14ac:dyDescent="0.2">
      <c r="A25" s="109" t="s">
        <v>606</v>
      </c>
      <c r="B25" s="110" t="s">
        <v>607</v>
      </c>
      <c r="C25" s="111"/>
      <c r="D25" s="111"/>
      <c r="E25" s="112"/>
      <c r="F25" s="104">
        <v>1.1000000000000001E-3</v>
      </c>
      <c r="G25" s="104">
        <v>8.9999999999999998E-4</v>
      </c>
    </row>
    <row r="26" spans="1:7" x14ac:dyDescent="0.2">
      <c r="A26" s="109" t="s">
        <v>608</v>
      </c>
      <c r="B26" s="110" t="s">
        <v>609</v>
      </c>
      <c r="C26" s="111"/>
      <c r="D26" s="111"/>
      <c r="E26" s="112"/>
      <c r="F26" s="104">
        <v>9.7100000000000006E-2</v>
      </c>
      <c r="G26" s="104">
        <v>7.3999999999999996E-2</v>
      </c>
    </row>
    <row r="27" spans="1:7" x14ac:dyDescent="0.2">
      <c r="A27" s="101" t="s">
        <v>610</v>
      </c>
      <c r="B27" s="114" t="s">
        <v>611</v>
      </c>
      <c r="C27" s="115"/>
      <c r="D27" s="115"/>
      <c r="E27" s="116"/>
      <c r="F27" s="104">
        <v>2.9999999999999997E-4</v>
      </c>
      <c r="G27" s="104">
        <v>2.0000000000000001E-4</v>
      </c>
    </row>
    <row r="28" spans="1:7" ht="13.5" thickBot="1" x14ac:dyDescent="0.25">
      <c r="A28" s="217" t="s">
        <v>612</v>
      </c>
      <c r="B28" s="220"/>
      <c r="C28" s="217"/>
      <c r="D28" s="217"/>
      <c r="E28" s="217"/>
      <c r="F28" s="117">
        <f>ROUND(SUM(F18:F27),4)</f>
        <v>0.46500000000000002</v>
      </c>
      <c r="G28" s="117">
        <f>SUM(G19:G27)</f>
        <v>0.17169999999999999</v>
      </c>
    </row>
    <row r="29" spans="1:7" ht="14.25" thickTop="1" thickBot="1" x14ac:dyDescent="0.25">
      <c r="A29" s="118"/>
      <c r="B29" s="221"/>
      <c r="C29" s="221"/>
      <c r="D29" s="221"/>
      <c r="E29" s="221"/>
      <c r="F29" s="221"/>
      <c r="G29" s="221"/>
    </row>
    <row r="30" spans="1:7" ht="13.5" thickTop="1" x14ac:dyDescent="0.2">
      <c r="A30" s="107" t="s">
        <v>613</v>
      </c>
      <c r="B30" s="219" t="s">
        <v>614</v>
      </c>
      <c r="C30" s="219"/>
      <c r="D30" s="219"/>
      <c r="E30" s="219"/>
      <c r="F30" s="108"/>
      <c r="G30" s="108"/>
    </row>
    <row r="31" spans="1:7" x14ac:dyDescent="0.2">
      <c r="A31" s="101" t="s">
        <v>615</v>
      </c>
      <c r="B31" s="222" t="s">
        <v>616</v>
      </c>
      <c r="C31" s="209"/>
      <c r="D31" s="209"/>
      <c r="E31" s="209"/>
      <c r="F31" s="104">
        <v>6.1199999999999997E-2</v>
      </c>
      <c r="G31" s="104">
        <v>4.6600000000000003E-2</v>
      </c>
    </row>
    <row r="32" spans="1:7" x14ac:dyDescent="0.2">
      <c r="A32" s="101" t="s">
        <v>617</v>
      </c>
      <c r="B32" s="209" t="s">
        <v>618</v>
      </c>
      <c r="C32" s="209"/>
      <c r="D32" s="209"/>
      <c r="E32" s="209"/>
      <c r="F32" s="104">
        <v>1.4E-3</v>
      </c>
      <c r="G32" s="104">
        <v>1.1000000000000001E-3</v>
      </c>
    </row>
    <row r="33" spans="1:7" x14ac:dyDescent="0.2">
      <c r="A33" s="101" t="s">
        <v>619</v>
      </c>
      <c r="B33" s="228" t="s">
        <v>620</v>
      </c>
      <c r="C33" s="229"/>
      <c r="D33" s="229"/>
      <c r="E33" s="230"/>
      <c r="F33" s="119">
        <v>4.1200000000000001E-2</v>
      </c>
      <c r="G33" s="119">
        <v>3.1399999999999997E-2</v>
      </c>
    </row>
    <row r="34" spans="1:7" x14ac:dyDescent="0.2">
      <c r="A34" s="101" t="s">
        <v>621</v>
      </c>
      <c r="B34" s="228" t="s">
        <v>622</v>
      </c>
      <c r="C34" s="229"/>
      <c r="D34" s="229"/>
      <c r="E34" s="230"/>
      <c r="F34" s="119">
        <v>5.0099999999999999E-2</v>
      </c>
      <c r="G34" s="119">
        <v>3.8199999999999998E-2</v>
      </c>
    </row>
    <row r="35" spans="1:7" x14ac:dyDescent="0.2">
      <c r="A35" s="101" t="s">
        <v>623</v>
      </c>
      <c r="B35" s="209" t="s">
        <v>624</v>
      </c>
      <c r="C35" s="209"/>
      <c r="D35" s="209"/>
      <c r="E35" s="209"/>
      <c r="F35" s="119">
        <v>5.1000000000000004E-3</v>
      </c>
      <c r="G35" s="119">
        <v>3.8999999999999998E-3</v>
      </c>
    </row>
    <row r="36" spans="1:7" ht="13.5" thickBot="1" x14ac:dyDescent="0.25">
      <c r="A36" s="217" t="s">
        <v>625</v>
      </c>
      <c r="B36" s="217"/>
      <c r="C36" s="217"/>
      <c r="D36" s="217"/>
      <c r="E36" s="217"/>
      <c r="F36" s="117">
        <f>ROUND(SUM(F31:F35),4)</f>
        <v>0.159</v>
      </c>
      <c r="G36" s="117">
        <f>SUM(G31:G35)</f>
        <v>0.1212</v>
      </c>
    </row>
    <row r="37" spans="1:7" ht="14.25" thickTop="1" thickBot="1" x14ac:dyDescent="0.25">
      <c r="A37" s="231"/>
      <c r="B37" s="231"/>
      <c r="C37" s="231"/>
      <c r="D37" s="231"/>
      <c r="E37" s="231"/>
      <c r="F37" s="231"/>
      <c r="G37" s="231"/>
    </row>
    <row r="38" spans="1:7" ht="13.5" thickTop="1" x14ac:dyDescent="0.2">
      <c r="A38" s="107" t="s">
        <v>626</v>
      </c>
      <c r="B38" s="219" t="s">
        <v>627</v>
      </c>
      <c r="C38" s="219"/>
      <c r="D38" s="219"/>
      <c r="E38" s="219"/>
      <c r="F38" s="108"/>
      <c r="G38" s="108"/>
    </row>
    <row r="39" spans="1:7" x14ac:dyDescent="0.2">
      <c r="A39" s="101" t="s">
        <v>628</v>
      </c>
      <c r="B39" s="223" t="s">
        <v>629</v>
      </c>
      <c r="C39" s="223"/>
      <c r="D39" s="223"/>
      <c r="E39" s="223"/>
      <c r="F39" s="104">
        <v>0.1711</v>
      </c>
      <c r="G39" s="104">
        <v>6.3200000000000006E-2</v>
      </c>
    </row>
    <row r="40" spans="1:7" ht="39" customHeight="1" x14ac:dyDescent="0.2">
      <c r="A40" s="101" t="s">
        <v>630</v>
      </c>
      <c r="B40" s="224" t="s">
        <v>631</v>
      </c>
      <c r="C40" s="225"/>
      <c r="D40" s="225"/>
      <c r="E40" s="226"/>
      <c r="F40" s="119">
        <v>5.4000000000000003E-3</v>
      </c>
      <c r="G40" s="104">
        <v>4.1000000000000003E-3</v>
      </c>
    </row>
    <row r="41" spans="1:7" ht="13.5" thickBot="1" x14ac:dyDescent="0.25">
      <c r="A41" s="217" t="s">
        <v>632</v>
      </c>
      <c r="B41" s="217"/>
      <c r="C41" s="217"/>
      <c r="D41" s="217"/>
      <c r="E41" s="217"/>
      <c r="F41" s="117">
        <f>ROUND(SUM(F39:F40),4)</f>
        <v>0.17649999999999999</v>
      </c>
      <c r="G41" s="117">
        <f>SUM(G39:G40)</f>
        <v>6.7300000000000013E-2</v>
      </c>
    </row>
    <row r="42" spans="1:7" ht="14.25" thickTop="1" thickBot="1" x14ac:dyDescent="0.25">
      <c r="A42" s="120"/>
      <c r="B42" s="121"/>
      <c r="C42" s="121"/>
      <c r="D42" s="121"/>
      <c r="E42" s="121"/>
      <c r="F42" s="121"/>
      <c r="G42" s="121"/>
    </row>
    <row r="43" spans="1:7" ht="14.25" thickTop="1" thickBot="1" x14ac:dyDescent="0.25">
      <c r="A43" s="227" t="s">
        <v>633</v>
      </c>
      <c r="B43" s="227"/>
      <c r="C43" s="227"/>
      <c r="D43" s="227"/>
      <c r="E43" s="227"/>
      <c r="F43" s="122">
        <f>F15+F28+F36+F41</f>
        <v>1.1685000000000001</v>
      </c>
      <c r="G43" s="122">
        <f>G15+G28+G36+G41</f>
        <v>0.72820000000000007</v>
      </c>
    </row>
    <row r="44" spans="1:7" ht="13.5" thickTop="1" x14ac:dyDescent="0.2"/>
  </sheetData>
  <mergeCells count="22">
    <mergeCell ref="B39:E39"/>
    <mergeCell ref="B40:E40"/>
    <mergeCell ref="A41:E41"/>
    <mergeCell ref="A43:E43"/>
    <mergeCell ref="B33:E33"/>
    <mergeCell ref="B34:E34"/>
    <mergeCell ref="B35:E35"/>
    <mergeCell ref="A36:E36"/>
    <mergeCell ref="A37:G37"/>
    <mergeCell ref="B38:E38"/>
    <mergeCell ref="B32:E32"/>
    <mergeCell ref="A1:G2"/>
    <mergeCell ref="A3:E4"/>
    <mergeCell ref="F3:G3"/>
    <mergeCell ref="B5:E5"/>
    <mergeCell ref="A15:E15"/>
    <mergeCell ref="A16:G16"/>
    <mergeCell ref="B17:E17"/>
    <mergeCell ref="A28:E28"/>
    <mergeCell ref="B29:G29"/>
    <mergeCell ref="B30:E30"/>
    <mergeCell ref="B31:E31"/>
  </mergeCells>
  <printOptions horizontalCentered="1"/>
  <pageMargins left="0.9055118110236221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Item 1 - Poço Cristalino</vt:lpstr>
      <vt:lpstr>Item 2 - Poço Sedimento</vt:lpstr>
      <vt:lpstr>CPUs Poço Cristalino</vt:lpstr>
      <vt:lpstr>CPUs Poço Sedimento</vt:lpstr>
      <vt:lpstr>BDI</vt:lpstr>
      <vt:lpstr>ENCARGOS SOCIAIS</vt:lpstr>
      <vt:lpstr>'CPUs Poço Cristalino'!Area_de_impressao</vt:lpstr>
      <vt:lpstr>'CPUs Poço Sedimento'!Area_de_impressao</vt:lpstr>
      <vt:lpstr>'Item 1 - Poço Cristalino'!Area_de_impressao</vt:lpstr>
      <vt:lpstr>'Item 2 - Poço Sedimento'!Area_de_impressao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Ferreira da Silva</cp:lastModifiedBy>
  <cp:revision>0</cp:revision>
  <cp:lastPrinted>2019-08-20T20:13:17Z</cp:lastPrinted>
  <dcterms:created xsi:type="dcterms:W3CDTF">2019-04-15T18:55:44Z</dcterms:created>
  <dcterms:modified xsi:type="dcterms:W3CDTF">2019-08-20T20:22:41Z</dcterms:modified>
</cp:coreProperties>
</file>