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6ª GRD-UEP\2018\CD Poços 2018- em andamento\CD POÇOS 2018\CD FINAL POÇOS 2018\CD POÇOS 2018\"/>
    </mc:Choice>
  </mc:AlternateContent>
  <xr:revisionPtr revIDLastSave="0" documentId="10_ncr:8100000_{095535C7-F35D-48CA-B7F3-195074C59F47}" xr6:coauthVersionLast="33" xr6:coauthVersionMax="33" xr10:uidLastSave="{00000000-0000-0000-0000-000000000000}"/>
  <bookViews>
    <workbookView xWindow="120" yWindow="255" windowWidth="19320" windowHeight="7815" tabRatio="602" xr2:uid="{00000000-000D-0000-FFFF-FFFF00000000}"/>
  </bookViews>
  <sheets>
    <sheet name="Quadro Minuta" sheetId="22" r:id="rId1"/>
    <sheet name="CPU POÇOS" sheetId="5" state="hidden" r:id="rId2"/>
  </sheets>
  <externalReferences>
    <externalReference r:id="rId3"/>
    <externalReference r:id="rId4"/>
    <externalReference r:id="rId5"/>
  </externalReferences>
  <definedNames>
    <definedName name="_aga14">[1]Insumos!#REF!</definedName>
    <definedName name="_aga16">[1]Insumos!#REF!</definedName>
    <definedName name="_asc321">[1]Insumos!#REF!</definedName>
    <definedName name="_bur3220">[1]Insumos!#REF!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[1]Insumos!#REF!</definedName>
    <definedName name="_ccr12">[1]Insumos!#REF!</definedName>
    <definedName name="_cva32">[1]Insumos!#REF!</definedName>
    <definedName name="_cva50">[1]Insumos!#REF!</definedName>
    <definedName name="_cva60">[1]Insumos!#REF!</definedName>
    <definedName name="_cve45100">[1]Insumos!#REF!</definedName>
    <definedName name="_cve90100">[1]Insumos!#REF!</definedName>
    <definedName name="_cve9040">[1]Insumos!#REF!</definedName>
    <definedName name="_djm10">[1]Insumos!#REF!</definedName>
    <definedName name="_djm15">[1]Insumos!#REF!</definedName>
    <definedName name="_epl2">[1]Insumos!#REF!</definedName>
    <definedName name="_epl5">[1]Insumos!#REF!</definedName>
    <definedName name="_est15">[1]Insumos!#REF!</definedName>
    <definedName name="_fil1">[1]Insumos!#REF!</definedName>
    <definedName name="_fil2">[1]Insumos!#REF!</definedName>
    <definedName name="_fio12">[1]Insumos!#REF!</definedName>
    <definedName name="_fis5">[1]Insumos!#REF!</definedName>
    <definedName name="_flf50">[1]Insumos!#REF!</definedName>
    <definedName name="_flf60">[1]Insumos!#REF!</definedName>
    <definedName name="_fpd12">[1]Insumos!#REF!</definedName>
    <definedName name="_fvr10">[1]Insumos!#REF!</definedName>
    <definedName name="_itu1">[1]Insumos!#REF!</definedName>
    <definedName name="_jla20">[1]Insumos!#REF!</definedName>
    <definedName name="_jla32">[1]Insumos!#REF!</definedName>
    <definedName name="_lpi100">[1]Insumos!#REF!</definedName>
    <definedName name="_lvg10060">[1]Insumos!#REF!</definedName>
    <definedName name="_lvp32">[1]Insumos!#REF!</definedName>
    <definedName name="_lxa1">#REF!</definedName>
    <definedName name="_man50">[1]Insumos!#REF!</definedName>
    <definedName name="_ope1">[1]Insumos!#REF!</definedName>
    <definedName name="_ope2">[1]Insumos!#REF!</definedName>
    <definedName name="_ope3">[1]Insumos!#REF!</definedName>
    <definedName name="_pne1">[1]Insumos!#REF!</definedName>
    <definedName name="_pne2">[1]Insumos!#REF!</definedName>
    <definedName name="_prg1515">[1]Insumos!#REF!</definedName>
    <definedName name="_prg1827">[1]Insumos!#REF!</definedName>
    <definedName name="_ptc7">#REF!</definedName>
    <definedName name="_ptm6">[1]Insumos!#REF!</definedName>
    <definedName name="_qdm3">[1]Insumos!#REF!</definedName>
    <definedName name="_rcm10">[1]Insumos!#REF!</definedName>
    <definedName name="_rcm15">[1]Insumos!#REF!</definedName>
    <definedName name="_rcm20">[1]Insumos!#REF!</definedName>
    <definedName name="_rcm5">[1]Insumos!#REF!</definedName>
    <definedName name="_res10">[1]Insumos!#REF!</definedName>
    <definedName name="_res15">[1]Insumos!#REF!</definedName>
    <definedName name="_res5">[1]Insumos!#REF!</definedName>
    <definedName name="_rge32">[1]Insumos!#REF!</definedName>
    <definedName name="_rgf60">[1]Insumos!#REF!</definedName>
    <definedName name="_rgp1">[1]Insumos!#REF!</definedName>
    <definedName name="_tap100">[1]Insumos!#REF!</definedName>
    <definedName name="_tb112">[1]Insumos!#REF!</definedName>
    <definedName name="_tb16">[1]Insumos!#REF!</definedName>
    <definedName name="_tb19">[1]Insumos!#REF!</definedName>
    <definedName name="_tba20">[1]Insumos!#REF!</definedName>
    <definedName name="_tba32">[1]Insumos!#REF!</definedName>
    <definedName name="_tba50">[1]Insumos!#REF!</definedName>
    <definedName name="_tba60">[1]Insumos!#REF!</definedName>
    <definedName name="_tbe100">[1]Insumos!#REF!</definedName>
    <definedName name="_tbe40">[1]Insumos!#REF!</definedName>
    <definedName name="_tbe50">[1]Insumos!#REF!</definedName>
    <definedName name="_tca80">[1]Insumos!#REF!</definedName>
    <definedName name="_tea32">[1]Insumos!#REF!</definedName>
    <definedName name="_tea4560">[1]Insumos!#REF!</definedName>
    <definedName name="_tee100">[1]Insumos!#REF!</definedName>
    <definedName name="_ter10050">[1]Insumos!#REF!</definedName>
    <definedName name="_tfg50">[1]Insumos!#REF!</definedName>
    <definedName name="_tlf6">[1]Insumos!#REF!</definedName>
    <definedName name="_tub10012">[1]Insumos!#REF!</definedName>
    <definedName name="_tub10015">[1]Insumos!#REF!</definedName>
    <definedName name="_tub10020">[1]Insumos!#REF!</definedName>
    <definedName name="_tub15012">[1]Insumos!#REF!</definedName>
    <definedName name="_tub4012">[1]Insumos!#REF!</definedName>
    <definedName name="_tub4015">[1]Insumos!#REF!</definedName>
    <definedName name="_tub4020">[1]Insumos!#REF!</definedName>
    <definedName name="_tub5012">[1]Insumos!#REF!</definedName>
    <definedName name="_tub5015">[1]Insumos!#REF!</definedName>
    <definedName name="_tub5020">[1]Insumos!#REF!</definedName>
    <definedName name="_tub7512">[1]Insumos!#REF!</definedName>
    <definedName name="_tub7515">[1]Insumos!#REF!</definedName>
    <definedName name="_tub7520">[1]Insumos!#REF!</definedName>
    <definedName name="acl">[1]Insumos!#REF!</definedName>
    <definedName name="aço">[1]Insumos!#REF!</definedName>
    <definedName name="ade">[1]Insumos!#REF!</definedName>
    <definedName name="adtimp">[1]Insumos!#REF!</definedName>
    <definedName name="afi">[1]Insumos!#REF!</definedName>
    <definedName name="afp">[1]Insumos!#REF!</definedName>
    <definedName name="agr">[1]Insumos!#REF!</definedName>
    <definedName name="amc">[1]Insumos!#REF!</definedName>
    <definedName name="amd">[1]Insumos!#REF!</definedName>
    <definedName name="ame">[1]Insumos!#REF!</definedName>
    <definedName name="amm">[1]Insumos!#REF!</definedName>
    <definedName name="anb">[1]Insumos!#REF!</definedName>
    <definedName name="apc">#REF!</definedName>
    <definedName name="apmfs">[1]Insumos!#REF!</definedName>
    <definedName name="are">[1]Insumos!#REF!</definedName>
    <definedName name="_xlnm.Print_Area" localSheetId="1">'CPU POÇOS'!$B$1:$I$111</definedName>
    <definedName name="_xlnm.Print_Area" localSheetId="0">'Quadro Minuta'!$A$2:$F$5</definedName>
    <definedName name="B320I">#REF!</definedName>
    <definedName name="B320P">#REF!</definedName>
    <definedName name="B500I">#REF!</definedName>
    <definedName name="B500P">#REF!</definedName>
    <definedName name="bcc10.10">[1]Insumos!#REF!</definedName>
    <definedName name="bcc10.20">[1]Insumos!#REF!</definedName>
    <definedName name="bcc4.5">[1]Insumos!#REF!</definedName>
    <definedName name="bcc5.10">[1]Insumos!#REF!</definedName>
    <definedName name="bcc5.15">[1]Insumos!#REF!</definedName>
    <definedName name="bcc5.20">[1]Insumos!#REF!</definedName>
    <definedName name="bcc5.5">[1]Insumos!#REF!</definedName>
    <definedName name="bcc6.10">[1]Insumos!#REF!</definedName>
    <definedName name="bcc6.15">[1]Insumos!#REF!</definedName>
    <definedName name="bcc6.20">[1]Insumos!#REF!</definedName>
    <definedName name="bcc6.5">[1]Insumos!#REF!</definedName>
    <definedName name="bcc8.10">[1]Insumos!#REF!</definedName>
    <definedName name="bcc8.15">[1]Insumos!#REF!</definedName>
    <definedName name="bcc8.20">[1]Insumos!#REF!</definedName>
    <definedName name="bcc8.5">[1]Insumos!#REF!</definedName>
    <definedName name="bcf">[1]Insumos!#REF!</definedName>
    <definedName name="bcp">[1]Insumos!#REF!</definedName>
    <definedName name="BDIE">[2]Insumos!$D$5</definedName>
    <definedName name="bet">[1]Insumos!$D$81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[1]Insumos!#REF!</definedName>
    <definedName name="calpi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[1]Insumos!#REF!</definedName>
    <definedName name="ccp">[1]Insumos!#REF!</definedName>
    <definedName name="cds">[1]Insumos!#REF!</definedName>
    <definedName name="cec20x20">[1]Insumos!#REF!</definedName>
    <definedName name="cer1_2">[1]Insumos!#REF!</definedName>
    <definedName name="chaf">[1]Insumos!#REF!</definedName>
    <definedName name="cib">[1]Insumos!#REF!</definedName>
    <definedName name="cim">[1]Insumos!#REF!</definedName>
    <definedName name="cim_5">#REF!</definedName>
    <definedName name="clp">[1]Insumos!#REF!</definedName>
    <definedName name="clr1_2">[1]Insumos!#REF!</definedName>
    <definedName name="CM9I">#REF!</definedName>
    <definedName name="CM9P">#REF!</definedName>
    <definedName name="comp">[1]Insumos!#REF!</definedName>
    <definedName name="CPA">#REF!</definedName>
    <definedName name="CPAF">#REF!</definedName>
    <definedName name="ctfa4">[1]Insumos!#REF!</definedName>
    <definedName name="ctpvc">[1]Insumos!#REF!</definedName>
    <definedName name="cumeeira">[1]Insumos!#REF!</definedName>
    <definedName name="cumeira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>[1]Insumos!#REF!</definedName>
    <definedName name="ecm">[1]Insumos!#REF!</definedName>
    <definedName name="ele">[1]Insumos!#REF!</definedName>
    <definedName name="elr1_2">[1]Insumos!#REF!</definedName>
    <definedName name="elv50x40">[1]Insumos!#REF!</definedName>
    <definedName name="ENC_5">#REF!</definedName>
    <definedName name="ENE">#REF!</definedName>
    <definedName name="epm2.5">[1]Insumos!#REF!</definedName>
    <definedName name="esm">[1]Insumos!#REF!</definedName>
    <definedName name="est">[1]Insumos!#REF!</definedName>
    <definedName name="est1.5_15">[1]Insumos!#REF!</definedName>
    <definedName name="Excel_BuiltIn_Print_Area_3">#REF!</definedName>
    <definedName name="Excel_BuiltIn_Print_Area_5">[3]CPU!#REF!</definedName>
    <definedName name="Excel_BuiltIn_Print_Titles_3">#REF!</definedName>
    <definedName name="fcm">[1]Insumos!#REF!</definedName>
    <definedName name="fer">[1]Insumos!#REF!</definedName>
    <definedName name="fossa">[1]Insumos!#REF!</definedName>
    <definedName name="FT">#REF!</definedName>
    <definedName name="GAS">#REF!</definedName>
    <definedName name="gdc">[1]Insumos!#REF!</definedName>
    <definedName name="gfg">[1]Insumos!#REF!</definedName>
    <definedName name="ggm">[1]Insumos!#REF!</definedName>
    <definedName name="graf">#REF!</definedName>
    <definedName name="GRI">#REF!</definedName>
    <definedName name="GRP">#REF!</definedName>
    <definedName name="grx">[1]Insumos!#REF!</definedName>
    <definedName name="hid1_2">[1]Insumos!#REF!</definedName>
    <definedName name="ipf">[1]Insumos!#REF!</definedName>
    <definedName name="itus1">[1]Insumos!#REF!</definedName>
    <definedName name="jla1_220">[1]Insumos!#REF!</definedName>
    <definedName name="JRS">#REF!</definedName>
    <definedName name="lm6_3">[1]Insumos!#REF!</definedName>
    <definedName name="lnm">[1]Insumos!#REF!</definedName>
    <definedName name="lpb">[1]Insumos!#REF!</definedName>
    <definedName name="LSO">[1]Insumos!#REF!</definedName>
    <definedName name="lub">[1]Insumos!#REF!</definedName>
    <definedName name="lvg12050_1">[1]Insumos!#REF!</definedName>
    <definedName name="lvp1_2">[1]Insumos!#REF!</definedName>
    <definedName name="lvr">[1]Insumos!#REF!</definedName>
    <definedName name="lxa">[1]Insumos!#REF!</definedName>
    <definedName name="lxaf">[1]Insumos!#REF!</definedName>
    <definedName name="mad">[1]Insumos!#REF!</definedName>
    <definedName name="map">[1]Insumos!#REF!</definedName>
    <definedName name="mdn">[1]Insumos!#REF!</definedName>
    <definedName name="MNI">#REF!</definedName>
    <definedName name="MNP">#REF!</definedName>
    <definedName name="mour">#REF!</definedName>
    <definedName name="mpm2.5">[1]Insumos!#REF!</definedName>
    <definedName name="msv">[1]Insumos!#REF!</definedName>
    <definedName name="niv">[1]Insumos!#REF!</definedName>
    <definedName name="nome">NA()</definedName>
    <definedName name="nome_2">NA()</definedName>
    <definedName name="odi">[1]Insumos!#REF!</definedName>
    <definedName name="ofc">NA()</definedName>
    <definedName name="ofi">[1]Insumos!#REF!</definedName>
    <definedName name="OGU">#REF!</definedName>
    <definedName name="oli">[1]Insumos!#REF!</definedName>
    <definedName name="pcf60x210">[1]Insumos!#REF!</definedName>
    <definedName name="pcf80x200">[1]Insumos!#REF!</definedName>
    <definedName name="pcf80x210">[1]Insumos!#REF!</definedName>
    <definedName name="pcfc">[1]Insumos!#REF!</definedName>
    <definedName name="pdm">[1]Insumos!#REF!</definedName>
    <definedName name="pdm_5">#REF!</definedName>
    <definedName name="pes">[1]Insumos!#REF!</definedName>
    <definedName name="pig">[1]Insumos!#REF!</definedName>
    <definedName name="PII">#REF!</definedName>
    <definedName name="PIP">#REF!</definedName>
    <definedName name="plc">[1]Insumos!#REF!</definedName>
    <definedName name="plc2.5">[1]Insumos!#REF!</definedName>
    <definedName name="PMS">#REF!</definedName>
    <definedName name="pont">[1]Insumos!#REF!</definedName>
    <definedName name="pref">NA()</definedName>
    <definedName name="pref_2">NA()</definedName>
    <definedName name="prf">[1]Insumos!#REF!</definedName>
    <definedName name="prg">[1]Insumos!#REF!</definedName>
    <definedName name="prg_5">#REF!</definedName>
    <definedName name="PROJ">#REF!</definedName>
    <definedName name="prtm">[1]Insumos!#REF!</definedName>
    <definedName name="ptt3x2">[1]Insumos!#REF!</definedName>
    <definedName name="qgm">[1]Insumos!#REF!</definedName>
    <definedName name="rdt13.8">[1]Insumos!#REF!</definedName>
    <definedName name="rec">[1]Insumos!#REF!</definedName>
    <definedName name="RES">#REF!</definedName>
    <definedName name="rgG3_4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>[1]Insumos!#REF!</definedName>
    <definedName name="sin">[1]Insumos!#REF!</definedName>
    <definedName name="sollimp">[1]Insumos!#REF!</definedName>
    <definedName name="srv">[1]Insumos!#REF!</definedName>
    <definedName name="sum">[1]Insumos!#REF!</definedName>
    <definedName name="svt">[1]Insumos!#REF!</definedName>
    <definedName name="sxo">[1]Insumos!#REF!</definedName>
    <definedName name="tbv">[1]Insumos!#REF!</definedName>
    <definedName name="tbv_5">#REF!</definedName>
    <definedName name="ted">[1]Insumos!#REF!</definedName>
    <definedName name="ter">[1]Insumos!#REF!</definedName>
    <definedName name="tes">[1]Insumos!#REF!</definedName>
    <definedName name="tic">NA()</definedName>
    <definedName name="TID">#REF!</definedName>
    <definedName name="TID_2">#REF!</definedName>
    <definedName name="tjc">[1]Insumos!#REF!</definedName>
    <definedName name="tjf">[1]Insumos!#REF!</definedName>
    <definedName name="tlc">[1]Insumos!#REF!</definedName>
    <definedName name="tlf">[1]Insumos!#REF!</definedName>
    <definedName name="tnp1_2">[1]Insumos!#REF!</definedName>
    <definedName name="tof">[1]Insumos!#REF!</definedName>
    <definedName name="TOT">#REF!</definedName>
    <definedName name="TOT_2">#REF!</definedName>
    <definedName name="tp6_12">[1]Insumos!#REF!</definedName>
    <definedName name="tp6_16">[1]Insumos!#REF!</definedName>
    <definedName name="TPI">#REF!</definedName>
    <definedName name="tpl1_2">[1]Insumos!#REF!</definedName>
    <definedName name="tpmfs">[1]Insumos!#REF!</definedName>
    <definedName name="TPP">#REF!</definedName>
    <definedName name="trb">[1]Insumos!#REF!</definedName>
    <definedName name="tre">[1]Insumos!#REF!</definedName>
    <definedName name="ttc">[1]Insumos!#REF!</definedName>
    <definedName name="tte">[1]Insumos!#REF!</definedName>
    <definedName name="tus">[1]Insumos!#REF!</definedName>
    <definedName name="tuso">[1]Insumos!#REF!</definedName>
    <definedName name="USS">#REF!</definedName>
    <definedName name="v60120_">[1]Insumos!#REF!</definedName>
    <definedName name="VII">#REF!</definedName>
    <definedName name="VIP">#REF!</definedName>
    <definedName name="VLR">#REF!</definedName>
    <definedName name="vsb">[1]Insumos!#REF!</definedName>
    <definedName name="zar">[1]Insumos!#REF!</definedName>
  </definedNames>
  <calcPr calcId="162913" fullPrecision="0"/>
</workbook>
</file>

<file path=xl/calcChain.xml><?xml version="1.0" encoding="utf-8"?>
<calcChain xmlns="http://schemas.openxmlformats.org/spreadsheetml/2006/main">
  <c r="H83" i="5" l="1"/>
  <c r="H90" i="5"/>
  <c r="H88" i="5"/>
  <c r="H82" i="5"/>
  <c r="H81" i="5"/>
  <c r="G91" i="5" l="1"/>
  <c r="I91" i="5" s="1"/>
  <c r="I107" i="5"/>
  <c r="I106" i="5"/>
  <c r="I105" i="5"/>
  <c r="I104" i="5"/>
  <c r="G103" i="5"/>
  <c r="I103" i="5" s="1"/>
  <c r="I102" i="5"/>
  <c r="I92" i="5"/>
  <c r="I90" i="5"/>
  <c r="I89" i="5"/>
  <c r="I88" i="5"/>
  <c r="I87" i="5"/>
  <c r="I86" i="5"/>
  <c r="I85" i="5"/>
  <c r="I84" i="5"/>
  <c r="I83" i="5"/>
  <c r="I82" i="5"/>
  <c r="G81" i="5"/>
  <c r="I81" i="5" s="1"/>
  <c r="G80" i="5"/>
  <c r="I80" i="5" s="1"/>
  <c r="I79" i="5"/>
  <c r="I108" i="5" l="1"/>
  <c r="I109" i="5" s="1"/>
  <c r="I110" i="5" s="1"/>
  <c r="I93" i="5"/>
  <c r="I94" i="5" l="1"/>
  <c r="I95" i="5" s="1"/>
  <c r="M51" i="5" l="1"/>
  <c r="L46" i="5"/>
  <c r="I12" i="5"/>
  <c r="K12" i="5" s="1"/>
  <c r="I64" i="5"/>
  <c r="K64" i="5" s="1"/>
  <c r="I63" i="5"/>
  <c r="L63" i="5" s="1"/>
  <c r="I62" i="5"/>
  <c r="L62" i="5" s="1"/>
  <c r="I61" i="5"/>
  <c r="M61" i="5" s="1"/>
  <c r="I60" i="5"/>
  <c r="M60" i="5" s="1"/>
  <c r="I59" i="5"/>
  <c r="M59" i="5" s="1"/>
  <c r="I58" i="5"/>
  <c r="M58" i="5" s="1"/>
  <c r="M13" i="5"/>
  <c r="L8" i="5"/>
  <c r="I26" i="5"/>
  <c r="K26" i="5" s="1"/>
  <c r="I25" i="5"/>
  <c r="L25" i="5" s="1"/>
  <c r="I24" i="5"/>
  <c r="L24" i="5" s="1"/>
  <c r="I23" i="5"/>
  <c r="M23" i="5" s="1"/>
  <c r="I22" i="5"/>
  <c r="M22" i="5" s="1"/>
  <c r="I21" i="5"/>
  <c r="M21" i="5" s="1"/>
  <c r="I20" i="5"/>
  <c r="M20" i="5" s="1"/>
  <c r="L65" i="5" l="1"/>
  <c r="L66" i="5" s="1"/>
  <c r="K65" i="5"/>
  <c r="K66" i="5" s="1"/>
  <c r="M27" i="5"/>
  <c r="M28" i="5" s="1"/>
  <c r="K27" i="5"/>
  <c r="K28" i="5" s="1"/>
  <c r="K13" i="5"/>
  <c r="L27" i="5"/>
  <c r="L28" i="5" s="1"/>
  <c r="M65" i="5"/>
  <c r="M66" i="5" s="1"/>
  <c r="I54" i="5" l="1"/>
  <c r="I55" i="5" s="1"/>
  <c r="I50" i="5"/>
  <c r="K50" i="5" s="1"/>
  <c r="I45" i="5"/>
  <c r="M45" i="5" s="1"/>
  <c r="M46" i="5" s="1"/>
  <c r="M67" i="5" s="1"/>
  <c r="M68" i="5" s="1"/>
  <c r="M69" i="5" s="1"/>
  <c r="M70" i="5" s="1"/>
  <c r="I16" i="5"/>
  <c r="I17" i="5" s="1"/>
  <c r="I11" i="5"/>
  <c r="L11" i="5" s="1"/>
  <c r="L13" i="5" s="1"/>
  <c r="L29" i="5" s="1"/>
  <c r="L30" i="5" s="1"/>
  <c r="L31" i="5" s="1"/>
  <c r="L32" i="5" s="1"/>
  <c r="I7" i="5"/>
  <c r="M7" i="5" s="1"/>
  <c r="M8" i="5" s="1"/>
  <c r="M29" i="5" s="1"/>
  <c r="M30" i="5" s="1"/>
  <c r="M31" i="5" s="1"/>
  <c r="M32" i="5" s="1"/>
  <c r="K51" i="5" l="1"/>
  <c r="I8" i="5"/>
  <c r="K8" i="5"/>
  <c r="K29" i="5" s="1"/>
  <c r="K30" i="5" s="1"/>
  <c r="I46" i="5"/>
  <c r="K46" i="5"/>
  <c r="I49" i="5"/>
  <c r="L49" i="5" s="1"/>
  <c r="L51" i="5" s="1"/>
  <c r="L67" i="5" s="1"/>
  <c r="L68" i="5" s="1"/>
  <c r="L69" i="5" s="1"/>
  <c r="L70" i="5" s="1"/>
  <c r="I13" i="5"/>
  <c r="I27" i="5"/>
  <c r="I28" i="5" s="1"/>
  <c r="I65" i="5"/>
  <c r="I66" i="5" s="1"/>
  <c r="K67" i="5" l="1"/>
  <c r="K68" i="5" s="1"/>
  <c r="K69" i="5" s="1"/>
  <c r="K70" i="5" s="1"/>
  <c r="K31" i="5"/>
  <c r="K32" i="5" s="1"/>
  <c r="I29" i="5"/>
  <c r="I30" i="5" s="1"/>
  <c r="I31" i="5" s="1"/>
  <c r="I32" i="5" s="1"/>
  <c r="I51" i="5"/>
  <c r="I67" i="5" s="1"/>
  <c r="I68" i="5" s="1"/>
  <c r="I69" i="5" s="1"/>
  <c r="I70" i="5" s="1"/>
</calcChain>
</file>

<file path=xl/sharedStrings.xml><?xml version="1.0" encoding="utf-8"?>
<sst xmlns="http://schemas.openxmlformats.org/spreadsheetml/2006/main" count="259" uniqueCount="106">
  <si>
    <t>poste</t>
  </si>
  <si>
    <t>unid</t>
  </si>
  <si>
    <t>rede</t>
  </si>
  <si>
    <t>m</t>
  </si>
  <si>
    <t>projeto</t>
  </si>
  <si>
    <t>CODEVASF</t>
  </si>
  <si>
    <t xml:space="preserve"> COMPOSIÇÃO DE PREÇO UNITÁRIO</t>
  </si>
  <si>
    <t>OBRA: Perfuração e Instalação de Poços Tubulares.</t>
  </si>
  <si>
    <t>DATA:   Abril/2012</t>
  </si>
  <si>
    <t xml:space="preserve">UNIDADE: </t>
  </si>
  <si>
    <t>un</t>
  </si>
  <si>
    <t>EQUIPAMENTO</t>
  </si>
  <si>
    <t>DISCRIMINAÇÃO</t>
  </si>
  <si>
    <t>QUANT.</t>
  </si>
  <si>
    <t>PROD</t>
  </si>
  <si>
    <t>IMPROD</t>
  </si>
  <si>
    <t>P.UNIT. PROD</t>
  </si>
  <si>
    <t>P.UNIT. IMPR</t>
  </si>
  <si>
    <t>P.TOTAL</t>
  </si>
  <si>
    <t>h</t>
  </si>
  <si>
    <t>SUB-TOTAL</t>
  </si>
  <si>
    <t>MATERIAL</t>
  </si>
  <si>
    <t>P.UNIT.</t>
  </si>
  <si>
    <t>SERVIÇOS - COMPOSIÇÕES AUXILIARES</t>
  </si>
  <si>
    <t>MÃO DE OBRA</t>
  </si>
  <si>
    <t>Servente</t>
  </si>
  <si>
    <t>PRODUÇÃO DA EQUIPE</t>
  </si>
  <si>
    <t xml:space="preserve">CUSTO </t>
  </si>
  <si>
    <t xml:space="preserve">BDI          </t>
  </si>
  <si>
    <t>%</t>
  </si>
  <si>
    <t>TOTAL DO SERVIÇO - R$</t>
  </si>
  <si>
    <t>UNID.</t>
  </si>
  <si>
    <t>mês</t>
  </si>
  <si>
    <t>Leis Sociais: 127,96 %</t>
  </si>
  <si>
    <t>SERVIÇO : Elaboração de projeto e execução de rede elétrica de baixa tensão, extensão media de 200m, com cabo de aluminio de 25mm² (3+1).</t>
  </si>
  <si>
    <t>Engenheiro elétrico júnior</t>
  </si>
  <si>
    <t>Cadista.</t>
  </si>
  <si>
    <t>Topografo.</t>
  </si>
  <si>
    <t>Auxiliar de topografia.</t>
  </si>
  <si>
    <t>Eletricista montador.</t>
  </si>
  <si>
    <t>Auxiliar prático</t>
  </si>
  <si>
    <t>Servente.</t>
  </si>
  <si>
    <t>Topografo</t>
  </si>
  <si>
    <t>6.1</t>
  </si>
  <si>
    <t>SERVIÇO : Elaboração de projeto e execução de rede elétrica de baixa tensão, extensão = 250m, segundo padrão CELPE com capacidade de suportar a carga do equipamento instalado. O projeto devera ser aprovado pela CELPE.</t>
  </si>
  <si>
    <t>Cadista</t>
  </si>
  <si>
    <t>Auxiliar de topografia</t>
  </si>
  <si>
    <t>Eletricista montador</t>
  </si>
  <si>
    <t>4.13</t>
  </si>
  <si>
    <t>Cabo de aluminio 0,6/1kv multiplexados 1x1x16 +16mm²</t>
  </si>
  <si>
    <t>TOTAL</t>
  </si>
  <si>
    <t>COMPOSIÇÃO PARA ESTRUTURA IM-1</t>
  </si>
  <si>
    <t>CÓDIGO CELPE</t>
  </si>
  <si>
    <t>CÓDIGO</t>
  </si>
  <si>
    <t>FONTE</t>
  </si>
  <si>
    <t>A-2</t>
  </si>
  <si>
    <t>Arruela quadrada aço 38 F18,00</t>
  </si>
  <si>
    <t>SINAPI</t>
  </si>
  <si>
    <t>unid.</t>
  </si>
  <si>
    <t>A-15-3</t>
  </si>
  <si>
    <t>Fita isolante preta 19x20mm (Fase A)</t>
  </si>
  <si>
    <t>A-15-6</t>
  </si>
  <si>
    <t>Fita isol. EPR Autofusão preta 19mm x 10m</t>
  </si>
  <si>
    <t>ORSE</t>
  </si>
  <si>
    <t>A-25</t>
  </si>
  <si>
    <t>Sapatilha cabo 9,5mm</t>
  </si>
  <si>
    <t>C-7</t>
  </si>
  <si>
    <t>Cabo de cobre nu 2 AWG</t>
  </si>
  <si>
    <t>kg</t>
  </si>
  <si>
    <t>C-8</t>
  </si>
  <si>
    <t>Fio cobre 750 V 1,50 PT (Nota 1)</t>
  </si>
  <si>
    <t>F-17</t>
  </si>
  <si>
    <t>Haste terra cobre 16x2400mm</t>
  </si>
  <si>
    <t>F-25</t>
  </si>
  <si>
    <t>Olhal parafuso 5000 daN</t>
  </si>
  <si>
    <t>O-4</t>
  </si>
  <si>
    <t>Conector atr aço reta 35,0/HA 16,0mm²</t>
  </si>
  <si>
    <t>O-8-1</t>
  </si>
  <si>
    <t>Conector cunha est. Cinza</t>
  </si>
  <si>
    <t>M-3</t>
  </si>
  <si>
    <t>Alça pref serv AL AS 25mm2</t>
  </si>
  <si>
    <t>M-6</t>
  </si>
  <si>
    <t>Grampo aço fita ¾”</t>
  </si>
  <si>
    <t>M-7</t>
  </si>
  <si>
    <t>F-30</t>
  </si>
  <si>
    <t>Parafuso cabeça quadrada galv. M-16 (200 mm)</t>
  </si>
  <si>
    <t>Valor Total</t>
  </si>
  <si>
    <t>COMPOSIÇÃO PARA ESTRUTURA IM-A</t>
  </si>
  <si>
    <t>F-3-1</t>
  </si>
  <si>
    <t>Armação secundária aço 1 estribo c/haste</t>
  </si>
  <si>
    <t>I-3</t>
  </si>
  <si>
    <t>Isolador roldana porcelana R-1350-2</t>
  </si>
  <si>
    <t>M-13</t>
  </si>
  <si>
    <t>Laço preformado roldana</t>
  </si>
  <si>
    <t>2633</t>
  </si>
  <si>
    <t>13334</t>
  </si>
  <si>
    <t>GUINCHO TIPO MUNCK CAP * 6T * MONTADO EM CAMINHAO CARROCERIA, OU EQUIV SINAPI 3356</t>
  </si>
  <si>
    <t>POSTE DE CONCRETO DUPLO T, 100KG, H = 8M DE ACORDO COM NBR 8451</t>
  </si>
  <si>
    <t>Fita de aço inoxidável 19mmx30m</t>
  </si>
  <si>
    <t>TOTAL - R$</t>
  </si>
  <si>
    <t>ITEM</t>
  </si>
  <si>
    <t>UNITÁRIO C/BDI</t>
  </si>
  <si>
    <t>ESPECIFICAÇÕES</t>
  </si>
  <si>
    <t>VALOR (R$)</t>
  </si>
  <si>
    <t>Perfuração, montagem e instalação de 50 (cinquenta) poços tubulares em áreas de rochas cristalinas</t>
  </si>
  <si>
    <t>Perfuração, montagem e instalação de 15 (quinze) poços tubulares em áreas de rochas sedimentares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</si>
</sst>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&quot;R$ &quot;* #,##0_);_(&quot;R$ &quot;* \(#,##0\);_(&quot;R$ &quot;* \-_);_(@_)"/>
    <numFmt numFmtId="165" formatCode="#,##0.000000"/>
    <numFmt numFmtId="166" formatCode="_(&quot;R$ &quot;* #,##0.00_);_(&quot;R$ &quot;* \(#,##0.00\);_(&quot;R$ &quot;* \-??_);_(@_)"/>
    <numFmt numFmtId="167" formatCode="0.000"/>
    <numFmt numFmtId="168" formatCode="#,##0.00000"/>
    <numFmt numFmtId="169" formatCode="_-* #,##0.00_-;\-* #,##0.00_-;_-* \-??_-;_-@_-"/>
    <numFmt numFmtId="170" formatCode="&quot;R$&quot;\ #,##0.00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56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10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1"/>
      <color indexed="8"/>
      <name val="Calibri"/>
      <family val="2"/>
    </font>
    <font>
      <sz val="10"/>
      <color indexed="20"/>
      <name val="Arial"/>
      <family val="2"/>
    </font>
    <font>
      <sz val="10"/>
      <name val="Courier New"/>
      <family val="3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theme="8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1" fillId="0" borderId="0"/>
    <xf numFmtId="9" fontId="1" fillId="0" borderId="0" applyFill="0" applyBorder="0" applyAlignment="0" applyProtection="0"/>
    <xf numFmtId="43" fontId="2" fillId="0" borderId="0" applyFont="0" applyFill="0" applyBorder="0" applyAlignment="0" applyProtection="0"/>
    <xf numFmtId="3" fontId="1" fillId="0" borderId="0"/>
    <xf numFmtId="3" fontId="1" fillId="0" borderId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2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1" fillId="2" borderId="0" applyNumberFormat="0" applyBorder="0" applyAlignment="0" applyProtection="0"/>
    <xf numFmtId="0" fontId="12" fillId="18" borderId="26" applyNumberFormat="0" applyAlignment="0" applyProtection="0"/>
    <xf numFmtId="0" fontId="13" fillId="19" borderId="27" applyNumberFormat="0" applyAlignment="0" applyProtection="0"/>
    <xf numFmtId="0" fontId="14" fillId="0" borderId="28" applyNumberFormat="0" applyFill="0" applyAlignment="0" applyProtection="0"/>
    <xf numFmtId="164" fontId="1" fillId="0" borderId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3" borderId="0" applyNumberFormat="0" applyBorder="0" applyAlignment="0" applyProtection="0"/>
    <xf numFmtId="0" fontId="15" fillId="9" borderId="26" applyNumberFormat="0" applyAlignment="0" applyProtection="0"/>
    <xf numFmtId="165" fontId="1" fillId="0" borderId="0" applyFill="0" applyBorder="0" applyAlignment="0" applyProtection="0"/>
    <xf numFmtId="0" fontId="16" fillId="0" borderId="0"/>
    <xf numFmtId="0" fontId="17" fillId="6" borderId="0" applyNumberFormat="0" applyBorder="0" applyAlignment="0" applyProtection="0"/>
    <xf numFmtId="0" fontId="18" fillId="0" borderId="0"/>
    <xf numFmtId="166" fontId="1" fillId="0" borderId="0" applyFill="0" applyBorder="0" applyAlignment="0" applyProtection="0"/>
    <xf numFmtId="0" fontId="19" fillId="24" borderId="0" applyNumberFormat="0" applyBorder="0" applyAlignment="0" applyProtection="0"/>
    <xf numFmtId="0" fontId="1" fillId="0" borderId="0"/>
    <xf numFmtId="0" fontId="1" fillId="0" borderId="0"/>
    <xf numFmtId="3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" fillId="25" borderId="29" applyNumberFormat="0" applyAlignment="0" applyProtection="0"/>
    <xf numFmtId="9" fontId="1" fillId="0" borderId="0" applyFill="0" applyBorder="0" applyAlignment="0" applyProtection="0"/>
    <xf numFmtId="0" fontId="20" fillId="18" borderId="30" applyNumberFormat="0" applyAlignment="0" applyProtection="0"/>
    <xf numFmtId="167" fontId="1" fillId="0" borderId="0" applyFill="0" applyBorder="0" applyAlignment="0" applyProtection="0"/>
    <xf numFmtId="167" fontId="1" fillId="0" borderId="0" applyFill="0" applyBorder="0" applyAlignment="0" applyProtection="0"/>
    <xf numFmtId="168" fontId="1" fillId="0" borderId="0" applyFill="0" applyBorder="0" applyAlignment="0" applyProtection="0"/>
    <xf numFmtId="168" fontId="1" fillId="0" borderId="0" applyFill="0" applyBorder="0" applyAlignment="0" applyProtection="0"/>
    <xf numFmtId="168" fontId="1" fillId="0" borderId="0" applyFill="0" applyBorder="0" applyAlignment="0" applyProtection="0"/>
    <xf numFmtId="168" fontId="1" fillId="0" borderId="0" applyFill="0" applyBorder="0" applyAlignment="0" applyProtection="0"/>
    <xf numFmtId="168" fontId="1" fillId="0" borderId="0" applyFill="0" applyBorder="0" applyAlignment="0" applyProtection="0"/>
    <xf numFmtId="168" fontId="1" fillId="0" borderId="0" applyFill="0" applyBorder="0" applyAlignment="0" applyProtection="0"/>
    <xf numFmtId="169" fontId="1" fillId="0" borderId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3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32" applyNumberFormat="0" applyFill="0" applyAlignment="0" applyProtection="0"/>
    <xf numFmtId="0" fontId="26" fillId="0" borderId="33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34" applyNumberFormat="0" applyFill="0" applyAlignment="0" applyProtection="0"/>
    <xf numFmtId="9" fontId="1" fillId="0" borderId="0" applyFill="0" applyBorder="0" applyAlignment="0" applyProtection="0"/>
  </cellStyleXfs>
  <cellXfs count="118">
    <xf numFmtId="0" fontId="0" fillId="0" borderId="0" xfId="0"/>
    <xf numFmtId="4" fontId="3" fillId="2" borderId="2" xfId="4" applyNumberFormat="1" applyFont="1" applyFill="1" applyBorder="1" applyAlignment="1">
      <alignment horizontal="center" vertical="center"/>
    </xf>
    <xf numFmtId="4" fontId="5" fillId="0" borderId="0" xfId="1" applyNumberFormat="1" applyFont="1" applyAlignment="1">
      <alignment vertical="center"/>
    </xf>
    <xf numFmtId="4" fontId="5" fillId="3" borderId="10" xfId="4" applyNumberFormat="1" applyFont="1" applyFill="1" applyBorder="1" applyAlignment="1">
      <alignment horizontal="left" vertical="center"/>
    </xf>
    <xf numFmtId="4" fontId="5" fillId="3" borderId="11" xfId="4" applyNumberFormat="1" applyFont="1" applyFill="1" applyBorder="1" applyAlignment="1">
      <alignment horizontal="center" vertical="center"/>
    </xf>
    <xf numFmtId="4" fontId="5" fillId="3" borderId="4" xfId="4" applyNumberFormat="1" applyFont="1" applyFill="1" applyBorder="1" applyAlignment="1">
      <alignment horizontal="center" vertical="center" wrapText="1"/>
    </xf>
    <xf numFmtId="4" fontId="5" fillId="3" borderId="12" xfId="4" applyNumberFormat="1" applyFont="1" applyFill="1" applyBorder="1" applyAlignment="1">
      <alignment horizontal="center" vertical="center" wrapText="1"/>
    </xf>
    <xf numFmtId="4" fontId="5" fillId="3" borderId="13" xfId="4" applyNumberFormat="1" applyFont="1" applyFill="1" applyBorder="1" applyAlignment="1">
      <alignment horizontal="center" vertical="center" wrapText="1"/>
    </xf>
    <xf numFmtId="4" fontId="5" fillId="0" borderId="0" xfId="1" applyNumberFormat="1" applyFont="1"/>
    <xf numFmtId="4" fontId="5" fillId="3" borderId="7" xfId="4" applyNumberFormat="1" applyFont="1" applyFill="1" applyBorder="1" applyAlignment="1">
      <alignment horizontal="center" vertical="center"/>
    </xf>
    <xf numFmtId="4" fontId="5" fillId="3" borderId="12" xfId="4" applyNumberFormat="1" applyFont="1" applyFill="1" applyBorder="1" applyAlignment="1">
      <alignment horizontal="center" vertical="center"/>
    </xf>
    <xf numFmtId="4" fontId="5" fillId="2" borderId="12" xfId="4" applyNumberFormat="1" applyFont="1" applyFill="1" applyBorder="1" applyAlignment="1">
      <alignment horizontal="center" vertical="center"/>
    </xf>
    <xf numFmtId="4" fontId="5" fillId="0" borderId="13" xfId="4" applyNumberFormat="1" applyFont="1" applyFill="1" applyBorder="1" applyAlignment="1">
      <alignment horizontal="center" vertical="center"/>
    </xf>
    <xf numFmtId="4" fontId="5" fillId="3" borderId="14" xfId="4" applyNumberFormat="1" applyFont="1" applyFill="1" applyBorder="1" applyAlignment="1">
      <alignment horizontal="center" vertical="center"/>
    </xf>
    <xf numFmtId="4" fontId="5" fillId="3" borderId="13" xfId="4" applyNumberFormat="1" applyFont="1" applyFill="1" applyBorder="1" applyAlignment="1">
      <alignment horizontal="center"/>
    </xf>
    <xf numFmtId="4" fontId="5" fillId="3" borderId="9" xfId="4" applyNumberFormat="1" applyFont="1" applyFill="1" applyBorder="1" applyAlignment="1">
      <alignment horizontal="center" vertical="center"/>
    </xf>
    <xf numFmtId="4" fontId="5" fillId="3" borderId="12" xfId="4" applyNumberFormat="1" applyFont="1" applyFill="1" applyBorder="1" applyAlignment="1">
      <alignment horizontal="right" vertical="center"/>
    </xf>
    <xf numFmtId="4" fontId="5" fillId="3" borderId="13" xfId="4" applyNumberFormat="1" applyFont="1" applyFill="1" applyBorder="1" applyAlignment="1">
      <alignment horizontal="center" vertical="center"/>
    </xf>
    <xf numFmtId="4" fontId="6" fillId="0" borderId="0" xfId="1" applyNumberFormat="1" applyFont="1" applyAlignment="1">
      <alignment vertical="center"/>
    </xf>
    <xf numFmtId="4" fontId="5" fillId="3" borderId="15" xfId="4" applyNumberFormat="1" applyFont="1" applyFill="1" applyBorder="1" applyAlignment="1">
      <alignment horizontal="right" vertical="center"/>
    </xf>
    <xf numFmtId="4" fontId="5" fillId="3" borderId="16" xfId="4" applyNumberFormat="1" applyFont="1" applyFill="1" applyBorder="1" applyAlignment="1">
      <alignment horizontal="center" vertical="center"/>
    </xf>
    <xf numFmtId="4" fontId="5" fillId="3" borderId="4" xfId="4" applyNumberFormat="1" applyFont="1" applyFill="1" applyBorder="1" applyAlignment="1">
      <alignment horizontal="right" vertical="center"/>
    </xf>
    <xf numFmtId="4" fontId="5" fillId="3" borderId="1" xfId="4" applyNumberFormat="1" applyFont="1" applyFill="1" applyBorder="1" applyAlignment="1">
      <alignment horizontal="center" vertical="center"/>
    </xf>
    <xf numFmtId="4" fontId="5" fillId="3" borderId="5" xfId="4" applyNumberFormat="1" applyFont="1" applyFill="1" applyBorder="1" applyAlignment="1">
      <alignment horizontal="left" vertical="center"/>
    </xf>
    <xf numFmtId="4" fontId="5" fillId="3" borderId="5" xfId="4" applyNumberFormat="1" applyFont="1" applyFill="1" applyBorder="1" applyAlignment="1">
      <alignment vertical="center"/>
    </xf>
    <xf numFmtId="4" fontId="5" fillId="3" borderId="6" xfId="4" applyNumberFormat="1" applyFont="1" applyFill="1" applyBorder="1" applyAlignment="1">
      <alignment vertical="center"/>
    </xf>
    <xf numFmtId="4" fontId="7" fillId="4" borderId="21" xfId="4" applyNumberFormat="1" applyFont="1" applyFill="1" applyBorder="1" applyAlignment="1">
      <alignment horizontal="center" vertical="center"/>
    </xf>
    <xf numFmtId="4" fontId="3" fillId="2" borderId="22" xfId="4" applyNumberFormat="1" applyFont="1" applyFill="1" applyBorder="1" applyAlignment="1">
      <alignment horizontal="center" vertical="center"/>
    </xf>
    <xf numFmtId="4" fontId="6" fillId="0" borderId="0" xfId="1" applyNumberFormat="1" applyFont="1"/>
    <xf numFmtId="4" fontId="5" fillId="3" borderId="12" xfId="5" applyNumberFormat="1" applyFont="1" applyFill="1" applyBorder="1" applyAlignment="1">
      <alignment horizontal="center" vertical="center"/>
    </xf>
    <xf numFmtId="4" fontId="5" fillId="3" borderId="12" xfId="5" applyNumberFormat="1" applyFont="1" applyFill="1" applyBorder="1" applyAlignment="1">
      <alignment horizontal="center"/>
    </xf>
    <xf numFmtId="4" fontId="5" fillId="0" borderId="0" xfId="1" applyNumberFormat="1" applyFont="1" applyAlignment="1">
      <alignment horizontal="center"/>
    </xf>
    <xf numFmtId="4" fontId="5" fillId="0" borderId="7" xfId="4" applyNumberFormat="1" applyFont="1" applyFill="1" applyBorder="1" applyAlignment="1">
      <alignment horizontal="center" vertical="center"/>
    </xf>
    <xf numFmtId="4" fontId="5" fillId="3" borderId="7" xfId="5" applyNumberFormat="1" applyFont="1" applyFill="1" applyBorder="1" applyAlignment="1">
      <alignment horizontal="center" vertical="center"/>
    </xf>
    <xf numFmtId="4" fontId="5" fillId="3" borderId="12" xfId="5" applyNumberFormat="1" applyFont="1" applyFill="1" applyBorder="1" applyAlignment="1">
      <alignment horizontal="center" vertical="center" wrapText="1"/>
    </xf>
    <xf numFmtId="4" fontId="5" fillId="0" borderId="0" xfId="1" applyNumberFormat="1" applyFont="1" applyAlignment="1">
      <alignment wrapText="1"/>
    </xf>
    <xf numFmtId="4" fontId="5" fillId="0" borderId="9" xfId="4" applyNumberFormat="1" applyFont="1" applyFill="1" applyBorder="1" applyAlignment="1">
      <alignment horizontal="left" vertical="center" wrapText="1"/>
    </xf>
    <xf numFmtId="4" fontId="5" fillId="3" borderId="23" xfId="4" applyNumberFormat="1" applyFont="1" applyFill="1" applyBorder="1" applyAlignment="1">
      <alignment horizontal="center" vertical="center"/>
    </xf>
    <xf numFmtId="4" fontId="5" fillId="3" borderId="16" xfId="5" applyNumberFormat="1" applyFont="1" applyFill="1" applyBorder="1" applyAlignment="1">
      <alignment horizontal="center" vertical="center"/>
    </xf>
    <xf numFmtId="4" fontId="5" fillId="0" borderId="9" xfId="4" applyNumberFormat="1" applyFont="1" applyBorder="1" applyAlignment="1">
      <alignment horizontal="left" vertical="center" wrapText="1"/>
    </xf>
    <xf numFmtId="4" fontId="5" fillId="3" borderId="16" xfId="4" applyNumberFormat="1" applyFont="1" applyFill="1" applyBorder="1" applyAlignment="1">
      <alignment horizontal="right" vertical="center"/>
    </xf>
    <xf numFmtId="4" fontId="8" fillId="0" borderId="0" xfId="1" applyNumberFormat="1" applyFont="1"/>
    <xf numFmtId="4" fontId="5" fillId="3" borderId="24" xfId="4" applyNumberFormat="1" applyFont="1" applyFill="1" applyBorder="1" applyAlignment="1">
      <alignment horizontal="center" vertical="center"/>
    </xf>
    <xf numFmtId="4" fontId="5" fillId="3" borderId="9" xfId="4" applyNumberFormat="1" applyFont="1" applyFill="1" applyBorder="1" applyAlignment="1">
      <alignment vertical="center"/>
    </xf>
    <xf numFmtId="4" fontId="5" fillId="3" borderId="4" xfId="4" applyNumberFormat="1" applyFont="1" applyFill="1" applyBorder="1" applyAlignment="1">
      <alignment vertical="center"/>
    </xf>
    <xf numFmtId="4" fontId="5" fillId="3" borderId="7" xfId="5" applyNumberFormat="1" applyFont="1" applyFill="1" applyBorder="1" applyAlignment="1">
      <alignment horizontal="center" vertical="center"/>
    </xf>
    <xf numFmtId="4" fontId="5" fillId="3" borderId="12" xfId="4" applyNumberFormat="1" applyFont="1" applyFill="1" applyBorder="1" applyAlignment="1">
      <alignment horizontal="right" vertical="center"/>
    </xf>
    <xf numFmtId="4" fontId="28" fillId="3" borderId="22" xfId="4" applyNumberFormat="1" applyFont="1" applyFill="1" applyBorder="1" applyAlignment="1">
      <alignment horizontal="center" vertical="center" wrapText="1"/>
    </xf>
    <xf numFmtId="4" fontId="28" fillId="3" borderId="35" xfId="4" applyNumberFormat="1" applyFont="1" applyFill="1" applyBorder="1" applyAlignment="1">
      <alignment horizontal="center" vertical="center" wrapText="1"/>
    </xf>
    <xf numFmtId="4" fontId="28" fillId="3" borderId="35" xfId="5" applyNumberFormat="1" applyFont="1" applyFill="1" applyBorder="1" applyAlignment="1">
      <alignment horizontal="center" vertical="center" wrapText="1"/>
    </xf>
    <xf numFmtId="4" fontId="28" fillId="3" borderId="3" xfId="4" applyNumberFormat="1" applyFont="1" applyFill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/>
    </xf>
    <xf numFmtId="0" fontId="29" fillId="0" borderId="12" xfId="0" applyFont="1" applyBorder="1"/>
    <xf numFmtId="0" fontId="29" fillId="0" borderId="12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36" xfId="0" applyFont="1" applyBorder="1"/>
    <xf numFmtId="0" fontId="29" fillId="0" borderId="36" xfId="0" applyFont="1" applyBorder="1" applyAlignment="1">
      <alignment horizontal="center"/>
    </xf>
    <xf numFmtId="0" fontId="29" fillId="0" borderId="36" xfId="0" applyFont="1" applyBorder="1" applyAlignment="1">
      <alignment horizontal="center" vertical="center"/>
    </xf>
    <xf numFmtId="170" fontId="29" fillId="0" borderId="40" xfId="0" applyNumberFormat="1" applyFont="1" applyBorder="1"/>
    <xf numFmtId="4" fontId="30" fillId="3" borderId="22" xfId="4" applyNumberFormat="1" applyFont="1" applyFill="1" applyBorder="1" applyAlignment="1">
      <alignment horizontal="center" vertical="center" wrapText="1"/>
    </xf>
    <xf numFmtId="4" fontId="30" fillId="3" borderId="35" xfId="4" applyNumberFormat="1" applyFont="1" applyFill="1" applyBorder="1" applyAlignment="1">
      <alignment horizontal="center" vertical="center" wrapText="1"/>
    </xf>
    <xf numFmtId="4" fontId="30" fillId="3" borderId="35" xfId="5" applyNumberFormat="1" applyFont="1" applyFill="1" applyBorder="1" applyAlignment="1">
      <alignment horizontal="center" vertical="center" wrapText="1"/>
    </xf>
    <xf numFmtId="4" fontId="30" fillId="3" borderId="3" xfId="4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12" xfId="0" applyFont="1" applyBorder="1" applyAlignment="1">
      <alignment horizontal="center"/>
    </xf>
    <xf numFmtId="4" fontId="5" fillId="3" borderId="12" xfId="4" quotePrefix="1" applyNumberFormat="1" applyFont="1" applyFill="1" applyBorder="1" applyAlignment="1">
      <alignment horizontal="center" vertical="center"/>
    </xf>
    <xf numFmtId="43" fontId="29" fillId="0" borderId="13" xfId="3" applyFont="1" applyBorder="1"/>
    <xf numFmtId="43" fontId="29" fillId="0" borderId="37" xfId="3" applyFont="1" applyBorder="1"/>
    <xf numFmtId="43" fontId="29" fillId="0" borderId="12" xfId="3" applyFont="1" applyBorder="1" applyAlignment="1">
      <alignment horizontal="center"/>
    </xf>
    <xf numFmtId="43" fontId="29" fillId="0" borderId="36" xfId="3" applyFont="1" applyBorder="1" applyAlignment="1">
      <alignment horizontal="center"/>
    </xf>
    <xf numFmtId="43" fontId="29" fillId="0" borderId="12" xfId="3" applyFont="1" applyFill="1" applyBorder="1"/>
    <xf numFmtId="43" fontId="29" fillId="0" borderId="36" xfId="3" applyFont="1" applyFill="1" applyBorder="1"/>
    <xf numFmtId="43" fontId="29" fillId="0" borderId="40" xfId="3" applyFont="1" applyBorder="1"/>
    <xf numFmtId="4" fontId="30" fillId="3" borderId="4" xfId="4" applyNumberFormat="1" applyFont="1" applyFill="1" applyBorder="1" applyAlignment="1">
      <alignment horizontal="right" vertical="center"/>
    </xf>
    <xf numFmtId="4" fontId="30" fillId="3" borderId="1" xfId="4" applyNumberFormat="1" applyFont="1" applyFill="1" applyBorder="1" applyAlignment="1">
      <alignment horizontal="center" vertical="center"/>
    </xf>
    <xf numFmtId="4" fontId="30" fillId="3" borderId="5" xfId="4" applyNumberFormat="1" applyFont="1" applyFill="1" applyBorder="1" applyAlignment="1">
      <alignment horizontal="left" vertical="center"/>
    </xf>
    <xf numFmtId="4" fontId="30" fillId="3" borderId="5" xfId="4" applyNumberFormat="1" applyFont="1" applyFill="1" applyBorder="1" applyAlignment="1">
      <alignment vertical="center"/>
    </xf>
    <xf numFmtId="4" fontId="30" fillId="3" borderId="6" xfId="4" applyNumberFormat="1" applyFont="1" applyFill="1" applyBorder="1" applyAlignment="1">
      <alignment vertical="center"/>
    </xf>
    <xf numFmtId="43" fontId="30" fillId="3" borderId="13" xfId="3" applyFont="1" applyFill="1" applyBorder="1" applyAlignment="1">
      <alignment horizontal="center" vertical="center"/>
    </xf>
    <xf numFmtId="43" fontId="30" fillId="0" borderId="21" xfId="3" applyFont="1" applyFill="1" applyBorder="1" applyAlignment="1">
      <alignment horizontal="center" vertical="center"/>
    </xf>
    <xf numFmtId="0" fontId="7" fillId="3" borderId="0" xfId="0" applyFont="1" applyFill="1"/>
    <xf numFmtId="0" fontId="7" fillId="0" borderId="0" xfId="0" applyFont="1" applyFill="1" applyBorder="1"/>
    <xf numFmtId="0" fontId="31" fillId="3" borderId="0" xfId="0" applyFont="1" applyFill="1" applyBorder="1" applyAlignment="1">
      <alignment vertical="top" wrapText="1"/>
    </xf>
    <xf numFmtId="0" fontId="7" fillId="3" borderId="0" xfId="0" applyFont="1" applyFill="1" applyAlignment="1"/>
    <xf numFmtId="2" fontId="7" fillId="3" borderId="0" xfId="0" applyNumberFormat="1" applyFont="1" applyFill="1"/>
    <xf numFmtId="0" fontId="31" fillId="0" borderId="44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justify" vertical="center"/>
    </xf>
    <xf numFmtId="0" fontId="5" fillId="0" borderId="45" xfId="0" applyNumberFormat="1" applyFont="1" applyBorder="1" applyAlignment="1">
      <alignment horizontal="center" vertical="center"/>
    </xf>
    <xf numFmtId="4" fontId="5" fillId="0" borderId="45" xfId="3" applyNumberFormat="1" applyFont="1" applyFill="1" applyBorder="1" applyAlignment="1" applyProtection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0" fontId="31" fillId="3" borderId="45" xfId="0" applyFont="1" applyFill="1" applyBorder="1" applyAlignment="1">
      <alignment horizontal="center" vertical="center" wrapText="1"/>
    </xf>
    <xf numFmtId="0" fontId="31" fillId="3" borderId="44" xfId="0" applyFont="1" applyFill="1" applyBorder="1" applyAlignment="1">
      <alignment horizontal="center" vertical="center" wrapText="1"/>
    </xf>
    <xf numFmtId="0" fontId="31" fillId="3" borderId="45" xfId="0" applyFont="1" applyFill="1" applyBorder="1" applyAlignment="1">
      <alignment horizontal="center" vertical="center"/>
    </xf>
    <xf numFmtId="0" fontId="31" fillId="3" borderId="44" xfId="0" applyFont="1" applyFill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4" fontId="28" fillId="3" borderId="20" xfId="4" applyNumberFormat="1" applyFont="1" applyFill="1" applyBorder="1" applyAlignment="1">
      <alignment horizontal="left" vertical="center"/>
    </xf>
    <xf numFmtId="4" fontId="28" fillId="3" borderId="42" xfId="4" applyNumberFormat="1" applyFont="1" applyFill="1" applyBorder="1" applyAlignment="1">
      <alignment horizontal="center" vertical="center" wrapText="1"/>
    </xf>
    <xf numFmtId="4" fontId="28" fillId="3" borderId="39" xfId="4" applyNumberFormat="1" applyFont="1" applyFill="1" applyBorder="1" applyAlignment="1">
      <alignment horizontal="center" vertical="center" wrapText="1"/>
    </xf>
    <xf numFmtId="4" fontId="28" fillId="3" borderId="43" xfId="4" applyNumberFormat="1" applyFont="1" applyFill="1" applyBorder="1" applyAlignment="1">
      <alignment horizontal="center" vertical="center" wrapText="1"/>
    </xf>
    <xf numFmtId="0" fontId="29" fillId="0" borderId="38" xfId="0" applyFont="1" applyBorder="1" applyAlignment="1">
      <alignment horizontal="right" vertical="center"/>
    </xf>
    <xf numFmtId="0" fontId="29" fillId="0" borderId="39" xfId="0" applyFont="1" applyBorder="1" applyAlignment="1">
      <alignment horizontal="right" vertical="center"/>
    </xf>
    <xf numFmtId="0" fontId="29" fillId="0" borderId="41" xfId="0" applyFont="1" applyBorder="1" applyAlignment="1">
      <alignment horizontal="right" vertical="center"/>
    </xf>
    <xf numFmtId="4" fontId="4" fillId="2" borderId="3" xfId="1" applyNumberFormat="1" applyFont="1" applyFill="1" applyBorder="1" applyAlignment="1">
      <alignment horizontal="center" vertical="center" wrapText="1"/>
    </xf>
    <xf numFmtId="4" fontId="5" fillId="3" borderId="4" xfId="5" applyNumberFormat="1" applyFont="1" applyFill="1" applyBorder="1" applyAlignment="1">
      <alignment horizontal="left" vertical="center"/>
    </xf>
    <xf numFmtId="4" fontId="5" fillId="3" borderId="5" xfId="5" applyNumberFormat="1" applyFont="1" applyFill="1" applyBorder="1" applyAlignment="1">
      <alignment horizontal="left" vertical="center"/>
    </xf>
    <xf numFmtId="4" fontId="5" fillId="3" borderId="6" xfId="5" applyNumberFormat="1" applyFont="1" applyFill="1" applyBorder="1" applyAlignment="1">
      <alignment horizontal="left" vertical="center"/>
    </xf>
    <xf numFmtId="4" fontId="5" fillId="3" borderId="7" xfId="5" applyNumberFormat="1" applyFont="1" applyFill="1" applyBorder="1" applyAlignment="1">
      <alignment horizontal="center" vertical="center"/>
    </xf>
    <xf numFmtId="4" fontId="5" fillId="3" borderId="8" xfId="5" applyNumberFormat="1" applyFont="1" applyFill="1" applyBorder="1" applyAlignment="1">
      <alignment horizontal="center" vertical="center"/>
    </xf>
    <xf numFmtId="4" fontId="5" fillId="3" borderId="17" xfId="4" applyNumberFormat="1" applyFont="1" applyFill="1" applyBorder="1" applyAlignment="1">
      <alignment horizontal="center" vertical="center"/>
    </xf>
    <xf numFmtId="4" fontId="5" fillId="3" borderId="18" xfId="4" applyNumberFormat="1" applyFont="1" applyFill="1" applyBorder="1" applyAlignment="1">
      <alignment horizontal="center" vertical="center"/>
    </xf>
    <xf numFmtId="4" fontId="5" fillId="3" borderId="19" xfId="4" applyNumberFormat="1" applyFont="1" applyFill="1" applyBorder="1" applyAlignment="1">
      <alignment horizontal="center" vertical="center"/>
    </xf>
    <xf numFmtId="4" fontId="5" fillId="3" borderId="9" xfId="4" applyNumberFormat="1" applyFont="1" applyFill="1" applyBorder="1" applyAlignment="1">
      <alignment horizontal="left" vertical="center" wrapText="1"/>
    </xf>
    <xf numFmtId="4" fontId="4" fillId="0" borderId="25" xfId="4" applyNumberFormat="1" applyFont="1" applyFill="1" applyBorder="1" applyAlignment="1">
      <alignment horizontal="center" vertical="center"/>
    </xf>
    <xf numFmtId="4" fontId="5" fillId="3" borderId="9" xfId="4" applyNumberFormat="1" applyFont="1" applyFill="1" applyBorder="1" applyAlignment="1">
      <alignment horizontal="right" vertical="center"/>
    </xf>
    <xf numFmtId="4" fontId="5" fillId="3" borderId="9" xfId="4" applyNumberFormat="1" applyFont="1" applyFill="1" applyBorder="1" applyAlignment="1">
      <alignment horizontal="left" vertical="center"/>
    </xf>
    <xf numFmtId="4" fontId="5" fillId="3" borderId="12" xfId="4" applyNumberFormat="1" applyFont="1" applyFill="1" applyBorder="1" applyAlignment="1">
      <alignment horizontal="right" vertical="center"/>
    </xf>
    <xf numFmtId="4" fontId="4" fillId="3" borderId="20" xfId="4" applyNumberFormat="1" applyFont="1" applyFill="1" applyBorder="1" applyAlignment="1">
      <alignment horizontal="left" vertical="center"/>
    </xf>
  </cellXfs>
  <cellStyles count="73">
    <cellStyle name="20% - Ênfase1 2" xfId="6" xr:uid="{00000000-0005-0000-0000-000000000000}"/>
    <cellStyle name="20% - Ênfase2 2" xfId="7" xr:uid="{00000000-0005-0000-0000-000001000000}"/>
    <cellStyle name="20% - Ênfase3 2" xfId="8" xr:uid="{00000000-0005-0000-0000-000002000000}"/>
    <cellStyle name="20% - Ênfase4 2" xfId="9" xr:uid="{00000000-0005-0000-0000-000003000000}"/>
    <cellStyle name="20% - Ênfase5 2" xfId="10" xr:uid="{00000000-0005-0000-0000-000004000000}"/>
    <cellStyle name="20% - Ênfase6 2" xfId="11" xr:uid="{00000000-0005-0000-0000-000005000000}"/>
    <cellStyle name="40% - Ênfase1 2" xfId="12" xr:uid="{00000000-0005-0000-0000-000006000000}"/>
    <cellStyle name="40% - Ênfase2 2" xfId="13" xr:uid="{00000000-0005-0000-0000-000007000000}"/>
    <cellStyle name="40% - Ênfase3 2" xfId="14" xr:uid="{00000000-0005-0000-0000-000008000000}"/>
    <cellStyle name="40% - Ênfase4 2" xfId="15" xr:uid="{00000000-0005-0000-0000-000009000000}"/>
    <cellStyle name="40% - Ênfase5 2" xfId="16" xr:uid="{00000000-0005-0000-0000-00000A000000}"/>
    <cellStyle name="40% - Ênfase6 2" xfId="17" xr:uid="{00000000-0005-0000-0000-00000B000000}"/>
    <cellStyle name="60% - Ênfase1 2" xfId="18" xr:uid="{00000000-0005-0000-0000-00000C000000}"/>
    <cellStyle name="60% - Ênfase2 2" xfId="19" xr:uid="{00000000-0005-0000-0000-00000D000000}"/>
    <cellStyle name="60% - Ênfase3 2" xfId="20" xr:uid="{00000000-0005-0000-0000-00000E000000}"/>
    <cellStyle name="60% - Ênfase4 2" xfId="21" xr:uid="{00000000-0005-0000-0000-00000F000000}"/>
    <cellStyle name="60% - Ênfase5 2" xfId="22" xr:uid="{00000000-0005-0000-0000-000010000000}"/>
    <cellStyle name="60% - Ênfase6 2" xfId="23" xr:uid="{00000000-0005-0000-0000-000011000000}"/>
    <cellStyle name="Bom 2" xfId="24" xr:uid="{00000000-0005-0000-0000-000012000000}"/>
    <cellStyle name="Cálculo 2" xfId="25" xr:uid="{00000000-0005-0000-0000-000013000000}"/>
    <cellStyle name="Célula de Verificação 2" xfId="26" xr:uid="{00000000-0005-0000-0000-000014000000}"/>
    <cellStyle name="Célula Vinculada 2" xfId="27" xr:uid="{00000000-0005-0000-0000-000015000000}"/>
    <cellStyle name="Comma 2" xfId="28" xr:uid="{00000000-0005-0000-0000-000016000000}"/>
    <cellStyle name="Ênfase1 2" xfId="29" xr:uid="{00000000-0005-0000-0000-000017000000}"/>
    <cellStyle name="Ênfase2 2" xfId="30" xr:uid="{00000000-0005-0000-0000-000018000000}"/>
    <cellStyle name="Ênfase3 2" xfId="31" xr:uid="{00000000-0005-0000-0000-000019000000}"/>
    <cellStyle name="Ênfase4 2" xfId="32" xr:uid="{00000000-0005-0000-0000-00001A000000}"/>
    <cellStyle name="Ênfase5 2" xfId="33" xr:uid="{00000000-0005-0000-0000-00001B000000}"/>
    <cellStyle name="Ênfase6 2" xfId="34" xr:uid="{00000000-0005-0000-0000-00001C000000}"/>
    <cellStyle name="Entrada 2" xfId="35" xr:uid="{00000000-0005-0000-0000-00001D000000}"/>
    <cellStyle name="Euro" xfId="36" xr:uid="{00000000-0005-0000-0000-00001E000000}"/>
    <cellStyle name="Excel Built-in Normal" xfId="37" xr:uid="{00000000-0005-0000-0000-00001F000000}"/>
    <cellStyle name="Excel_BuiltIn_Normal 2" xfId="5" xr:uid="{00000000-0005-0000-0000-000020000000}"/>
    <cellStyle name="Incorreto 2" xfId="38" xr:uid="{00000000-0005-0000-0000-000021000000}"/>
    <cellStyle name="Indefinido" xfId="39" xr:uid="{00000000-0005-0000-0000-000022000000}"/>
    <cellStyle name="Moeda 2" xfId="40" xr:uid="{00000000-0005-0000-0000-000023000000}"/>
    <cellStyle name="Neutra 2" xfId="41" xr:uid="{00000000-0005-0000-0000-000024000000}"/>
    <cellStyle name="Normal" xfId="0" builtinId="0"/>
    <cellStyle name="Normal 2" xfId="42" xr:uid="{00000000-0005-0000-0000-000026000000}"/>
    <cellStyle name="Normal 2 2" xfId="43" xr:uid="{00000000-0005-0000-0000-000027000000}"/>
    <cellStyle name="Normal 2 3" xfId="44" xr:uid="{00000000-0005-0000-0000-000028000000}"/>
    <cellStyle name="Normal 2_Material" xfId="45" xr:uid="{00000000-0005-0000-0000-000029000000}"/>
    <cellStyle name="Normal 3" xfId="46" xr:uid="{00000000-0005-0000-0000-00002A000000}"/>
    <cellStyle name="Normal 3 2" xfId="47" xr:uid="{00000000-0005-0000-0000-00002B000000}"/>
    <cellStyle name="Normal 3 2 3" xfId="1" xr:uid="{00000000-0005-0000-0000-00002C000000}"/>
    <cellStyle name="Normal 3_Material" xfId="48" xr:uid="{00000000-0005-0000-0000-00002D000000}"/>
    <cellStyle name="Normal 4" xfId="49" xr:uid="{00000000-0005-0000-0000-00002E000000}"/>
    <cellStyle name="Normal 5" xfId="50" xr:uid="{00000000-0005-0000-0000-00002F000000}"/>
    <cellStyle name="Normal 6" xfId="51" xr:uid="{00000000-0005-0000-0000-000030000000}"/>
    <cellStyle name="Normal_Estrutura_de_preço_-_CODEVASF_versão8" xfId="4" xr:uid="{00000000-0005-0000-0000-000031000000}"/>
    <cellStyle name="Nota 2" xfId="52" xr:uid="{00000000-0005-0000-0000-000032000000}"/>
    <cellStyle name="Porcentagem 2" xfId="53" xr:uid="{00000000-0005-0000-0000-000033000000}"/>
    <cellStyle name="Porcentagem 3" xfId="72" xr:uid="{00000000-0005-0000-0000-000034000000}"/>
    <cellStyle name="Porcentagem 4" xfId="2" xr:uid="{00000000-0005-0000-0000-000035000000}"/>
    <cellStyle name="Saída 2" xfId="54" xr:uid="{00000000-0005-0000-0000-000036000000}"/>
    <cellStyle name="Separador de milhares [0] 2" xfId="55" xr:uid="{00000000-0005-0000-0000-000037000000}"/>
    <cellStyle name="Separador de milhares [0] 3" xfId="56" xr:uid="{00000000-0005-0000-0000-000038000000}"/>
    <cellStyle name="Separador de milhares 2" xfId="57" xr:uid="{00000000-0005-0000-0000-000039000000}"/>
    <cellStyle name="Separador de milhares 2 2" xfId="58" xr:uid="{00000000-0005-0000-0000-00003A000000}"/>
    <cellStyle name="Separador de milhares 3" xfId="59" xr:uid="{00000000-0005-0000-0000-00003B000000}"/>
    <cellStyle name="Separador de milhares 3 2" xfId="60" xr:uid="{00000000-0005-0000-0000-00003C000000}"/>
    <cellStyle name="Separador de milhares 4" xfId="61" xr:uid="{00000000-0005-0000-0000-00003D000000}"/>
    <cellStyle name="Separador de milhares 4 2" xfId="62" xr:uid="{00000000-0005-0000-0000-00003E000000}"/>
    <cellStyle name="Separador de milhares 5" xfId="63" xr:uid="{00000000-0005-0000-0000-00003F000000}"/>
    <cellStyle name="Texto de Aviso 2" xfId="64" xr:uid="{00000000-0005-0000-0000-000040000000}"/>
    <cellStyle name="Texto Explicativo 2" xfId="65" xr:uid="{00000000-0005-0000-0000-000041000000}"/>
    <cellStyle name="Título 1 1" xfId="66" xr:uid="{00000000-0005-0000-0000-000042000000}"/>
    <cellStyle name="Título 1 2" xfId="67" xr:uid="{00000000-0005-0000-0000-000043000000}"/>
    <cellStyle name="Título 2 2" xfId="68" xr:uid="{00000000-0005-0000-0000-000044000000}"/>
    <cellStyle name="Título 3 2" xfId="69" xr:uid="{00000000-0005-0000-0000-000045000000}"/>
    <cellStyle name="Título 4 2" xfId="70" xr:uid="{00000000-0005-0000-0000-000046000000}"/>
    <cellStyle name="Total 2" xfId="71" xr:uid="{00000000-0005-0000-0000-000047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no/CONFIG~1/Temp/Rar$DIa0.403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"/>
  <sheetViews>
    <sheetView tabSelected="1" workbookViewId="0">
      <selection activeCell="D4" sqref="D4"/>
    </sheetView>
  </sheetViews>
  <sheetFormatPr defaultColWidth="11.42578125" defaultRowHeight="15.75" x14ac:dyDescent="0.25"/>
  <cols>
    <col min="1" max="1" width="7.42578125" style="80" customWidth="1"/>
    <col min="2" max="2" width="58.85546875" style="83" customWidth="1"/>
    <col min="3" max="3" width="12.5703125" style="80" customWidth="1"/>
    <col min="4" max="4" width="14.140625" style="84" customWidth="1"/>
    <col min="5" max="5" width="14.5703125" style="80" customWidth="1"/>
    <col min="6" max="6" width="15.42578125" style="80" customWidth="1"/>
    <col min="7" max="7" width="11.42578125" style="80"/>
    <col min="8" max="8" width="16.42578125" style="80" bestFit="1" customWidth="1"/>
    <col min="9" max="9" width="13.140625" style="80" bestFit="1" customWidth="1"/>
    <col min="10" max="10" width="23.42578125" style="80" customWidth="1"/>
    <col min="11" max="16384" width="11.42578125" style="80"/>
  </cols>
  <sheetData>
    <row r="2" spans="1:6" s="81" customFormat="1" ht="15.75" customHeight="1" x14ac:dyDescent="0.25">
      <c r="A2" s="91" t="s">
        <v>100</v>
      </c>
      <c r="B2" s="93" t="s">
        <v>102</v>
      </c>
      <c r="C2" s="93" t="s">
        <v>31</v>
      </c>
      <c r="D2" s="93" t="s">
        <v>13</v>
      </c>
      <c r="E2" s="95" t="s">
        <v>103</v>
      </c>
      <c r="F2" s="95"/>
    </row>
    <row r="3" spans="1:6" s="81" customFormat="1" ht="15.75" customHeight="1" x14ac:dyDescent="0.25">
      <c r="A3" s="92"/>
      <c r="B3" s="94"/>
      <c r="C3" s="94"/>
      <c r="D3" s="94"/>
      <c r="E3" s="85" t="s">
        <v>101</v>
      </c>
      <c r="F3" s="85" t="s">
        <v>50</v>
      </c>
    </row>
    <row r="4" spans="1:6" s="82" customFormat="1" ht="25.5" x14ac:dyDescent="0.25">
      <c r="A4" s="86">
        <v>1</v>
      </c>
      <c r="B4" s="87" t="s">
        <v>104</v>
      </c>
      <c r="C4" s="88" t="s">
        <v>1</v>
      </c>
      <c r="D4" s="89">
        <v>50</v>
      </c>
      <c r="E4" s="89"/>
      <c r="F4" s="90"/>
    </row>
    <row r="5" spans="1:6" s="82" customFormat="1" ht="25.5" x14ac:dyDescent="0.25">
      <c r="A5" s="86">
        <v>3</v>
      </c>
      <c r="B5" s="87" t="s">
        <v>105</v>
      </c>
      <c r="C5" s="88" t="s">
        <v>1</v>
      </c>
      <c r="D5" s="89">
        <v>15</v>
      </c>
      <c r="E5" s="89"/>
      <c r="F5" s="90"/>
    </row>
  </sheetData>
  <mergeCells count="5">
    <mergeCell ref="A2:A3"/>
    <mergeCell ref="B2:B3"/>
    <mergeCell ref="C2:C3"/>
    <mergeCell ref="D2:D3"/>
    <mergeCell ref="E2:F2"/>
  </mergeCells>
  <printOptions horizontalCentered="1"/>
  <pageMargins left="0.78740157480314965" right="0.78740157480314965" top="0.98425196850393704" bottom="0.98425196850393704" header="0.31496062992125984" footer="0.39370078740157483"/>
  <pageSetup paperSize="9" scale="70" orientation="landscape" r:id="rId1"/>
  <headerFooter>
    <oddFooter>&amp;LSRP 2017 - Perfuração e Instalação de Poços.&amp;CResumo Planilha Orçamentaria
3ªGRD/UEP - CODEVASF&amp;R&amp;P de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0"/>
  <sheetViews>
    <sheetView view="pageBreakPreview" topLeftCell="A55" zoomScaleNormal="130" zoomScaleSheetLayoutView="100" workbookViewId="0">
      <selection activeCell="I108" sqref="I108"/>
    </sheetView>
  </sheetViews>
  <sheetFormatPr defaultRowHeight="12.75" x14ac:dyDescent="0.2"/>
  <cols>
    <col min="1" max="1" width="3.85546875" style="8" customWidth="1"/>
    <col min="2" max="2" width="52.140625" style="8" customWidth="1"/>
    <col min="3" max="3" width="11.140625" style="31" customWidth="1"/>
    <col min="4" max="4" width="11.28515625" style="31" customWidth="1"/>
    <col min="5" max="5" width="9" style="8" customWidth="1"/>
    <col min="6" max="6" width="9.28515625" style="8" customWidth="1"/>
    <col min="7" max="7" width="10.85546875" style="8" customWidth="1"/>
    <col min="8" max="8" width="9.42578125" style="8" customWidth="1"/>
    <col min="9" max="9" width="12" style="31" customWidth="1"/>
    <col min="10" max="10" width="7.140625" style="8" customWidth="1"/>
    <col min="11" max="11" width="9.140625" style="8"/>
    <col min="12" max="12" width="9.42578125" style="8" bestFit="1" customWidth="1"/>
    <col min="13" max="256" width="9.140625" style="8"/>
    <col min="257" max="257" width="3.85546875" style="8" customWidth="1"/>
    <col min="258" max="258" width="52.140625" style="8" customWidth="1"/>
    <col min="259" max="259" width="11.140625" style="8" customWidth="1"/>
    <col min="260" max="260" width="11.28515625" style="8" customWidth="1"/>
    <col min="261" max="261" width="9" style="8" customWidth="1"/>
    <col min="262" max="262" width="9.28515625" style="8" customWidth="1"/>
    <col min="263" max="263" width="10.85546875" style="8" customWidth="1"/>
    <col min="264" max="264" width="9.42578125" style="8" customWidth="1"/>
    <col min="265" max="265" width="12" style="8" customWidth="1"/>
    <col min="266" max="266" width="7.140625" style="8" customWidth="1"/>
    <col min="267" max="267" width="9.140625" style="8"/>
    <col min="268" max="268" width="9.42578125" style="8" bestFit="1" customWidth="1"/>
    <col min="269" max="512" width="9.140625" style="8"/>
    <col min="513" max="513" width="3.85546875" style="8" customWidth="1"/>
    <col min="514" max="514" width="52.140625" style="8" customWidth="1"/>
    <col min="515" max="515" width="11.140625" style="8" customWidth="1"/>
    <col min="516" max="516" width="11.28515625" style="8" customWidth="1"/>
    <col min="517" max="517" width="9" style="8" customWidth="1"/>
    <col min="518" max="518" width="9.28515625" style="8" customWidth="1"/>
    <col min="519" max="519" width="10.85546875" style="8" customWidth="1"/>
    <col min="520" max="520" width="9.42578125" style="8" customWidth="1"/>
    <col min="521" max="521" width="12" style="8" customWidth="1"/>
    <col min="522" max="522" width="7.140625" style="8" customWidth="1"/>
    <col min="523" max="523" width="9.140625" style="8"/>
    <col min="524" max="524" width="9.42578125" style="8" bestFit="1" customWidth="1"/>
    <col min="525" max="768" width="9.140625" style="8"/>
    <col min="769" max="769" width="3.85546875" style="8" customWidth="1"/>
    <col min="770" max="770" width="52.140625" style="8" customWidth="1"/>
    <col min="771" max="771" width="11.140625" style="8" customWidth="1"/>
    <col min="772" max="772" width="11.28515625" style="8" customWidth="1"/>
    <col min="773" max="773" width="9" style="8" customWidth="1"/>
    <col min="774" max="774" width="9.28515625" style="8" customWidth="1"/>
    <col min="775" max="775" width="10.85546875" style="8" customWidth="1"/>
    <col min="776" max="776" width="9.42578125" style="8" customWidth="1"/>
    <col min="777" max="777" width="12" style="8" customWidth="1"/>
    <col min="778" max="778" width="7.140625" style="8" customWidth="1"/>
    <col min="779" max="779" width="9.140625" style="8"/>
    <col min="780" max="780" width="9.42578125" style="8" bestFit="1" customWidth="1"/>
    <col min="781" max="1024" width="9.140625" style="8"/>
    <col min="1025" max="1025" width="3.85546875" style="8" customWidth="1"/>
    <col min="1026" max="1026" width="52.140625" style="8" customWidth="1"/>
    <col min="1027" max="1027" width="11.140625" style="8" customWidth="1"/>
    <col min="1028" max="1028" width="11.28515625" style="8" customWidth="1"/>
    <col min="1029" max="1029" width="9" style="8" customWidth="1"/>
    <col min="1030" max="1030" width="9.28515625" style="8" customWidth="1"/>
    <col min="1031" max="1031" width="10.85546875" style="8" customWidth="1"/>
    <col min="1032" max="1032" width="9.42578125" style="8" customWidth="1"/>
    <col min="1033" max="1033" width="12" style="8" customWidth="1"/>
    <col min="1034" max="1034" width="7.140625" style="8" customWidth="1"/>
    <col min="1035" max="1035" width="9.140625" style="8"/>
    <col min="1036" max="1036" width="9.42578125" style="8" bestFit="1" customWidth="1"/>
    <col min="1037" max="1280" width="9.140625" style="8"/>
    <col min="1281" max="1281" width="3.85546875" style="8" customWidth="1"/>
    <col min="1282" max="1282" width="52.140625" style="8" customWidth="1"/>
    <col min="1283" max="1283" width="11.140625" style="8" customWidth="1"/>
    <col min="1284" max="1284" width="11.28515625" style="8" customWidth="1"/>
    <col min="1285" max="1285" width="9" style="8" customWidth="1"/>
    <col min="1286" max="1286" width="9.28515625" style="8" customWidth="1"/>
    <col min="1287" max="1287" width="10.85546875" style="8" customWidth="1"/>
    <col min="1288" max="1288" width="9.42578125" style="8" customWidth="1"/>
    <col min="1289" max="1289" width="12" style="8" customWidth="1"/>
    <col min="1290" max="1290" width="7.140625" style="8" customWidth="1"/>
    <col min="1291" max="1291" width="9.140625" style="8"/>
    <col min="1292" max="1292" width="9.42578125" style="8" bestFit="1" customWidth="1"/>
    <col min="1293" max="1536" width="9.140625" style="8"/>
    <col min="1537" max="1537" width="3.85546875" style="8" customWidth="1"/>
    <col min="1538" max="1538" width="52.140625" style="8" customWidth="1"/>
    <col min="1539" max="1539" width="11.140625" style="8" customWidth="1"/>
    <col min="1540" max="1540" width="11.28515625" style="8" customWidth="1"/>
    <col min="1541" max="1541" width="9" style="8" customWidth="1"/>
    <col min="1542" max="1542" width="9.28515625" style="8" customWidth="1"/>
    <col min="1543" max="1543" width="10.85546875" style="8" customWidth="1"/>
    <col min="1544" max="1544" width="9.42578125" style="8" customWidth="1"/>
    <col min="1545" max="1545" width="12" style="8" customWidth="1"/>
    <col min="1546" max="1546" width="7.140625" style="8" customWidth="1"/>
    <col min="1547" max="1547" width="9.140625" style="8"/>
    <col min="1548" max="1548" width="9.42578125" style="8" bestFit="1" customWidth="1"/>
    <col min="1549" max="1792" width="9.140625" style="8"/>
    <col min="1793" max="1793" width="3.85546875" style="8" customWidth="1"/>
    <col min="1794" max="1794" width="52.140625" style="8" customWidth="1"/>
    <col min="1795" max="1795" width="11.140625" style="8" customWidth="1"/>
    <col min="1796" max="1796" width="11.28515625" style="8" customWidth="1"/>
    <col min="1797" max="1797" width="9" style="8" customWidth="1"/>
    <col min="1798" max="1798" width="9.28515625" style="8" customWidth="1"/>
    <col min="1799" max="1799" width="10.85546875" style="8" customWidth="1"/>
    <col min="1800" max="1800" width="9.42578125" style="8" customWidth="1"/>
    <col min="1801" max="1801" width="12" style="8" customWidth="1"/>
    <col min="1802" max="1802" width="7.140625" style="8" customWidth="1"/>
    <col min="1803" max="1803" width="9.140625" style="8"/>
    <col min="1804" max="1804" width="9.42578125" style="8" bestFit="1" customWidth="1"/>
    <col min="1805" max="2048" width="9.140625" style="8"/>
    <col min="2049" max="2049" width="3.85546875" style="8" customWidth="1"/>
    <col min="2050" max="2050" width="52.140625" style="8" customWidth="1"/>
    <col min="2051" max="2051" width="11.140625" style="8" customWidth="1"/>
    <col min="2052" max="2052" width="11.28515625" style="8" customWidth="1"/>
    <col min="2053" max="2053" width="9" style="8" customWidth="1"/>
    <col min="2054" max="2054" width="9.28515625" style="8" customWidth="1"/>
    <col min="2055" max="2055" width="10.85546875" style="8" customWidth="1"/>
    <col min="2056" max="2056" width="9.42578125" style="8" customWidth="1"/>
    <col min="2057" max="2057" width="12" style="8" customWidth="1"/>
    <col min="2058" max="2058" width="7.140625" style="8" customWidth="1"/>
    <col min="2059" max="2059" width="9.140625" style="8"/>
    <col min="2060" max="2060" width="9.42578125" style="8" bestFit="1" customWidth="1"/>
    <col min="2061" max="2304" width="9.140625" style="8"/>
    <col min="2305" max="2305" width="3.85546875" style="8" customWidth="1"/>
    <col min="2306" max="2306" width="52.140625" style="8" customWidth="1"/>
    <col min="2307" max="2307" width="11.140625" style="8" customWidth="1"/>
    <col min="2308" max="2308" width="11.28515625" style="8" customWidth="1"/>
    <col min="2309" max="2309" width="9" style="8" customWidth="1"/>
    <col min="2310" max="2310" width="9.28515625" style="8" customWidth="1"/>
    <col min="2311" max="2311" width="10.85546875" style="8" customWidth="1"/>
    <col min="2312" max="2312" width="9.42578125" style="8" customWidth="1"/>
    <col min="2313" max="2313" width="12" style="8" customWidth="1"/>
    <col min="2314" max="2314" width="7.140625" style="8" customWidth="1"/>
    <col min="2315" max="2315" width="9.140625" style="8"/>
    <col min="2316" max="2316" width="9.42578125" style="8" bestFit="1" customWidth="1"/>
    <col min="2317" max="2560" width="9.140625" style="8"/>
    <col min="2561" max="2561" width="3.85546875" style="8" customWidth="1"/>
    <col min="2562" max="2562" width="52.140625" style="8" customWidth="1"/>
    <col min="2563" max="2563" width="11.140625" style="8" customWidth="1"/>
    <col min="2564" max="2564" width="11.28515625" style="8" customWidth="1"/>
    <col min="2565" max="2565" width="9" style="8" customWidth="1"/>
    <col min="2566" max="2566" width="9.28515625" style="8" customWidth="1"/>
    <col min="2567" max="2567" width="10.85546875" style="8" customWidth="1"/>
    <col min="2568" max="2568" width="9.42578125" style="8" customWidth="1"/>
    <col min="2569" max="2569" width="12" style="8" customWidth="1"/>
    <col min="2570" max="2570" width="7.140625" style="8" customWidth="1"/>
    <col min="2571" max="2571" width="9.140625" style="8"/>
    <col min="2572" max="2572" width="9.42578125" style="8" bestFit="1" customWidth="1"/>
    <col min="2573" max="2816" width="9.140625" style="8"/>
    <col min="2817" max="2817" width="3.85546875" style="8" customWidth="1"/>
    <col min="2818" max="2818" width="52.140625" style="8" customWidth="1"/>
    <col min="2819" max="2819" width="11.140625" style="8" customWidth="1"/>
    <col min="2820" max="2820" width="11.28515625" style="8" customWidth="1"/>
    <col min="2821" max="2821" width="9" style="8" customWidth="1"/>
    <col min="2822" max="2822" width="9.28515625" style="8" customWidth="1"/>
    <col min="2823" max="2823" width="10.85546875" style="8" customWidth="1"/>
    <col min="2824" max="2824" width="9.42578125" style="8" customWidth="1"/>
    <col min="2825" max="2825" width="12" style="8" customWidth="1"/>
    <col min="2826" max="2826" width="7.140625" style="8" customWidth="1"/>
    <col min="2827" max="2827" width="9.140625" style="8"/>
    <col min="2828" max="2828" width="9.42578125" style="8" bestFit="1" customWidth="1"/>
    <col min="2829" max="3072" width="9.140625" style="8"/>
    <col min="3073" max="3073" width="3.85546875" style="8" customWidth="1"/>
    <col min="3074" max="3074" width="52.140625" style="8" customWidth="1"/>
    <col min="3075" max="3075" width="11.140625" style="8" customWidth="1"/>
    <col min="3076" max="3076" width="11.28515625" style="8" customWidth="1"/>
    <col min="3077" max="3077" width="9" style="8" customWidth="1"/>
    <col min="3078" max="3078" width="9.28515625" style="8" customWidth="1"/>
    <col min="3079" max="3079" width="10.85546875" style="8" customWidth="1"/>
    <col min="3080" max="3080" width="9.42578125" style="8" customWidth="1"/>
    <col min="3081" max="3081" width="12" style="8" customWidth="1"/>
    <col min="3082" max="3082" width="7.140625" style="8" customWidth="1"/>
    <col min="3083" max="3083" width="9.140625" style="8"/>
    <col min="3084" max="3084" width="9.42578125" style="8" bestFit="1" customWidth="1"/>
    <col min="3085" max="3328" width="9.140625" style="8"/>
    <col min="3329" max="3329" width="3.85546875" style="8" customWidth="1"/>
    <col min="3330" max="3330" width="52.140625" style="8" customWidth="1"/>
    <col min="3331" max="3331" width="11.140625" style="8" customWidth="1"/>
    <col min="3332" max="3332" width="11.28515625" style="8" customWidth="1"/>
    <col min="3333" max="3333" width="9" style="8" customWidth="1"/>
    <col min="3334" max="3334" width="9.28515625" style="8" customWidth="1"/>
    <col min="3335" max="3335" width="10.85546875" style="8" customWidth="1"/>
    <col min="3336" max="3336" width="9.42578125" style="8" customWidth="1"/>
    <col min="3337" max="3337" width="12" style="8" customWidth="1"/>
    <col min="3338" max="3338" width="7.140625" style="8" customWidth="1"/>
    <col min="3339" max="3339" width="9.140625" style="8"/>
    <col min="3340" max="3340" width="9.42578125" style="8" bestFit="1" customWidth="1"/>
    <col min="3341" max="3584" width="9.140625" style="8"/>
    <col min="3585" max="3585" width="3.85546875" style="8" customWidth="1"/>
    <col min="3586" max="3586" width="52.140625" style="8" customWidth="1"/>
    <col min="3587" max="3587" width="11.140625" style="8" customWidth="1"/>
    <col min="3588" max="3588" width="11.28515625" style="8" customWidth="1"/>
    <col min="3589" max="3589" width="9" style="8" customWidth="1"/>
    <col min="3590" max="3590" width="9.28515625" style="8" customWidth="1"/>
    <col min="3591" max="3591" width="10.85546875" style="8" customWidth="1"/>
    <col min="3592" max="3592" width="9.42578125" style="8" customWidth="1"/>
    <col min="3593" max="3593" width="12" style="8" customWidth="1"/>
    <col min="3594" max="3594" width="7.140625" style="8" customWidth="1"/>
    <col min="3595" max="3595" width="9.140625" style="8"/>
    <col min="3596" max="3596" width="9.42578125" style="8" bestFit="1" customWidth="1"/>
    <col min="3597" max="3840" width="9.140625" style="8"/>
    <col min="3841" max="3841" width="3.85546875" style="8" customWidth="1"/>
    <col min="3842" max="3842" width="52.140625" style="8" customWidth="1"/>
    <col min="3843" max="3843" width="11.140625" style="8" customWidth="1"/>
    <col min="3844" max="3844" width="11.28515625" style="8" customWidth="1"/>
    <col min="3845" max="3845" width="9" style="8" customWidth="1"/>
    <col min="3846" max="3846" width="9.28515625" style="8" customWidth="1"/>
    <col min="3847" max="3847" width="10.85546875" style="8" customWidth="1"/>
    <col min="3848" max="3848" width="9.42578125" style="8" customWidth="1"/>
    <col min="3849" max="3849" width="12" style="8" customWidth="1"/>
    <col min="3850" max="3850" width="7.140625" style="8" customWidth="1"/>
    <col min="3851" max="3851" width="9.140625" style="8"/>
    <col min="3852" max="3852" width="9.42578125" style="8" bestFit="1" customWidth="1"/>
    <col min="3853" max="4096" width="9.140625" style="8"/>
    <col min="4097" max="4097" width="3.85546875" style="8" customWidth="1"/>
    <col min="4098" max="4098" width="52.140625" style="8" customWidth="1"/>
    <col min="4099" max="4099" width="11.140625" style="8" customWidth="1"/>
    <col min="4100" max="4100" width="11.28515625" style="8" customWidth="1"/>
    <col min="4101" max="4101" width="9" style="8" customWidth="1"/>
    <col min="4102" max="4102" width="9.28515625" style="8" customWidth="1"/>
    <col min="4103" max="4103" width="10.85546875" style="8" customWidth="1"/>
    <col min="4104" max="4104" width="9.42578125" style="8" customWidth="1"/>
    <col min="4105" max="4105" width="12" style="8" customWidth="1"/>
    <col min="4106" max="4106" width="7.140625" style="8" customWidth="1"/>
    <col min="4107" max="4107" width="9.140625" style="8"/>
    <col min="4108" max="4108" width="9.42578125" style="8" bestFit="1" customWidth="1"/>
    <col min="4109" max="4352" width="9.140625" style="8"/>
    <col min="4353" max="4353" width="3.85546875" style="8" customWidth="1"/>
    <col min="4354" max="4354" width="52.140625" style="8" customWidth="1"/>
    <col min="4355" max="4355" width="11.140625" style="8" customWidth="1"/>
    <col min="4356" max="4356" width="11.28515625" style="8" customWidth="1"/>
    <col min="4357" max="4357" width="9" style="8" customWidth="1"/>
    <col min="4358" max="4358" width="9.28515625" style="8" customWidth="1"/>
    <col min="4359" max="4359" width="10.85546875" style="8" customWidth="1"/>
    <col min="4360" max="4360" width="9.42578125" style="8" customWidth="1"/>
    <col min="4361" max="4361" width="12" style="8" customWidth="1"/>
    <col min="4362" max="4362" width="7.140625" style="8" customWidth="1"/>
    <col min="4363" max="4363" width="9.140625" style="8"/>
    <col min="4364" max="4364" width="9.42578125" style="8" bestFit="1" customWidth="1"/>
    <col min="4365" max="4608" width="9.140625" style="8"/>
    <col min="4609" max="4609" width="3.85546875" style="8" customWidth="1"/>
    <col min="4610" max="4610" width="52.140625" style="8" customWidth="1"/>
    <col min="4611" max="4611" width="11.140625" style="8" customWidth="1"/>
    <col min="4612" max="4612" width="11.28515625" style="8" customWidth="1"/>
    <col min="4613" max="4613" width="9" style="8" customWidth="1"/>
    <col min="4614" max="4614" width="9.28515625" style="8" customWidth="1"/>
    <col min="4615" max="4615" width="10.85546875" style="8" customWidth="1"/>
    <col min="4616" max="4616" width="9.42578125" style="8" customWidth="1"/>
    <col min="4617" max="4617" width="12" style="8" customWidth="1"/>
    <col min="4618" max="4618" width="7.140625" style="8" customWidth="1"/>
    <col min="4619" max="4619" width="9.140625" style="8"/>
    <col min="4620" max="4620" width="9.42578125" style="8" bestFit="1" customWidth="1"/>
    <col min="4621" max="4864" width="9.140625" style="8"/>
    <col min="4865" max="4865" width="3.85546875" style="8" customWidth="1"/>
    <col min="4866" max="4866" width="52.140625" style="8" customWidth="1"/>
    <col min="4867" max="4867" width="11.140625" style="8" customWidth="1"/>
    <col min="4868" max="4868" width="11.28515625" style="8" customWidth="1"/>
    <col min="4869" max="4869" width="9" style="8" customWidth="1"/>
    <col min="4870" max="4870" width="9.28515625" style="8" customWidth="1"/>
    <col min="4871" max="4871" width="10.85546875" style="8" customWidth="1"/>
    <col min="4872" max="4872" width="9.42578125" style="8" customWidth="1"/>
    <col min="4873" max="4873" width="12" style="8" customWidth="1"/>
    <col min="4874" max="4874" width="7.140625" style="8" customWidth="1"/>
    <col min="4875" max="4875" width="9.140625" style="8"/>
    <col min="4876" max="4876" width="9.42578125" style="8" bestFit="1" customWidth="1"/>
    <col min="4877" max="5120" width="9.140625" style="8"/>
    <col min="5121" max="5121" width="3.85546875" style="8" customWidth="1"/>
    <col min="5122" max="5122" width="52.140625" style="8" customWidth="1"/>
    <col min="5123" max="5123" width="11.140625" style="8" customWidth="1"/>
    <col min="5124" max="5124" width="11.28515625" style="8" customWidth="1"/>
    <col min="5125" max="5125" width="9" style="8" customWidth="1"/>
    <col min="5126" max="5126" width="9.28515625" style="8" customWidth="1"/>
    <col min="5127" max="5127" width="10.85546875" style="8" customWidth="1"/>
    <col min="5128" max="5128" width="9.42578125" style="8" customWidth="1"/>
    <col min="5129" max="5129" width="12" style="8" customWidth="1"/>
    <col min="5130" max="5130" width="7.140625" style="8" customWidth="1"/>
    <col min="5131" max="5131" width="9.140625" style="8"/>
    <col min="5132" max="5132" width="9.42578125" style="8" bestFit="1" customWidth="1"/>
    <col min="5133" max="5376" width="9.140625" style="8"/>
    <col min="5377" max="5377" width="3.85546875" style="8" customWidth="1"/>
    <col min="5378" max="5378" width="52.140625" style="8" customWidth="1"/>
    <col min="5379" max="5379" width="11.140625" style="8" customWidth="1"/>
    <col min="5380" max="5380" width="11.28515625" style="8" customWidth="1"/>
    <col min="5381" max="5381" width="9" style="8" customWidth="1"/>
    <col min="5382" max="5382" width="9.28515625" style="8" customWidth="1"/>
    <col min="5383" max="5383" width="10.85546875" style="8" customWidth="1"/>
    <col min="5384" max="5384" width="9.42578125" style="8" customWidth="1"/>
    <col min="5385" max="5385" width="12" style="8" customWidth="1"/>
    <col min="5386" max="5386" width="7.140625" style="8" customWidth="1"/>
    <col min="5387" max="5387" width="9.140625" style="8"/>
    <col min="5388" max="5388" width="9.42578125" style="8" bestFit="1" customWidth="1"/>
    <col min="5389" max="5632" width="9.140625" style="8"/>
    <col min="5633" max="5633" width="3.85546875" style="8" customWidth="1"/>
    <col min="5634" max="5634" width="52.140625" style="8" customWidth="1"/>
    <col min="5635" max="5635" width="11.140625" style="8" customWidth="1"/>
    <col min="5636" max="5636" width="11.28515625" style="8" customWidth="1"/>
    <col min="5637" max="5637" width="9" style="8" customWidth="1"/>
    <col min="5638" max="5638" width="9.28515625" style="8" customWidth="1"/>
    <col min="5639" max="5639" width="10.85546875" style="8" customWidth="1"/>
    <col min="5640" max="5640" width="9.42578125" style="8" customWidth="1"/>
    <col min="5641" max="5641" width="12" style="8" customWidth="1"/>
    <col min="5642" max="5642" width="7.140625" style="8" customWidth="1"/>
    <col min="5643" max="5643" width="9.140625" style="8"/>
    <col min="5644" max="5644" width="9.42578125" style="8" bestFit="1" customWidth="1"/>
    <col min="5645" max="5888" width="9.140625" style="8"/>
    <col min="5889" max="5889" width="3.85546875" style="8" customWidth="1"/>
    <col min="5890" max="5890" width="52.140625" style="8" customWidth="1"/>
    <col min="5891" max="5891" width="11.140625" style="8" customWidth="1"/>
    <col min="5892" max="5892" width="11.28515625" style="8" customWidth="1"/>
    <col min="5893" max="5893" width="9" style="8" customWidth="1"/>
    <col min="5894" max="5894" width="9.28515625" style="8" customWidth="1"/>
    <col min="5895" max="5895" width="10.85546875" style="8" customWidth="1"/>
    <col min="5896" max="5896" width="9.42578125" style="8" customWidth="1"/>
    <col min="5897" max="5897" width="12" style="8" customWidth="1"/>
    <col min="5898" max="5898" width="7.140625" style="8" customWidth="1"/>
    <col min="5899" max="5899" width="9.140625" style="8"/>
    <col min="5900" max="5900" width="9.42578125" style="8" bestFit="1" customWidth="1"/>
    <col min="5901" max="6144" width="9.140625" style="8"/>
    <col min="6145" max="6145" width="3.85546875" style="8" customWidth="1"/>
    <col min="6146" max="6146" width="52.140625" style="8" customWidth="1"/>
    <col min="6147" max="6147" width="11.140625" style="8" customWidth="1"/>
    <col min="6148" max="6148" width="11.28515625" style="8" customWidth="1"/>
    <col min="6149" max="6149" width="9" style="8" customWidth="1"/>
    <col min="6150" max="6150" width="9.28515625" style="8" customWidth="1"/>
    <col min="6151" max="6151" width="10.85546875" style="8" customWidth="1"/>
    <col min="6152" max="6152" width="9.42578125" style="8" customWidth="1"/>
    <col min="6153" max="6153" width="12" style="8" customWidth="1"/>
    <col min="6154" max="6154" width="7.140625" style="8" customWidth="1"/>
    <col min="6155" max="6155" width="9.140625" style="8"/>
    <col min="6156" max="6156" width="9.42578125" style="8" bestFit="1" customWidth="1"/>
    <col min="6157" max="6400" width="9.140625" style="8"/>
    <col min="6401" max="6401" width="3.85546875" style="8" customWidth="1"/>
    <col min="6402" max="6402" width="52.140625" style="8" customWidth="1"/>
    <col min="6403" max="6403" width="11.140625" style="8" customWidth="1"/>
    <col min="6404" max="6404" width="11.28515625" style="8" customWidth="1"/>
    <col min="6405" max="6405" width="9" style="8" customWidth="1"/>
    <col min="6406" max="6406" width="9.28515625" style="8" customWidth="1"/>
    <col min="6407" max="6407" width="10.85546875" style="8" customWidth="1"/>
    <col min="6408" max="6408" width="9.42578125" style="8" customWidth="1"/>
    <col min="6409" max="6409" width="12" style="8" customWidth="1"/>
    <col min="6410" max="6410" width="7.140625" style="8" customWidth="1"/>
    <col min="6411" max="6411" width="9.140625" style="8"/>
    <col min="6412" max="6412" width="9.42578125" style="8" bestFit="1" customWidth="1"/>
    <col min="6413" max="6656" width="9.140625" style="8"/>
    <col min="6657" max="6657" width="3.85546875" style="8" customWidth="1"/>
    <col min="6658" max="6658" width="52.140625" style="8" customWidth="1"/>
    <col min="6659" max="6659" width="11.140625" style="8" customWidth="1"/>
    <col min="6660" max="6660" width="11.28515625" style="8" customWidth="1"/>
    <col min="6661" max="6661" width="9" style="8" customWidth="1"/>
    <col min="6662" max="6662" width="9.28515625" style="8" customWidth="1"/>
    <col min="6663" max="6663" width="10.85546875" style="8" customWidth="1"/>
    <col min="6664" max="6664" width="9.42578125" style="8" customWidth="1"/>
    <col min="6665" max="6665" width="12" style="8" customWidth="1"/>
    <col min="6666" max="6666" width="7.140625" style="8" customWidth="1"/>
    <col min="6667" max="6667" width="9.140625" style="8"/>
    <col min="6668" max="6668" width="9.42578125" style="8" bestFit="1" customWidth="1"/>
    <col min="6669" max="6912" width="9.140625" style="8"/>
    <col min="6913" max="6913" width="3.85546875" style="8" customWidth="1"/>
    <col min="6914" max="6914" width="52.140625" style="8" customWidth="1"/>
    <col min="6915" max="6915" width="11.140625" style="8" customWidth="1"/>
    <col min="6916" max="6916" width="11.28515625" style="8" customWidth="1"/>
    <col min="6917" max="6917" width="9" style="8" customWidth="1"/>
    <col min="6918" max="6918" width="9.28515625" style="8" customWidth="1"/>
    <col min="6919" max="6919" width="10.85546875" style="8" customWidth="1"/>
    <col min="6920" max="6920" width="9.42578125" style="8" customWidth="1"/>
    <col min="6921" max="6921" width="12" style="8" customWidth="1"/>
    <col min="6922" max="6922" width="7.140625" style="8" customWidth="1"/>
    <col min="6923" max="6923" width="9.140625" style="8"/>
    <col min="6924" max="6924" width="9.42578125" style="8" bestFit="1" customWidth="1"/>
    <col min="6925" max="7168" width="9.140625" style="8"/>
    <col min="7169" max="7169" width="3.85546875" style="8" customWidth="1"/>
    <col min="7170" max="7170" width="52.140625" style="8" customWidth="1"/>
    <col min="7171" max="7171" width="11.140625" style="8" customWidth="1"/>
    <col min="7172" max="7172" width="11.28515625" style="8" customWidth="1"/>
    <col min="7173" max="7173" width="9" style="8" customWidth="1"/>
    <col min="7174" max="7174" width="9.28515625" style="8" customWidth="1"/>
    <col min="7175" max="7175" width="10.85546875" style="8" customWidth="1"/>
    <col min="7176" max="7176" width="9.42578125" style="8" customWidth="1"/>
    <col min="7177" max="7177" width="12" style="8" customWidth="1"/>
    <col min="7178" max="7178" width="7.140625" style="8" customWidth="1"/>
    <col min="7179" max="7179" width="9.140625" style="8"/>
    <col min="7180" max="7180" width="9.42578125" style="8" bestFit="1" customWidth="1"/>
    <col min="7181" max="7424" width="9.140625" style="8"/>
    <col min="7425" max="7425" width="3.85546875" style="8" customWidth="1"/>
    <col min="7426" max="7426" width="52.140625" style="8" customWidth="1"/>
    <col min="7427" max="7427" width="11.140625" style="8" customWidth="1"/>
    <col min="7428" max="7428" width="11.28515625" style="8" customWidth="1"/>
    <col min="7429" max="7429" width="9" style="8" customWidth="1"/>
    <col min="7430" max="7430" width="9.28515625" style="8" customWidth="1"/>
    <col min="7431" max="7431" width="10.85546875" style="8" customWidth="1"/>
    <col min="7432" max="7432" width="9.42578125" style="8" customWidth="1"/>
    <col min="7433" max="7433" width="12" style="8" customWidth="1"/>
    <col min="7434" max="7434" width="7.140625" style="8" customWidth="1"/>
    <col min="7435" max="7435" width="9.140625" style="8"/>
    <col min="7436" max="7436" width="9.42578125" style="8" bestFit="1" customWidth="1"/>
    <col min="7437" max="7680" width="9.140625" style="8"/>
    <col min="7681" max="7681" width="3.85546875" style="8" customWidth="1"/>
    <col min="7682" max="7682" width="52.140625" style="8" customWidth="1"/>
    <col min="7683" max="7683" width="11.140625" style="8" customWidth="1"/>
    <col min="7684" max="7684" width="11.28515625" style="8" customWidth="1"/>
    <col min="7685" max="7685" width="9" style="8" customWidth="1"/>
    <col min="7686" max="7686" width="9.28515625" style="8" customWidth="1"/>
    <col min="7687" max="7687" width="10.85546875" style="8" customWidth="1"/>
    <col min="7688" max="7688" width="9.42578125" style="8" customWidth="1"/>
    <col min="7689" max="7689" width="12" style="8" customWidth="1"/>
    <col min="7690" max="7690" width="7.140625" style="8" customWidth="1"/>
    <col min="7691" max="7691" width="9.140625" style="8"/>
    <col min="7692" max="7692" width="9.42578125" style="8" bestFit="1" customWidth="1"/>
    <col min="7693" max="7936" width="9.140625" style="8"/>
    <col min="7937" max="7937" width="3.85546875" style="8" customWidth="1"/>
    <col min="7938" max="7938" width="52.140625" style="8" customWidth="1"/>
    <col min="7939" max="7939" width="11.140625" style="8" customWidth="1"/>
    <col min="7940" max="7940" width="11.28515625" style="8" customWidth="1"/>
    <col min="7941" max="7941" width="9" style="8" customWidth="1"/>
    <col min="7942" max="7942" width="9.28515625" style="8" customWidth="1"/>
    <col min="7943" max="7943" width="10.85546875" style="8" customWidth="1"/>
    <col min="7944" max="7944" width="9.42578125" style="8" customWidth="1"/>
    <col min="7945" max="7945" width="12" style="8" customWidth="1"/>
    <col min="7946" max="7946" width="7.140625" style="8" customWidth="1"/>
    <col min="7947" max="7947" width="9.140625" style="8"/>
    <col min="7948" max="7948" width="9.42578125" style="8" bestFit="1" customWidth="1"/>
    <col min="7949" max="8192" width="9.140625" style="8"/>
    <col min="8193" max="8193" width="3.85546875" style="8" customWidth="1"/>
    <col min="8194" max="8194" width="52.140625" style="8" customWidth="1"/>
    <col min="8195" max="8195" width="11.140625" style="8" customWidth="1"/>
    <col min="8196" max="8196" width="11.28515625" style="8" customWidth="1"/>
    <col min="8197" max="8197" width="9" style="8" customWidth="1"/>
    <col min="8198" max="8198" width="9.28515625" style="8" customWidth="1"/>
    <col min="8199" max="8199" width="10.85546875" style="8" customWidth="1"/>
    <col min="8200" max="8200" width="9.42578125" style="8" customWidth="1"/>
    <col min="8201" max="8201" width="12" style="8" customWidth="1"/>
    <col min="8202" max="8202" width="7.140625" style="8" customWidth="1"/>
    <col min="8203" max="8203" width="9.140625" style="8"/>
    <col min="8204" max="8204" width="9.42578125" style="8" bestFit="1" customWidth="1"/>
    <col min="8205" max="8448" width="9.140625" style="8"/>
    <col min="8449" max="8449" width="3.85546875" style="8" customWidth="1"/>
    <col min="8450" max="8450" width="52.140625" style="8" customWidth="1"/>
    <col min="8451" max="8451" width="11.140625" style="8" customWidth="1"/>
    <col min="8452" max="8452" width="11.28515625" style="8" customWidth="1"/>
    <col min="8453" max="8453" width="9" style="8" customWidth="1"/>
    <col min="8454" max="8454" width="9.28515625" style="8" customWidth="1"/>
    <col min="8455" max="8455" width="10.85546875" style="8" customWidth="1"/>
    <col min="8456" max="8456" width="9.42578125" style="8" customWidth="1"/>
    <col min="8457" max="8457" width="12" style="8" customWidth="1"/>
    <col min="8458" max="8458" width="7.140625" style="8" customWidth="1"/>
    <col min="8459" max="8459" width="9.140625" style="8"/>
    <col min="8460" max="8460" width="9.42578125" style="8" bestFit="1" customWidth="1"/>
    <col min="8461" max="8704" width="9.140625" style="8"/>
    <col min="8705" max="8705" width="3.85546875" style="8" customWidth="1"/>
    <col min="8706" max="8706" width="52.140625" style="8" customWidth="1"/>
    <col min="8707" max="8707" width="11.140625" style="8" customWidth="1"/>
    <col min="8708" max="8708" width="11.28515625" style="8" customWidth="1"/>
    <col min="8709" max="8709" width="9" style="8" customWidth="1"/>
    <col min="8710" max="8710" width="9.28515625" style="8" customWidth="1"/>
    <col min="8711" max="8711" width="10.85546875" style="8" customWidth="1"/>
    <col min="8712" max="8712" width="9.42578125" style="8" customWidth="1"/>
    <col min="8713" max="8713" width="12" style="8" customWidth="1"/>
    <col min="8714" max="8714" width="7.140625" style="8" customWidth="1"/>
    <col min="8715" max="8715" width="9.140625" style="8"/>
    <col min="8716" max="8716" width="9.42578125" style="8" bestFit="1" customWidth="1"/>
    <col min="8717" max="8960" width="9.140625" style="8"/>
    <col min="8961" max="8961" width="3.85546875" style="8" customWidth="1"/>
    <col min="8962" max="8962" width="52.140625" style="8" customWidth="1"/>
    <col min="8963" max="8963" width="11.140625" style="8" customWidth="1"/>
    <col min="8964" max="8964" width="11.28515625" style="8" customWidth="1"/>
    <col min="8965" max="8965" width="9" style="8" customWidth="1"/>
    <col min="8966" max="8966" width="9.28515625" style="8" customWidth="1"/>
    <col min="8967" max="8967" width="10.85546875" style="8" customWidth="1"/>
    <col min="8968" max="8968" width="9.42578125" style="8" customWidth="1"/>
    <col min="8969" max="8969" width="12" style="8" customWidth="1"/>
    <col min="8970" max="8970" width="7.140625" style="8" customWidth="1"/>
    <col min="8971" max="8971" width="9.140625" style="8"/>
    <col min="8972" max="8972" width="9.42578125" style="8" bestFit="1" customWidth="1"/>
    <col min="8973" max="9216" width="9.140625" style="8"/>
    <col min="9217" max="9217" width="3.85546875" style="8" customWidth="1"/>
    <col min="9218" max="9218" width="52.140625" style="8" customWidth="1"/>
    <col min="9219" max="9219" width="11.140625" style="8" customWidth="1"/>
    <col min="9220" max="9220" width="11.28515625" style="8" customWidth="1"/>
    <col min="9221" max="9221" width="9" style="8" customWidth="1"/>
    <col min="9222" max="9222" width="9.28515625" style="8" customWidth="1"/>
    <col min="9223" max="9223" width="10.85546875" style="8" customWidth="1"/>
    <col min="9224" max="9224" width="9.42578125" style="8" customWidth="1"/>
    <col min="9225" max="9225" width="12" style="8" customWidth="1"/>
    <col min="9226" max="9226" width="7.140625" style="8" customWidth="1"/>
    <col min="9227" max="9227" width="9.140625" style="8"/>
    <col min="9228" max="9228" width="9.42578125" style="8" bestFit="1" customWidth="1"/>
    <col min="9229" max="9472" width="9.140625" style="8"/>
    <col min="9473" max="9473" width="3.85546875" style="8" customWidth="1"/>
    <col min="9474" max="9474" width="52.140625" style="8" customWidth="1"/>
    <col min="9475" max="9475" width="11.140625" style="8" customWidth="1"/>
    <col min="9476" max="9476" width="11.28515625" style="8" customWidth="1"/>
    <col min="9477" max="9477" width="9" style="8" customWidth="1"/>
    <col min="9478" max="9478" width="9.28515625" style="8" customWidth="1"/>
    <col min="9479" max="9479" width="10.85546875" style="8" customWidth="1"/>
    <col min="9480" max="9480" width="9.42578125" style="8" customWidth="1"/>
    <col min="9481" max="9481" width="12" style="8" customWidth="1"/>
    <col min="9482" max="9482" width="7.140625" style="8" customWidth="1"/>
    <col min="9483" max="9483" width="9.140625" style="8"/>
    <col min="9484" max="9484" width="9.42578125" style="8" bestFit="1" customWidth="1"/>
    <col min="9485" max="9728" width="9.140625" style="8"/>
    <col min="9729" max="9729" width="3.85546875" style="8" customWidth="1"/>
    <col min="9730" max="9730" width="52.140625" style="8" customWidth="1"/>
    <col min="9731" max="9731" width="11.140625" style="8" customWidth="1"/>
    <col min="9732" max="9732" width="11.28515625" style="8" customWidth="1"/>
    <col min="9733" max="9733" width="9" style="8" customWidth="1"/>
    <col min="9734" max="9734" width="9.28515625" style="8" customWidth="1"/>
    <col min="9735" max="9735" width="10.85546875" style="8" customWidth="1"/>
    <col min="9736" max="9736" width="9.42578125" style="8" customWidth="1"/>
    <col min="9737" max="9737" width="12" style="8" customWidth="1"/>
    <col min="9738" max="9738" width="7.140625" style="8" customWidth="1"/>
    <col min="9739" max="9739" width="9.140625" style="8"/>
    <col min="9740" max="9740" width="9.42578125" style="8" bestFit="1" customWidth="1"/>
    <col min="9741" max="9984" width="9.140625" style="8"/>
    <col min="9985" max="9985" width="3.85546875" style="8" customWidth="1"/>
    <col min="9986" max="9986" width="52.140625" style="8" customWidth="1"/>
    <col min="9987" max="9987" width="11.140625" style="8" customWidth="1"/>
    <col min="9988" max="9988" width="11.28515625" style="8" customWidth="1"/>
    <col min="9989" max="9989" width="9" style="8" customWidth="1"/>
    <col min="9990" max="9990" width="9.28515625" style="8" customWidth="1"/>
    <col min="9991" max="9991" width="10.85546875" style="8" customWidth="1"/>
    <col min="9992" max="9992" width="9.42578125" style="8" customWidth="1"/>
    <col min="9993" max="9993" width="12" style="8" customWidth="1"/>
    <col min="9994" max="9994" width="7.140625" style="8" customWidth="1"/>
    <col min="9995" max="9995" width="9.140625" style="8"/>
    <col min="9996" max="9996" width="9.42578125" style="8" bestFit="1" customWidth="1"/>
    <col min="9997" max="10240" width="9.140625" style="8"/>
    <col min="10241" max="10241" width="3.85546875" style="8" customWidth="1"/>
    <col min="10242" max="10242" width="52.140625" style="8" customWidth="1"/>
    <col min="10243" max="10243" width="11.140625" style="8" customWidth="1"/>
    <col min="10244" max="10244" width="11.28515625" style="8" customWidth="1"/>
    <col min="10245" max="10245" width="9" style="8" customWidth="1"/>
    <col min="10246" max="10246" width="9.28515625" style="8" customWidth="1"/>
    <col min="10247" max="10247" width="10.85546875" style="8" customWidth="1"/>
    <col min="10248" max="10248" width="9.42578125" style="8" customWidth="1"/>
    <col min="10249" max="10249" width="12" style="8" customWidth="1"/>
    <col min="10250" max="10250" width="7.140625" style="8" customWidth="1"/>
    <col min="10251" max="10251" width="9.140625" style="8"/>
    <col min="10252" max="10252" width="9.42578125" style="8" bestFit="1" customWidth="1"/>
    <col min="10253" max="10496" width="9.140625" style="8"/>
    <col min="10497" max="10497" width="3.85546875" style="8" customWidth="1"/>
    <col min="10498" max="10498" width="52.140625" style="8" customWidth="1"/>
    <col min="10499" max="10499" width="11.140625" style="8" customWidth="1"/>
    <col min="10500" max="10500" width="11.28515625" style="8" customWidth="1"/>
    <col min="10501" max="10501" width="9" style="8" customWidth="1"/>
    <col min="10502" max="10502" width="9.28515625" style="8" customWidth="1"/>
    <col min="10503" max="10503" width="10.85546875" style="8" customWidth="1"/>
    <col min="10504" max="10504" width="9.42578125" style="8" customWidth="1"/>
    <col min="10505" max="10505" width="12" style="8" customWidth="1"/>
    <col min="10506" max="10506" width="7.140625" style="8" customWidth="1"/>
    <col min="10507" max="10507" width="9.140625" style="8"/>
    <col min="10508" max="10508" width="9.42578125" style="8" bestFit="1" customWidth="1"/>
    <col min="10509" max="10752" width="9.140625" style="8"/>
    <col min="10753" max="10753" width="3.85546875" style="8" customWidth="1"/>
    <col min="10754" max="10754" width="52.140625" style="8" customWidth="1"/>
    <col min="10755" max="10755" width="11.140625" style="8" customWidth="1"/>
    <col min="10756" max="10756" width="11.28515625" style="8" customWidth="1"/>
    <col min="10757" max="10757" width="9" style="8" customWidth="1"/>
    <col min="10758" max="10758" width="9.28515625" style="8" customWidth="1"/>
    <col min="10759" max="10759" width="10.85546875" style="8" customWidth="1"/>
    <col min="10760" max="10760" width="9.42578125" style="8" customWidth="1"/>
    <col min="10761" max="10761" width="12" style="8" customWidth="1"/>
    <col min="10762" max="10762" width="7.140625" style="8" customWidth="1"/>
    <col min="10763" max="10763" width="9.140625" style="8"/>
    <col min="10764" max="10764" width="9.42578125" style="8" bestFit="1" customWidth="1"/>
    <col min="10765" max="11008" width="9.140625" style="8"/>
    <col min="11009" max="11009" width="3.85546875" style="8" customWidth="1"/>
    <col min="11010" max="11010" width="52.140625" style="8" customWidth="1"/>
    <col min="11011" max="11011" width="11.140625" style="8" customWidth="1"/>
    <col min="11012" max="11012" width="11.28515625" style="8" customWidth="1"/>
    <col min="11013" max="11013" width="9" style="8" customWidth="1"/>
    <col min="11014" max="11014" width="9.28515625" style="8" customWidth="1"/>
    <col min="11015" max="11015" width="10.85546875" style="8" customWidth="1"/>
    <col min="11016" max="11016" width="9.42578125" style="8" customWidth="1"/>
    <col min="11017" max="11017" width="12" style="8" customWidth="1"/>
    <col min="11018" max="11018" width="7.140625" style="8" customWidth="1"/>
    <col min="11019" max="11019" width="9.140625" style="8"/>
    <col min="11020" max="11020" width="9.42578125" style="8" bestFit="1" customWidth="1"/>
    <col min="11021" max="11264" width="9.140625" style="8"/>
    <col min="11265" max="11265" width="3.85546875" style="8" customWidth="1"/>
    <col min="11266" max="11266" width="52.140625" style="8" customWidth="1"/>
    <col min="11267" max="11267" width="11.140625" style="8" customWidth="1"/>
    <col min="11268" max="11268" width="11.28515625" style="8" customWidth="1"/>
    <col min="11269" max="11269" width="9" style="8" customWidth="1"/>
    <col min="11270" max="11270" width="9.28515625" style="8" customWidth="1"/>
    <col min="11271" max="11271" width="10.85546875" style="8" customWidth="1"/>
    <col min="11272" max="11272" width="9.42578125" style="8" customWidth="1"/>
    <col min="11273" max="11273" width="12" style="8" customWidth="1"/>
    <col min="11274" max="11274" width="7.140625" style="8" customWidth="1"/>
    <col min="11275" max="11275" width="9.140625" style="8"/>
    <col min="11276" max="11276" width="9.42578125" style="8" bestFit="1" customWidth="1"/>
    <col min="11277" max="11520" width="9.140625" style="8"/>
    <col min="11521" max="11521" width="3.85546875" style="8" customWidth="1"/>
    <col min="11522" max="11522" width="52.140625" style="8" customWidth="1"/>
    <col min="11523" max="11523" width="11.140625" style="8" customWidth="1"/>
    <col min="11524" max="11524" width="11.28515625" style="8" customWidth="1"/>
    <col min="11525" max="11525" width="9" style="8" customWidth="1"/>
    <col min="11526" max="11526" width="9.28515625" style="8" customWidth="1"/>
    <col min="11527" max="11527" width="10.85546875" style="8" customWidth="1"/>
    <col min="11528" max="11528" width="9.42578125" style="8" customWidth="1"/>
    <col min="11529" max="11529" width="12" style="8" customWidth="1"/>
    <col min="11530" max="11530" width="7.140625" style="8" customWidth="1"/>
    <col min="11531" max="11531" width="9.140625" style="8"/>
    <col min="11532" max="11532" width="9.42578125" style="8" bestFit="1" customWidth="1"/>
    <col min="11533" max="11776" width="9.140625" style="8"/>
    <col min="11777" max="11777" width="3.85546875" style="8" customWidth="1"/>
    <col min="11778" max="11778" width="52.140625" style="8" customWidth="1"/>
    <col min="11779" max="11779" width="11.140625" style="8" customWidth="1"/>
    <col min="11780" max="11780" width="11.28515625" style="8" customWidth="1"/>
    <col min="11781" max="11781" width="9" style="8" customWidth="1"/>
    <col min="11782" max="11782" width="9.28515625" style="8" customWidth="1"/>
    <col min="11783" max="11783" width="10.85546875" style="8" customWidth="1"/>
    <col min="11784" max="11784" width="9.42578125" style="8" customWidth="1"/>
    <col min="11785" max="11785" width="12" style="8" customWidth="1"/>
    <col min="11786" max="11786" width="7.140625" style="8" customWidth="1"/>
    <col min="11787" max="11787" width="9.140625" style="8"/>
    <col min="11788" max="11788" width="9.42578125" style="8" bestFit="1" customWidth="1"/>
    <col min="11789" max="12032" width="9.140625" style="8"/>
    <col min="12033" max="12033" width="3.85546875" style="8" customWidth="1"/>
    <col min="12034" max="12034" width="52.140625" style="8" customWidth="1"/>
    <col min="12035" max="12035" width="11.140625" style="8" customWidth="1"/>
    <col min="12036" max="12036" width="11.28515625" style="8" customWidth="1"/>
    <col min="12037" max="12037" width="9" style="8" customWidth="1"/>
    <col min="12038" max="12038" width="9.28515625" style="8" customWidth="1"/>
    <col min="12039" max="12039" width="10.85546875" style="8" customWidth="1"/>
    <col min="12040" max="12040" width="9.42578125" style="8" customWidth="1"/>
    <col min="12041" max="12041" width="12" style="8" customWidth="1"/>
    <col min="12042" max="12042" width="7.140625" style="8" customWidth="1"/>
    <col min="12043" max="12043" width="9.140625" style="8"/>
    <col min="12044" max="12044" width="9.42578125" style="8" bestFit="1" customWidth="1"/>
    <col min="12045" max="12288" width="9.140625" style="8"/>
    <col min="12289" max="12289" width="3.85546875" style="8" customWidth="1"/>
    <col min="12290" max="12290" width="52.140625" style="8" customWidth="1"/>
    <col min="12291" max="12291" width="11.140625" style="8" customWidth="1"/>
    <col min="12292" max="12292" width="11.28515625" style="8" customWidth="1"/>
    <col min="12293" max="12293" width="9" style="8" customWidth="1"/>
    <col min="12294" max="12294" width="9.28515625" style="8" customWidth="1"/>
    <col min="12295" max="12295" width="10.85546875" style="8" customWidth="1"/>
    <col min="12296" max="12296" width="9.42578125" style="8" customWidth="1"/>
    <col min="12297" max="12297" width="12" style="8" customWidth="1"/>
    <col min="12298" max="12298" width="7.140625" style="8" customWidth="1"/>
    <col min="12299" max="12299" width="9.140625" style="8"/>
    <col min="12300" max="12300" width="9.42578125" style="8" bestFit="1" customWidth="1"/>
    <col min="12301" max="12544" width="9.140625" style="8"/>
    <col min="12545" max="12545" width="3.85546875" style="8" customWidth="1"/>
    <col min="12546" max="12546" width="52.140625" style="8" customWidth="1"/>
    <col min="12547" max="12547" width="11.140625" style="8" customWidth="1"/>
    <col min="12548" max="12548" width="11.28515625" style="8" customWidth="1"/>
    <col min="12549" max="12549" width="9" style="8" customWidth="1"/>
    <col min="12550" max="12550" width="9.28515625" style="8" customWidth="1"/>
    <col min="12551" max="12551" width="10.85546875" style="8" customWidth="1"/>
    <col min="12552" max="12552" width="9.42578125" style="8" customWidth="1"/>
    <col min="12553" max="12553" width="12" style="8" customWidth="1"/>
    <col min="12554" max="12554" width="7.140625" style="8" customWidth="1"/>
    <col min="12555" max="12555" width="9.140625" style="8"/>
    <col min="12556" max="12556" width="9.42578125" style="8" bestFit="1" customWidth="1"/>
    <col min="12557" max="12800" width="9.140625" style="8"/>
    <col min="12801" max="12801" width="3.85546875" style="8" customWidth="1"/>
    <col min="12802" max="12802" width="52.140625" style="8" customWidth="1"/>
    <col min="12803" max="12803" width="11.140625" style="8" customWidth="1"/>
    <col min="12804" max="12804" width="11.28515625" style="8" customWidth="1"/>
    <col min="12805" max="12805" width="9" style="8" customWidth="1"/>
    <col min="12806" max="12806" width="9.28515625" style="8" customWidth="1"/>
    <col min="12807" max="12807" width="10.85546875" style="8" customWidth="1"/>
    <col min="12808" max="12808" width="9.42578125" style="8" customWidth="1"/>
    <col min="12809" max="12809" width="12" style="8" customWidth="1"/>
    <col min="12810" max="12810" width="7.140625" style="8" customWidth="1"/>
    <col min="12811" max="12811" width="9.140625" style="8"/>
    <col min="12812" max="12812" width="9.42578125" style="8" bestFit="1" customWidth="1"/>
    <col min="12813" max="13056" width="9.140625" style="8"/>
    <col min="13057" max="13057" width="3.85546875" style="8" customWidth="1"/>
    <col min="13058" max="13058" width="52.140625" style="8" customWidth="1"/>
    <col min="13059" max="13059" width="11.140625" style="8" customWidth="1"/>
    <col min="13060" max="13060" width="11.28515625" style="8" customWidth="1"/>
    <col min="13061" max="13061" width="9" style="8" customWidth="1"/>
    <col min="13062" max="13062" width="9.28515625" style="8" customWidth="1"/>
    <col min="13063" max="13063" width="10.85546875" style="8" customWidth="1"/>
    <col min="13064" max="13064" width="9.42578125" style="8" customWidth="1"/>
    <col min="13065" max="13065" width="12" style="8" customWidth="1"/>
    <col min="13066" max="13066" width="7.140625" style="8" customWidth="1"/>
    <col min="13067" max="13067" width="9.140625" style="8"/>
    <col min="13068" max="13068" width="9.42578125" style="8" bestFit="1" customWidth="1"/>
    <col min="13069" max="13312" width="9.140625" style="8"/>
    <col min="13313" max="13313" width="3.85546875" style="8" customWidth="1"/>
    <col min="13314" max="13314" width="52.140625" style="8" customWidth="1"/>
    <col min="13315" max="13315" width="11.140625" style="8" customWidth="1"/>
    <col min="13316" max="13316" width="11.28515625" style="8" customWidth="1"/>
    <col min="13317" max="13317" width="9" style="8" customWidth="1"/>
    <col min="13318" max="13318" width="9.28515625" style="8" customWidth="1"/>
    <col min="13319" max="13319" width="10.85546875" style="8" customWidth="1"/>
    <col min="13320" max="13320" width="9.42578125" style="8" customWidth="1"/>
    <col min="13321" max="13321" width="12" style="8" customWidth="1"/>
    <col min="13322" max="13322" width="7.140625" style="8" customWidth="1"/>
    <col min="13323" max="13323" width="9.140625" style="8"/>
    <col min="13324" max="13324" width="9.42578125" style="8" bestFit="1" customWidth="1"/>
    <col min="13325" max="13568" width="9.140625" style="8"/>
    <col min="13569" max="13569" width="3.85546875" style="8" customWidth="1"/>
    <col min="13570" max="13570" width="52.140625" style="8" customWidth="1"/>
    <col min="13571" max="13571" width="11.140625" style="8" customWidth="1"/>
    <col min="13572" max="13572" width="11.28515625" style="8" customWidth="1"/>
    <col min="13573" max="13573" width="9" style="8" customWidth="1"/>
    <col min="13574" max="13574" width="9.28515625" style="8" customWidth="1"/>
    <col min="13575" max="13575" width="10.85546875" style="8" customWidth="1"/>
    <col min="13576" max="13576" width="9.42578125" style="8" customWidth="1"/>
    <col min="13577" max="13577" width="12" style="8" customWidth="1"/>
    <col min="13578" max="13578" width="7.140625" style="8" customWidth="1"/>
    <col min="13579" max="13579" width="9.140625" style="8"/>
    <col min="13580" max="13580" width="9.42578125" style="8" bestFit="1" customWidth="1"/>
    <col min="13581" max="13824" width="9.140625" style="8"/>
    <col min="13825" max="13825" width="3.85546875" style="8" customWidth="1"/>
    <col min="13826" max="13826" width="52.140625" style="8" customWidth="1"/>
    <col min="13827" max="13827" width="11.140625" style="8" customWidth="1"/>
    <col min="13828" max="13828" width="11.28515625" style="8" customWidth="1"/>
    <col min="13829" max="13829" width="9" style="8" customWidth="1"/>
    <col min="13830" max="13830" width="9.28515625" style="8" customWidth="1"/>
    <col min="13831" max="13831" width="10.85546875" style="8" customWidth="1"/>
    <col min="13832" max="13832" width="9.42578125" style="8" customWidth="1"/>
    <col min="13833" max="13833" width="12" style="8" customWidth="1"/>
    <col min="13834" max="13834" width="7.140625" style="8" customWidth="1"/>
    <col min="13835" max="13835" width="9.140625" style="8"/>
    <col min="13836" max="13836" width="9.42578125" style="8" bestFit="1" customWidth="1"/>
    <col min="13837" max="14080" width="9.140625" style="8"/>
    <col min="14081" max="14081" width="3.85546875" style="8" customWidth="1"/>
    <col min="14082" max="14082" width="52.140625" style="8" customWidth="1"/>
    <col min="14083" max="14083" width="11.140625" style="8" customWidth="1"/>
    <col min="14084" max="14084" width="11.28515625" style="8" customWidth="1"/>
    <col min="14085" max="14085" width="9" style="8" customWidth="1"/>
    <col min="14086" max="14086" width="9.28515625" style="8" customWidth="1"/>
    <col min="14087" max="14087" width="10.85546875" style="8" customWidth="1"/>
    <col min="14088" max="14088" width="9.42578125" style="8" customWidth="1"/>
    <col min="14089" max="14089" width="12" style="8" customWidth="1"/>
    <col min="14090" max="14090" width="7.140625" style="8" customWidth="1"/>
    <col min="14091" max="14091" width="9.140625" style="8"/>
    <col min="14092" max="14092" width="9.42578125" style="8" bestFit="1" customWidth="1"/>
    <col min="14093" max="14336" width="9.140625" style="8"/>
    <col min="14337" max="14337" width="3.85546875" style="8" customWidth="1"/>
    <col min="14338" max="14338" width="52.140625" style="8" customWidth="1"/>
    <col min="14339" max="14339" width="11.140625" style="8" customWidth="1"/>
    <col min="14340" max="14340" width="11.28515625" style="8" customWidth="1"/>
    <col min="14341" max="14341" width="9" style="8" customWidth="1"/>
    <col min="14342" max="14342" width="9.28515625" style="8" customWidth="1"/>
    <col min="14343" max="14343" width="10.85546875" style="8" customWidth="1"/>
    <col min="14344" max="14344" width="9.42578125" style="8" customWidth="1"/>
    <col min="14345" max="14345" width="12" style="8" customWidth="1"/>
    <col min="14346" max="14346" width="7.140625" style="8" customWidth="1"/>
    <col min="14347" max="14347" width="9.140625" style="8"/>
    <col min="14348" max="14348" width="9.42578125" style="8" bestFit="1" customWidth="1"/>
    <col min="14349" max="14592" width="9.140625" style="8"/>
    <col min="14593" max="14593" width="3.85546875" style="8" customWidth="1"/>
    <col min="14594" max="14594" width="52.140625" style="8" customWidth="1"/>
    <col min="14595" max="14595" width="11.140625" style="8" customWidth="1"/>
    <col min="14596" max="14596" width="11.28515625" style="8" customWidth="1"/>
    <col min="14597" max="14597" width="9" style="8" customWidth="1"/>
    <col min="14598" max="14598" width="9.28515625" style="8" customWidth="1"/>
    <col min="14599" max="14599" width="10.85546875" style="8" customWidth="1"/>
    <col min="14600" max="14600" width="9.42578125" style="8" customWidth="1"/>
    <col min="14601" max="14601" width="12" style="8" customWidth="1"/>
    <col min="14602" max="14602" width="7.140625" style="8" customWidth="1"/>
    <col min="14603" max="14603" width="9.140625" style="8"/>
    <col min="14604" max="14604" width="9.42578125" style="8" bestFit="1" customWidth="1"/>
    <col min="14605" max="14848" width="9.140625" style="8"/>
    <col min="14849" max="14849" width="3.85546875" style="8" customWidth="1"/>
    <col min="14850" max="14850" width="52.140625" style="8" customWidth="1"/>
    <col min="14851" max="14851" width="11.140625" style="8" customWidth="1"/>
    <col min="14852" max="14852" width="11.28515625" style="8" customWidth="1"/>
    <col min="14853" max="14853" width="9" style="8" customWidth="1"/>
    <col min="14854" max="14854" width="9.28515625" style="8" customWidth="1"/>
    <col min="14855" max="14855" width="10.85546875" style="8" customWidth="1"/>
    <col min="14856" max="14856" width="9.42578125" style="8" customWidth="1"/>
    <col min="14857" max="14857" width="12" style="8" customWidth="1"/>
    <col min="14858" max="14858" width="7.140625" style="8" customWidth="1"/>
    <col min="14859" max="14859" width="9.140625" style="8"/>
    <col min="14860" max="14860" width="9.42578125" style="8" bestFit="1" customWidth="1"/>
    <col min="14861" max="15104" width="9.140625" style="8"/>
    <col min="15105" max="15105" width="3.85546875" style="8" customWidth="1"/>
    <col min="15106" max="15106" width="52.140625" style="8" customWidth="1"/>
    <col min="15107" max="15107" width="11.140625" style="8" customWidth="1"/>
    <col min="15108" max="15108" width="11.28515625" style="8" customWidth="1"/>
    <col min="15109" max="15109" width="9" style="8" customWidth="1"/>
    <col min="15110" max="15110" width="9.28515625" style="8" customWidth="1"/>
    <col min="15111" max="15111" width="10.85546875" style="8" customWidth="1"/>
    <col min="15112" max="15112" width="9.42578125" style="8" customWidth="1"/>
    <col min="15113" max="15113" width="12" style="8" customWidth="1"/>
    <col min="15114" max="15114" width="7.140625" style="8" customWidth="1"/>
    <col min="15115" max="15115" width="9.140625" style="8"/>
    <col min="15116" max="15116" width="9.42578125" style="8" bestFit="1" customWidth="1"/>
    <col min="15117" max="15360" width="9.140625" style="8"/>
    <col min="15361" max="15361" width="3.85546875" style="8" customWidth="1"/>
    <col min="15362" max="15362" width="52.140625" style="8" customWidth="1"/>
    <col min="15363" max="15363" width="11.140625" style="8" customWidth="1"/>
    <col min="15364" max="15364" width="11.28515625" style="8" customWidth="1"/>
    <col min="15365" max="15365" width="9" style="8" customWidth="1"/>
    <col min="15366" max="15366" width="9.28515625" style="8" customWidth="1"/>
    <col min="15367" max="15367" width="10.85546875" style="8" customWidth="1"/>
    <col min="15368" max="15368" width="9.42578125" style="8" customWidth="1"/>
    <col min="15369" max="15369" width="12" style="8" customWidth="1"/>
    <col min="15370" max="15370" width="7.140625" style="8" customWidth="1"/>
    <col min="15371" max="15371" width="9.140625" style="8"/>
    <col min="15372" max="15372" width="9.42578125" style="8" bestFit="1" customWidth="1"/>
    <col min="15373" max="15616" width="9.140625" style="8"/>
    <col min="15617" max="15617" width="3.85546875" style="8" customWidth="1"/>
    <col min="15618" max="15618" width="52.140625" style="8" customWidth="1"/>
    <col min="15619" max="15619" width="11.140625" style="8" customWidth="1"/>
    <col min="15620" max="15620" width="11.28515625" style="8" customWidth="1"/>
    <col min="15621" max="15621" width="9" style="8" customWidth="1"/>
    <col min="15622" max="15622" width="9.28515625" style="8" customWidth="1"/>
    <col min="15623" max="15623" width="10.85546875" style="8" customWidth="1"/>
    <col min="15624" max="15624" width="9.42578125" style="8" customWidth="1"/>
    <col min="15625" max="15625" width="12" style="8" customWidth="1"/>
    <col min="15626" max="15626" width="7.140625" style="8" customWidth="1"/>
    <col min="15627" max="15627" width="9.140625" style="8"/>
    <col min="15628" max="15628" width="9.42578125" style="8" bestFit="1" customWidth="1"/>
    <col min="15629" max="15872" width="9.140625" style="8"/>
    <col min="15873" max="15873" width="3.85546875" style="8" customWidth="1"/>
    <col min="15874" max="15874" width="52.140625" style="8" customWidth="1"/>
    <col min="15875" max="15875" width="11.140625" style="8" customWidth="1"/>
    <col min="15876" max="15876" width="11.28515625" style="8" customWidth="1"/>
    <col min="15877" max="15877" width="9" style="8" customWidth="1"/>
    <col min="15878" max="15878" width="9.28515625" style="8" customWidth="1"/>
    <col min="15879" max="15879" width="10.85546875" style="8" customWidth="1"/>
    <col min="15880" max="15880" width="9.42578125" style="8" customWidth="1"/>
    <col min="15881" max="15881" width="12" style="8" customWidth="1"/>
    <col min="15882" max="15882" width="7.140625" style="8" customWidth="1"/>
    <col min="15883" max="15883" width="9.140625" style="8"/>
    <col min="15884" max="15884" width="9.42578125" style="8" bestFit="1" customWidth="1"/>
    <col min="15885" max="16128" width="9.140625" style="8"/>
    <col min="16129" max="16129" width="3.85546875" style="8" customWidth="1"/>
    <col min="16130" max="16130" width="52.140625" style="8" customWidth="1"/>
    <col min="16131" max="16131" width="11.140625" style="8" customWidth="1"/>
    <col min="16132" max="16132" width="11.28515625" style="8" customWidth="1"/>
    <col min="16133" max="16133" width="9" style="8" customWidth="1"/>
    <col min="16134" max="16134" width="9.28515625" style="8" customWidth="1"/>
    <col min="16135" max="16135" width="10.85546875" style="8" customWidth="1"/>
    <col min="16136" max="16136" width="9.42578125" style="8" customWidth="1"/>
    <col min="16137" max="16137" width="12" style="8" customWidth="1"/>
    <col min="16138" max="16138" width="7.140625" style="8" customWidth="1"/>
    <col min="16139" max="16139" width="9.140625" style="8"/>
    <col min="16140" max="16140" width="9.42578125" style="8" bestFit="1" customWidth="1"/>
    <col min="16141" max="16384" width="9.140625" style="8"/>
  </cols>
  <sheetData>
    <row r="1" spans="1:13" ht="13.5" thickBot="1" x14ac:dyDescent="0.25"/>
    <row r="2" spans="1:13" ht="30" customHeight="1" x14ac:dyDescent="0.2">
      <c r="B2" s="27" t="s">
        <v>5</v>
      </c>
      <c r="C2" s="1" t="s">
        <v>48</v>
      </c>
      <c r="D2" s="103" t="s">
        <v>6</v>
      </c>
      <c r="E2" s="103"/>
      <c r="F2" s="103"/>
      <c r="G2" s="103"/>
      <c r="H2" s="103"/>
      <c r="I2" s="103"/>
    </row>
    <row r="3" spans="1:13" s="2" customFormat="1" ht="30" customHeight="1" x14ac:dyDescent="0.25">
      <c r="B3" s="104" t="s">
        <v>7</v>
      </c>
      <c r="C3" s="105"/>
      <c r="D3" s="105"/>
      <c r="E3" s="105"/>
      <c r="F3" s="105"/>
      <c r="G3" s="106"/>
      <c r="H3" s="107" t="s">
        <v>8</v>
      </c>
      <c r="I3" s="108"/>
    </row>
    <row r="4" spans="1:13" ht="31.5" customHeight="1" x14ac:dyDescent="0.2">
      <c r="B4" s="112" t="s">
        <v>34</v>
      </c>
      <c r="C4" s="112"/>
      <c r="D4" s="112"/>
      <c r="E4" s="112"/>
      <c r="F4" s="112"/>
      <c r="G4" s="112"/>
      <c r="H4" s="3" t="s">
        <v>9</v>
      </c>
      <c r="I4" s="4" t="s">
        <v>10</v>
      </c>
    </row>
    <row r="5" spans="1:13" s="2" customFormat="1" ht="30" customHeight="1" x14ac:dyDescent="0.25">
      <c r="B5" s="113" t="s">
        <v>11</v>
      </c>
      <c r="C5" s="113"/>
      <c r="D5" s="113"/>
      <c r="E5" s="113"/>
      <c r="F5" s="113"/>
      <c r="G5" s="113"/>
      <c r="H5" s="113"/>
      <c r="I5" s="113"/>
      <c r="K5" s="2" t="s">
        <v>0</v>
      </c>
      <c r="L5" s="2" t="s">
        <v>2</v>
      </c>
      <c r="M5" s="2" t="s">
        <v>4</v>
      </c>
    </row>
    <row r="6" spans="1:13" ht="25.5" x14ac:dyDescent="0.25">
      <c r="A6" s="35"/>
      <c r="B6" s="5" t="s">
        <v>12</v>
      </c>
      <c r="C6" s="34" t="s">
        <v>31</v>
      </c>
      <c r="D6" s="6" t="s">
        <v>13</v>
      </c>
      <c r="E6" s="6" t="s">
        <v>14</v>
      </c>
      <c r="F6" s="6" t="s">
        <v>15</v>
      </c>
      <c r="G6" s="6" t="s">
        <v>16</v>
      </c>
      <c r="H6" s="6" t="s">
        <v>17</v>
      </c>
      <c r="I6" s="7" t="s">
        <v>18</v>
      </c>
      <c r="K6" s="41"/>
    </row>
    <row r="7" spans="1:13" ht="25.5" x14ac:dyDescent="0.2">
      <c r="B7" s="39" t="s">
        <v>96</v>
      </c>
      <c r="C7" s="9" t="s">
        <v>19</v>
      </c>
      <c r="D7" s="9">
        <v>4</v>
      </c>
      <c r="E7" s="10">
        <v>1</v>
      </c>
      <c r="F7" s="10"/>
      <c r="G7" s="11">
        <v>148.5</v>
      </c>
      <c r="H7" s="10"/>
      <c r="I7" s="12">
        <f>D7*E7*G7+D7*F7*H7</f>
        <v>594</v>
      </c>
      <c r="K7" s="12"/>
      <c r="L7" s="12"/>
      <c r="M7" s="12">
        <f>I7</f>
        <v>594</v>
      </c>
    </row>
    <row r="8" spans="1:13" ht="15.95" customHeight="1" x14ac:dyDescent="0.2">
      <c r="B8" s="114" t="s">
        <v>20</v>
      </c>
      <c r="C8" s="114"/>
      <c r="D8" s="114"/>
      <c r="E8" s="114"/>
      <c r="F8" s="114"/>
      <c r="G8" s="114"/>
      <c r="H8" s="114"/>
      <c r="I8" s="13">
        <f>SUM(I7:I7)</f>
        <v>594</v>
      </c>
      <c r="K8" s="12">
        <f>SUM(K7:K7)</f>
        <v>0</v>
      </c>
      <c r="L8" s="12">
        <f>SUM(L7:L7)</f>
        <v>0</v>
      </c>
      <c r="M8" s="12">
        <f>SUM(M7:M7)</f>
        <v>594</v>
      </c>
    </row>
    <row r="9" spans="1:13" s="2" customFormat="1" ht="30" customHeight="1" x14ac:dyDescent="0.25">
      <c r="B9" s="113" t="s">
        <v>21</v>
      </c>
      <c r="C9" s="113"/>
      <c r="D9" s="113"/>
      <c r="E9" s="113"/>
      <c r="F9" s="113"/>
      <c r="G9" s="113"/>
      <c r="H9" s="113"/>
      <c r="I9" s="113"/>
      <c r="K9" s="18"/>
    </row>
    <row r="10" spans="1:13" ht="15.95" customHeight="1" x14ac:dyDescent="0.2">
      <c r="B10" s="37" t="s">
        <v>12</v>
      </c>
      <c r="C10" s="38" t="s">
        <v>31</v>
      </c>
      <c r="D10" s="10" t="s">
        <v>13</v>
      </c>
      <c r="E10" s="16"/>
      <c r="F10" s="16"/>
      <c r="G10" s="16"/>
      <c r="H10" s="10" t="s">
        <v>22</v>
      </c>
      <c r="I10" s="17" t="s">
        <v>18</v>
      </c>
      <c r="K10" s="28"/>
    </row>
    <row r="11" spans="1:13" ht="15.95" customHeight="1" x14ac:dyDescent="0.2">
      <c r="B11" s="39" t="s">
        <v>49</v>
      </c>
      <c r="C11" s="9" t="s">
        <v>3</v>
      </c>
      <c r="D11" s="33">
        <v>220</v>
      </c>
      <c r="E11" s="10" t="s">
        <v>63</v>
      </c>
      <c r="F11" s="65" t="s">
        <v>94</v>
      </c>
      <c r="G11" s="16"/>
      <c r="H11" s="11">
        <v>2.15</v>
      </c>
      <c r="I11" s="17">
        <f>ROUND(D11*H11,2)</f>
        <v>473</v>
      </c>
      <c r="J11" s="28"/>
      <c r="K11" s="12"/>
      <c r="L11" s="12">
        <f>I11</f>
        <v>473</v>
      </c>
      <c r="M11" s="12"/>
    </row>
    <row r="12" spans="1:13" ht="25.5" x14ac:dyDescent="0.2">
      <c r="B12" s="39" t="s">
        <v>97</v>
      </c>
      <c r="C12" s="32" t="s">
        <v>10</v>
      </c>
      <c r="D12" s="33">
        <v>4</v>
      </c>
      <c r="E12" s="10" t="s">
        <v>57</v>
      </c>
      <c r="F12" s="65" t="s">
        <v>95</v>
      </c>
      <c r="G12" s="16"/>
      <c r="H12" s="11">
        <v>228.33</v>
      </c>
      <c r="I12" s="17">
        <f>ROUND(D12*H12,2)</f>
        <v>913.32</v>
      </c>
      <c r="K12" s="12">
        <f>I12</f>
        <v>913.32</v>
      </c>
      <c r="L12" s="12"/>
      <c r="M12" s="12"/>
    </row>
    <row r="13" spans="1:13" ht="15.95" customHeight="1" x14ac:dyDescent="0.2">
      <c r="B13" s="114" t="s">
        <v>20</v>
      </c>
      <c r="C13" s="114"/>
      <c r="D13" s="114"/>
      <c r="E13" s="114"/>
      <c r="F13" s="114"/>
      <c r="G13" s="114"/>
      <c r="H13" s="114"/>
      <c r="I13" s="17">
        <f>SUM(I11:I12)</f>
        <v>1386.32</v>
      </c>
      <c r="K13" s="17">
        <f>SUM(K11:K12)</f>
        <v>913.32</v>
      </c>
      <c r="L13" s="17">
        <f>SUM(L11:L12)</f>
        <v>473</v>
      </c>
      <c r="M13" s="17">
        <f>SUM(M11:M12)</f>
        <v>0</v>
      </c>
    </row>
    <row r="14" spans="1:13" s="2" customFormat="1" ht="30" customHeight="1" x14ac:dyDescent="0.25">
      <c r="B14" s="113" t="s">
        <v>23</v>
      </c>
      <c r="C14" s="113"/>
      <c r="D14" s="113"/>
      <c r="E14" s="113"/>
      <c r="F14" s="113"/>
      <c r="G14" s="113"/>
      <c r="H14" s="113"/>
      <c r="I14" s="113"/>
    </row>
    <row r="15" spans="1:13" x14ac:dyDescent="0.2">
      <c r="B15" s="15" t="s">
        <v>12</v>
      </c>
      <c r="C15" s="29" t="s">
        <v>31</v>
      </c>
      <c r="D15" s="10" t="s">
        <v>13</v>
      </c>
      <c r="E15" s="16"/>
      <c r="F15" s="16"/>
      <c r="G15" s="16"/>
      <c r="H15" s="10" t="s">
        <v>22</v>
      </c>
      <c r="I15" s="14" t="s">
        <v>18</v>
      </c>
    </row>
    <row r="16" spans="1:13" x14ac:dyDescent="0.2">
      <c r="B16" s="36"/>
      <c r="C16" s="10"/>
      <c r="D16" s="10"/>
      <c r="E16" s="16"/>
      <c r="F16" s="16"/>
      <c r="G16" s="16"/>
      <c r="H16" s="10"/>
      <c r="I16" s="17">
        <f>D16*H16</f>
        <v>0</v>
      </c>
    </row>
    <row r="17" spans="2:13" x14ac:dyDescent="0.2">
      <c r="B17" s="114"/>
      <c r="C17" s="114"/>
      <c r="D17" s="114"/>
      <c r="E17" s="114"/>
      <c r="F17" s="114"/>
      <c r="G17" s="114"/>
      <c r="H17" s="114"/>
      <c r="I17" s="17">
        <f>SUM(I16:I16)</f>
        <v>0</v>
      </c>
    </row>
    <row r="18" spans="2:13" s="2" customFormat="1" ht="30" customHeight="1" x14ac:dyDescent="0.25">
      <c r="B18" s="113" t="s">
        <v>24</v>
      </c>
      <c r="C18" s="113"/>
      <c r="D18" s="113"/>
      <c r="E18" s="113"/>
      <c r="F18" s="113"/>
      <c r="G18" s="113"/>
      <c r="H18" s="113"/>
      <c r="I18" s="113"/>
    </row>
    <row r="19" spans="2:13" ht="15.95" customHeight="1" x14ac:dyDescent="0.2">
      <c r="B19" s="37" t="s">
        <v>12</v>
      </c>
      <c r="C19" s="38" t="s">
        <v>31</v>
      </c>
      <c r="D19" s="20" t="s">
        <v>13</v>
      </c>
      <c r="E19" s="40"/>
      <c r="F19" s="40"/>
      <c r="G19" s="40"/>
      <c r="H19" s="20" t="s">
        <v>22</v>
      </c>
      <c r="I19" s="42" t="s">
        <v>18</v>
      </c>
    </row>
    <row r="20" spans="2:13" ht="15.95" customHeight="1" x14ac:dyDescent="0.2">
      <c r="B20" s="43" t="s">
        <v>35</v>
      </c>
      <c r="C20" s="29" t="s">
        <v>32</v>
      </c>
      <c r="D20" s="10">
        <v>0.05</v>
      </c>
      <c r="E20" s="16"/>
      <c r="F20" s="16"/>
      <c r="G20" s="16"/>
      <c r="H20" s="11">
        <v>5286.69</v>
      </c>
      <c r="I20" s="17">
        <f>ROUND(D20*H20,2)</f>
        <v>264.33</v>
      </c>
      <c r="K20" s="12"/>
      <c r="L20" s="12"/>
      <c r="M20" s="12">
        <f>I20</f>
        <v>264.33</v>
      </c>
    </row>
    <row r="21" spans="2:13" ht="15.95" customHeight="1" x14ac:dyDescent="0.2">
      <c r="B21" s="43" t="s">
        <v>36</v>
      </c>
      <c r="C21" s="29" t="s">
        <v>32</v>
      </c>
      <c r="D21" s="10">
        <v>0.05</v>
      </c>
      <c r="E21" s="16"/>
      <c r="F21" s="16"/>
      <c r="G21" s="16"/>
      <c r="H21" s="11">
        <v>1973.76</v>
      </c>
      <c r="I21" s="17">
        <f t="shared" ref="I21:I26" si="0">ROUND(D21*H21,2)</f>
        <v>98.69</v>
      </c>
      <c r="K21" s="12"/>
      <c r="L21" s="12"/>
      <c r="M21" s="12">
        <f>I21</f>
        <v>98.69</v>
      </c>
    </row>
    <row r="22" spans="2:13" ht="15.95" customHeight="1" x14ac:dyDescent="0.2">
      <c r="B22" s="43" t="s">
        <v>37</v>
      </c>
      <c r="C22" s="29" t="s">
        <v>19</v>
      </c>
      <c r="D22" s="10">
        <v>5</v>
      </c>
      <c r="E22" s="16"/>
      <c r="F22" s="16"/>
      <c r="G22" s="16"/>
      <c r="H22" s="11">
        <v>5.97</v>
      </c>
      <c r="I22" s="17">
        <f t="shared" si="0"/>
        <v>29.85</v>
      </c>
      <c r="K22" s="12"/>
      <c r="L22" s="12"/>
      <c r="M22" s="12">
        <f>I22</f>
        <v>29.85</v>
      </c>
    </row>
    <row r="23" spans="2:13" ht="15.95" customHeight="1" x14ac:dyDescent="0.2">
      <c r="B23" s="43" t="s">
        <v>38</v>
      </c>
      <c r="C23" s="29" t="s">
        <v>19</v>
      </c>
      <c r="D23" s="10">
        <v>22.65</v>
      </c>
      <c r="E23" s="16"/>
      <c r="F23" s="16"/>
      <c r="G23" s="16"/>
      <c r="H23" s="11">
        <v>1.99</v>
      </c>
      <c r="I23" s="17">
        <f t="shared" si="0"/>
        <v>45.07</v>
      </c>
      <c r="K23" s="12"/>
      <c r="L23" s="12"/>
      <c r="M23" s="12">
        <f>I23</f>
        <v>45.07</v>
      </c>
    </row>
    <row r="24" spans="2:13" ht="15.95" customHeight="1" x14ac:dyDescent="0.2">
      <c r="B24" s="43" t="s">
        <v>39</v>
      </c>
      <c r="C24" s="29" t="s">
        <v>19</v>
      </c>
      <c r="D24" s="10">
        <v>8</v>
      </c>
      <c r="E24" s="16"/>
      <c r="F24" s="16"/>
      <c r="G24" s="16"/>
      <c r="H24" s="11">
        <v>4.1100000000000003</v>
      </c>
      <c r="I24" s="17">
        <f t="shared" si="0"/>
        <v>32.880000000000003</v>
      </c>
      <c r="K24" s="12"/>
      <c r="L24" s="12">
        <f>I24</f>
        <v>32.880000000000003</v>
      </c>
      <c r="M24" s="12"/>
    </row>
    <row r="25" spans="2:13" ht="15.95" customHeight="1" x14ac:dyDescent="0.2">
      <c r="B25" s="43" t="s">
        <v>40</v>
      </c>
      <c r="C25" s="29" t="s">
        <v>19</v>
      </c>
      <c r="D25" s="10">
        <v>13</v>
      </c>
      <c r="E25" s="16"/>
      <c r="F25" s="16"/>
      <c r="G25" s="16"/>
      <c r="H25" s="11">
        <v>3.38</v>
      </c>
      <c r="I25" s="17">
        <f t="shared" si="0"/>
        <v>43.94</v>
      </c>
      <c r="K25" s="12"/>
      <c r="L25" s="12">
        <f>I25</f>
        <v>43.94</v>
      </c>
      <c r="M25" s="12"/>
    </row>
    <row r="26" spans="2:13" ht="15.95" customHeight="1" x14ac:dyDescent="0.2">
      <c r="B26" s="44" t="s">
        <v>41</v>
      </c>
      <c r="C26" s="29" t="s">
        <v>19</v>
      </c>
      <c r="D26" s="10">
        <v>13</v>
      </c>
      <c r="E26" s="16"/>
      <c r="F26" s="16"/>
      <c r="G26" s="16"/>
      <c r="H26" s="11">
        <v>3.09</v>
      </c>
      <c r="I26" s="17">
        <f t="shared" si="0"/>
        <v>40.17</v>
      </c>
      <c r="K26" s="12">
        <f>I26</f>
        <v>40.17</v>
      </c>
      <c r="L26" s="12"/>
      <c r="M26" s="12"/>
    </row>
    <row r="27" spans="2:13" ht="15.95" customHeight="1" x14ac:dyDescent="0.2">
      <c r="B27" s="115" t="s">
        <v>33</v>
      </c>
      <c r="C27" s="115"/>
      <c r="D27" s="115"/>
      <c r="E27" s="115"/>
      <c r="F27" s="115"/>
      <c r="G27" s="115"/>
      <c r="H27" s="115"/>
      <c r="I27" s="17">
        <f>SUM(I20:I26)*1.2796</f>
        <v>710.09</v>
      </c>
      <c r="K27" s="12">
        <f>SUM(K20:K26)*1.2796</f>
        <v>51.4</v>
      </c>
      <c r="L27" s="12">
        <f>SUM(L20:L26)*1.2796</f>
        <v>98.3</v>
      </c>
      <c r="M27" s="12">
        <f>SUM(M20:M26)*1.2796</f>
        <v>560.39</v>
      </c>
    </row>
    <row r="28" spans="2:13" ht="15.95" customHeight="1" x14ac:dyDescent="0.2">
      <c r="B28" s="114" t="s">
        <v>20</v>
      </c>
      <c r="C28" s="114"/>
      <c r="D28" s="114"/>
      <c r="E28" s="114"/>
      <c r="F28" s="114"/>
      <c r="G28" s="114"/>
      <c r="H28" s="114"/>
      <c r="I28" s="13">
        <f>SUM(I20:I27)</f>
        <v>1265.02</v>
      </c>
      <c r="K28" s="12">
        <f>SUM(K20:K27)</f>
        <v>91.57</v>
      </c>
      <c r="L28" s="12">
        <f>SUM(L20:L27)</f>
        <v>175.12</v>
      </c>
      <c r="M28" s="12">
        <f>SUM(M20:M27)</f>
        <v>998.33</v>
      </c>
    </row>
    <row r="29" spans="2:13" ht="15.95" customHeight="1" x14ac:dyDescent="0.2">
      <c r="B29" s="19" t="s">
        <v>26</v>
      </c>
      <c r="C29" s="10">
        <v>1</v>
      </c>
      <c r="D29" s="116" t="s">
        <v>27</v>
      </c>
      <c r="E29" s="116"/>
      <c r="F29" s="116"/>
      <c r="G29" s="116"/>
      <c r="H29" s="116"/>
      <c r="I29" s="13">
        <f>I28+I17+I13+I8</f>
        <v>3245.34</v>
      </c>
      <c r="K29" s="12">
        <f>K28+K17+K13+K8</f>
        <v>1004.89</v>
      </c>
      <c r="L29" s="12">
        <f>L28+L17+L13+L8</f>
        <v>648.12</v>
      </c>
      <c r="M29" s="12">
        <f>M28+M17+M13+M8</f>
        <v>1592.33</v>
      </c>
    </row>
    <row r="30" spans="2:13" ht="15.95" customHeight="1" x14ac:dyDescent="0.2">
      <c r="B30" s="109"/>
      <c r="C30" s="110"/>
      <c r="D30" s="110"/>
      <c r="E30" s="110"/>
      <c r="F30" s="110"/>
      <c r="G30" s="110"/>
      <c r="H30" s="111"/>
      <c r="I30" s="13">
        <f>I29/C29</f>
        <v>3245.34</v>
      </c>
      <c r="K30" s="12">
        <f>K29/C29</f>
        <v>1004.89</v>
      </c>
      <c r="L30" s="12">
        <f>L29/C29</f>
        <v>648.12</v>
      </c>
      <c r="M30" s="12">
        <f>M29/C29</f>
        <v>1592.33</v>
      </c>
    </row>
    <row r="31" spans="2:13" ht="15.95" customHeight="1" x14ac:dyDescent="0.2">
      <c r="B31" s="21" t="s">
        <v>28</v>
      </c>
      <c r="C31" s="22">
        <v>22.5</v>
      </c>
      <c r="D31" s="23" t="s">
        <v>29</v>
      </c>
      <c r="E31" s="24"/>
      <c r="F31" s="24"/>
      <c r="G31" s="24"/>
      <c r="H31" s="25"/>
      <c r="I31" s="17">
        <f>C31/100*I30</f>
        <v>730.2</v>
      </c>
      <c r="K31" s="12">
        <f>C31/100*K30</f>
        <v>226.1</v>
      </c>
      <c r="L31" s="12">
        <f>C31/100*L30</f>
        <v>145.83000000000001</v>
      </c>
      <c r="M31" s="12">
        <f>C31/100*M30</f>
        <v>358.27</v>
      </c>
    </row>
    <row r="32" spans="2:13" s="2" customFormat="1" ht="30" customHeight="1" thickBot="1" x14ac:dyDescent="0.3">
      <c r="B32" s="117" t="s">
        <v>30</v>
      </c>
      <c r="C32" s="117"/>
      <c r="D32" s="117"/>
      <c r="E32" s="117"/>
      <c r="F32" s="117"/>
      <c r="G32" s="117"/>
      <c r="H32" s="117"/>
      <c r="I32" s="26">
        <f>SUM(I30:I31)</f>
        <v>3975.54</v>
      </c>
      <c r="K32" s="26">
        <f>SUM(K30:K31)</f>
        <v>1230.99</v>
      </c>
      <c r="L32" s="26">
        <f>SUM(L30:L31)</f>
        <v>793.95</v>
      </c>
      <c r="M32" s="26">
        <f>SUM(M30:M31)</f>
        <v>1950.6</v>
      </c>
    </row>
    <row r="39" spans="1:13" ht="13.5" thickBot="1" x14ac:dyDescent="0.25"/>
    <row r="40" spans="1:13" ht="30" customHeight="1" x14ac:dyDescent="0.2">
      <c r="B40" s="27" t="s">
        <v>5</v>
      </c>
      <c r="C40" s="1" t="s">
        <v>43</v>
      </c>
      <c r="D40" s="103" t="s">
        <v>6</v>
      </c>
      <c r="E40" s="103"/>
      <c r="F40" s="103"/>
      <c r="G40" s="103"/>
      <c r="H40" s="103"/>
      <c r="I40" s="103"/>
    </row>
    <row r="41" spans="1:13" s="2" customFormat="1" ht="30" customHeight="1" x14ac:dyDescent="0.25">
      <c r="B41" s="104" t="s">
        <v>7</v>
      </c>
      <c r="C41" s="105"/>
      <c r="D41" s="105"/>
      <c r="E41" s="105"/>
      <c r="F41" s="105"/>
      <c r="G41" s="106"/>
      <c r="H41" s="107" t="s">
        <v>8</v>
      </c>
      <c r="I41" s="108"/>
    </row>
    <row r="42" spans="1:13" ht="31.5" customHeight="1" x14ac:dyDescent="0.2">
      <c r="B42" s="112" t="s">
        <v>44</v>
      </c>
      <c r="C42" s="112"/>
      <c r="D42" s="112"/>
      <c r="E42" s="112"/>
      <c r="F42" s="112"/>
      <c r="G42" s="112"/>
      <c r="H42" s="3" t="s">
        <v>9</v>
      </c>
      <c r="I42" s="4" t="s">
        <v>10</v>
      </c>
      <c r="J42" s="8">
        <v>184852</v>
      </c>
    </row>
    <row r="43" spans="1:13" s="2" customFormat="1" ht="30" customHeight="1" x14ac:dyDescent="0.25">
      <c r="B43" s="113" t="s">
        <v>11</v>
      </c>
      <c r="C43" s="113"/>
      <c r="D43" s="113"/>
      <c r="E43" s="113"/>
      <c r="F43" s="113"/>
      <c r="G43" s="113"/>
      <c r="H43" s="113"/>
      <c r="I43" s="113"/>
      <c r="K43" s="2" t="s">
        <v>0</v>
      </c>
      <c r="L43" s="2" t="s">
        <v>2</v>
      </c>
      <c r="M43" s="2" t="s">
        <v>4</v>
      </c>
    </row>
    <row r="44" spans="1:13" ht="25.5" x14ac:dyDescent="0.25">
      <c r="A44" s="35"/>
      <c r="B44" s="5" t="s">
        <v>12</v>
      </c>
      <c r="C44" s="34" t="s">
        <v>31</v>
      </c>
      <c r="D44" s="6" t="s">
        <v>13</v>
      </c>
      <c r="E44" s="6" t="s">
        <v>14</v>
      </c>
      <c r="F44" s="6" t="s">
        <v>15</v>
      </c>
      <c r="G44" s="6" t="s">
        <v>16</v>
      </c>
      <c r="H44" s="6" t="s">
        <v>17</v>
      </c>
      <c r="I44" s="7" t="s">
        <v>18</v>
      </c>
      <c r="K44" s="41"/>
    </row>
    <row r="45" spans="1:13" ht="25.5" x14ac:dyDescent="0.2">
      <c r="B45" s="39" t="s">
        <v>96</v>
      </c>
      <c r="C45" s="9" t="s">
        <v>19</v>
      </c>
      <c r="D45" s="9">
        <v>4</v>
      </c>
      <c r="E45" s="10">
        <v>1</v>
      </c>
      <c r="F45" s="10"/>
      <c r="G45" s="11">
        <v>148.5</v>
      </c>
      <c r="H45" s="10"/>
      <c r="I45" s="12">
        <f>D45*E45*G45+D45*F45*H45</f>
        <v>594</v>
      </c>
      <c r="K45" s="12"/>
      <c r="L45" s="12"/>
      <c r="M45" s="12">
        <f>I45</f>
        <v>594</v>
      </c>
    </row>
    <row r="46" spans="1:13" ht="15.95" customHeight="1" x14ac:dyDescent="0.2">
      <c r="B46" s="114" t="s">
        <v>20</v>
      </c>
      <c r="C46" s="114"/>
      <c r="D46" s="114"/>
      <c r="E46" s="114"/>
      <c r="F46" s="114"/>
      <c r="G46" s="114"/>
      <c r="H46" s="114"/>
      <c r="I46" s="13">
        <f>SUM(I45:I45)</f>
        <v>594</v>
      </c>
      <c r="K46" s="12">
        <f>SUM(K45:K45)</f>
        <v>0</v>
      </c>
      <c r="L46" s="12">
        <f>SUM(L45:L45)</f>
        <v>0</v>
      </c>
      <c r="M46" s="12">
        <f>SUM(M45:M45)</f>
        <v>594</v>
      </c>
    </row>
    <row r="47" spans="1:13" s="2" customFormat="1" ht="30" customHeight="1" x14ac:dyDescent="0.25">
      <c r="B47" s="113" t="s">
        <v>21</v>
      </c>
      <c r="C47" s="113"/>
      <c r="D47" s="113"/>
      <c r="E47" s="113"/>
      <c r="F47" s="113"/>
      <c r="G47" s="113"/>
      <c r="H47" s="113"/>
      <c r="I47" s="113"/>
      <c r="K47" s="18"/>
    </row>
    <row r="48" spans="1:13" ht="15.95" customHeight="1" x14ac:dyDescent="0.2">
      <c r="B48" s="37" t="s">
        <v>12</v>
      </c>
      <c r="C48" s="38" t="s">
        <v>31</v>
      </c>
      <c r="D48" s="10" t="s">
        <v>13</v>
      </c>
      <c r="E48" s="16"/>
      <c r="F48" s="16"/>
      <c r="G48" s="16"/>
      <c r="H48" s="10" t="s">
        <v>22</v>
      </c>
      <c r="I48" s="17" t="s">
        <v>18</v>
      </c>
      <c r="K48" s="28"/>
    </row>
    <row r="49" spans="2:13" ht="15.95" customHeight="1" x14ac:dyDescent="0.2">
      <c r="B49" s="39" t="s">
        <v>49</v>
      </c>
      <c r="C49" s="9" t="s">
        <v>3</v>
      </c>
      <c r="D49" s="45">
        <v>275</v>
      </c>
      <c r="E49" s="10" t="s">
        <v>63</v>
      </c>
      <c r="F49" s="65" t="s">
        <v>94</v>
      </c>
      <c r="G49" s="46"/>
      <c r="H49" s="11">
        <v>2.15</v>
      </c>
      <c r="I49" s="17">
        <f>ROUND(D49*H49,2)</f>
        <v>591.25</v>
      </c>
      <c r="J49" s="28"/>
      <c r="K49" s="12"/>
      <c r="L49" s="12">
        <f>I49</f>
        <v>591.25</v>
      </c>
      <c r="M49" s="12"/>
    </row>
    <row r="50" spans="2:13" ht="25.5" x14ac:dyDescent="0.2">
      <c r="B50" s="39" t="s">
        <v>97</v>
      </c>
      <c r="C50" s="32" t="s">
        <v>10</v>
      </c>
      <c r="D50" s="45">
        <v>4</v>
      </c>
      <c r="E50" s="10" t="s">
        <v>57</v>
      </c>
      <c r="F50" s="65" t="s">
        <v>95</v>
      </c>
      <c r="G50" s="46"/>
      <c r="H50" s="11">
        <v>228.33</v>
      </c>
      <c r="I50" s="17">
        <f>ROUND(D50*H50,2)</f>
        <v>913.32</v>
      </c>
      <c r="K50" s="12">
        <f>I50</f>
        <v>913.32</v>
      </c>
      <c r="L50" s="12"/>
      <c r="M50" s="12"/>
    </row>
    <row r="51" spans="2:13" ht="15.95" customHeight="1" x14ac:dyDescent="0.2">
      <c r="B51" s="114" t="s">
        <v>20</v>
      </c>
      <c r="C51" s="114"/>
      <c r="D51" s="114"/>
      <c r="E51" s="114"/>
      <c r="F51" s="114"/>
      <c r="G51" s="114"/>
      <c r="H51" s="114"/>
      <c r="I51" s="17">
        <f>SUM(I49:I50)</f>
        <v>1504.57</v>
      </c>
      <c r="K51" s="17">
        <f>SUM(K49:K50)</f>
        <v>913.32</v>
      </c>
      <c r="L51" s="17">
        <f>SUM(L49:L50)</f>
        <v>591.25</v>
      </c>
      <c r="M51" s="17">
        <f>SUM(M49:M50)</f>
        <v>0</v>
      </c>
    </row>
    <row r="52" spans="2:13" s="2" customFormat="1" ht="30" customHeight="1" x14ac:dyDescent="0.25">
      <c r="B52" s="113" t="s">
        <v>23</v>
      </c>
      <c r="C52" s="113"/>
      <c r="D52" s="113"/>
      <c r="E52" s="113"/>
      <c r="F52" s="113"/>
      <c r="G52" s="113"/>
      <c r="H52" s="113"/>
      <c r="I52" s="113"/>
    </row>
    <row r="53" spans="2:13" x14ac:dyDescent="0.2">
      <c r="B53" s="15" t="s">
        <v>12</v>
      </c>
      <c r="C53" s="30" t="s">
        <v>31</v>
      </c>
      <c r="D53" s="10" t="s">
        <v>13</v>
      </c>
      <c r="E53" s="16"/>
      <c r="F53" s="16"/>
      <c r="G53" s="16"/>
      <c r="H53" s="10" t="s">
        <v>22</v>
      </c>
      <c r="I53" s="14" t="s">
        <v>18</v>
      </c>
    </row>
    <row r="54" spans="2:13" x14ac:dyDescent="0.2">
      <c r="B54" s="36"/>
      <c r="C54" s="10"/>
      <c r="D54" s="10"/>
      <c r="E54" s="16"/>
      <c r="F54" s="16"/>
      <c r="G54" s="16"/>
      <c r="H54" s="10"/>
      <c r="I54" s="17">
        <f>D54*H54</f>
        <v>0</v>
      </c>
    </row>
    <row r="55" spans="2:13" x14ac:dyDescent="0.2">
      <c r="B55" s="114"/>
      <c r="C55" s="114"/>
      <c r="D55" s="114"/>
      <c r="E55" s="114"/>
      <c r="F55" s="114"/>
      <c r="G55" s="114"/>
      <c r="H55" s="114"/>
      <c r="I55" s="17">
        <f>SUM(I54:I54)</f>
        <v>0</v>
      </c>
    </row>
    <row r="56" spans="2:13" s="2" customFormat="1" ht="30" customHeight="1" x14ac:dyDescent="0.25">
      <c r="B56" s="113" t="s">
        <v>24</v>
      </c>
      <c r="C56" s="113"/>
      <c r="D56" s="113"/>
      <c r="E56" s="113"/>
      <c r="F56" s="113"/>
      <c r="G56" s="113"/>
      <c r="H56" s="113"/>
      <c r="I56" s="113"/>
    </row>
    <row r="57" spans="2:13" ht="15.95" customHeight="1" x14ac:dyDescent="0.2">
      <c r="B57" s="37" t="s">
        <v>12</v>
      </c>
      <c r="C57" s="38" t="s">
        <v>31</v>
      </c>
      <c r="D57" s="20" t="s">
        <v>13</v>
      </c>
      <c r="E57" s="40"/>
      <c r="F57" s="40"/>
      <c r="G57" s="40"/>
      <c r="H57" s="20" t="s">
        <v>22</v>
      </c>
      <c r="I57" s="42" t="s">
        <v>18</v>
      </c>
    </row>
    <row r="58" spans="2:13" ht="15.95" customHeight="1" x14ac:dyDescent="0.2">
      <c r="B58" s="43" t="s">
        <v>35</v>
      </c>
      <c r="C58" s="29" t="s">
        <v>32</v>
      </c>
      <c r="D58" s="10">
        <v>0.05</v>
      </c>
      <c r="E58" s="16"/>
      <c r="F58" s="16"/>
      <c r="G58" s="16"/>
      <c r="H58" s="11">
        <v>5286.69</v>
      </c>
      <c r="I58" s="17">
        <f t="shared" ref="I58:I64" si="1">ROUND(D58*H58,2)</f>
        <v>264.33</v>
      </c>
      <c r="K58" s="12"/>
      <c r="L58" s="12"/>
      <c r="M58" s="12">
        <f>I58</f>
        <v>264.33</v>
      </c>
    </row>
    <row r="59" spans="2:13" ht="15.95" customHeight="1" x14ac:dyDescent="0.2">
      <c r="B59" s="43" t="s">
        <v>45</v>
      </c>
      <c r="C59" s="29" t="s">
        <v>32</v>
      </c>
      <c r="D59" s="10">
        <v>0.05</v>
      </c>
      <c r="E59" s="16"/>
      <c r="F59" s="16"/>
      <c r="G59" s="16"/>
      <c r="H59" s="11">
        <v>1973.76</v>
      </c>
      <c r="I59" s="17">
        <f t="shared" si="1"/>
        <v>98.69</v>
      </c>
      <c r="K59" s="12"/>
      <c r="L59" s="12"/>
      <c r="M59" s="12">
        <f>I59</f>
        <v>98.69</v>
      </c>
    </row>
    <row r="60" spans="2:13" ht="15.95" customHeight="1" x14ac:dyDescent="0.2">
      <c r="B60" s="43" t="s">
        <v>42</v>
      </c>
      <c r="C60" s="29" t="s">
        <v>19</v>
      </c>
      <c r="D60" s="10">
        <v>5</v>
      </c>
      <c r="E60" s="16"/>
      <c r="F60" s="16"/>
      <c r="G60" s="16"/>
      <c r="H60" s="11">
        <v>5.97</v>
      </c>
      <c r="I60" s="17">
        <f t="shared" si="1"/>
        <v>29.85</v>
      </c>
      <c r="K60" s="12"/>
      <c r="L60" s="12"/>
      <c r="M60" s="12">
        <f>I60</f>
        <v>29.85</v>
      </c>
    </row>
    <row r="61" spans="2:13" ht="15.95" customHeight="1" x14ac:dyDescent="0.2">
      <c r="B61" s="43" t="s">
        <v>46</v>
      </c>
      <c r="C61" s="29" t="s">
        <v>19</v>
      </c>
      <c r="D61" s="10">
        <v>22.65</v>
      </c>
      <c r="E61" s="16"/>
      <c r="F61" s="16"/>
      <c r="G61" s="16"/>
      <c r="H61" s="11">
        <v>1.99</v>
      </c>
      <c r="I61" s="17">
        <f t="shared" si="1"/>
        <v>45.07</v>
      </c>
      <c r="K61" s="12"/>
      <c r="L61" s="12"/>
      <c r="M61" s="12">
        <f>I61</f>
        <v>45.07</v>
      </c>
    </row>
    <row r="62" spans="2:13" ht="15.95" customHeight="1" x14ac:dyDescent="0.2">
      <c r="B62" s="43" t="s">
        <v>47</v>
      </c>
      <c r="C62" s="29" t="s">
        <v>19</v>
      </c>
      <c r="D62" s="10">
        <v>8</v>
      </c>
      <c r="E62" s="16"/>
      <c r="F62" s="16"/>
      <c r="G62" s="16"/>
      <c r="H62" s="11">
        <v>4.1100000000000003</v>
      </c>
      <c r="I62" s="17">
        <f t="shared" si="1"/>
        <v>32.880000000000003</v>
      </c>
      <c r="K62" s="12"/>
      <c r="L62" s="12">
        <f>I62</f>
        <v>32.880000000000003</v>
      </c>
      <c r="M62" s="12"/>
    </row>
    <row r="63" spans="2:13" ht="15.95" customHeight="1" x14ac:dyDescent="0.2">
      <c r="B63" s="43" t="s">
        <v>40</v>
      </c>
      <c r="C63" s="29" t="s">
        <v>19</v>
      </c>
      <c r="D63" s="10">
        <v>13</v>
      </c>
      <c r="E63" s="16"/>
      <c r="F63" s="16"/>
      <c r="G63" s="16"/>
      <c r="H63" s="11">
        <v>3.38</v>
      </c>
      <c r="I63" s="17">
        <f t="shared" si="1"/>
        <v>43.94</v>
      </c>
      <c r="K63" s="12"/>
      <c r="L63" s="12">
        <f>I63</f>
        <v>43.94</v>
      </c>
      <c r="M63" s="12"/>
    </row>
    <row r="64" spans="2:13" ht="15.95" customHeight="1" x14ac:dyDescent="0.2">
      <c r="B64" s="44" t="s">
        <v>25</v>
      </c>
      <c r="C64" s="29" t="s">
        <v>19</v>
      </c>
      <c r="D64" s="10">
        <v>13</v>
      </c>
      <c r="E64" s="16"/>
      <c r="F64" s="16"/>
      <c r="G64" s="16"/>
      <c r="H64" s="11">
        <v>3.09</v>
      </c>
      <c r="I64" s="17">
        <f t="shared" si="1"/>
        <v>40.17</v>
      </c>
      <c r="K64" s="12">
        <f>I64</f>
        <v>40.17</v>
      </c>
      <c r="L64" s="12"/>
      <c r="M64" s="12"/>
    </row>
    <row r="65" spans="2:13" ht="15.95" customHeight="1" x14ac:dyDescent="0.2">
      <c r="B65" s="115" t="s">
        <v>33</v>
      </c>
      <c r="C65" s="115"/>
      <c r="D65" s="115"/>
      <c r="E65" s="115"/>
      <c r="F65" s="115"/>
      <c r="G65" s="115"/>
      <c r="H65" s="115"/>
      <c r="I65" s="17">
        <f>SUM(I58:I64)*1.2796</f>
        <v>710.09</v>
      </c>
      <c r="K65" s="12">
        <f>SUM(K58:K64)*1.2796</f>
        <v>51.4</v>
      </c>
      <c r="L65" s="12">
        <f>SUM(L58:L64)*1.2796</f>
        <v>98.3</v>
      </c>
      <c r="M65" s="12">
        <f>SUM(M58:M64)*1.2796</f>
        <v>560.39</v>
      </c>
    </row>
    <row r="66" spans="2:13" ht="15.95" customHeight="1" x14ac:dyDescent="0.2">
      <c r="B66" s="114" t="s">
        <v>20</v>
      </c>
      <c r="C66" s="114"/>
      <c r="D66" s="114"/>
      <c r="E66" s="114"/>
      <c r="F66" s="114"/>
      <c r="G66" s="114"/>
      <c r="H66" s="114"/>
      <c r="I66" s="13">
        <f>SUM(I58:I65)</f>
        <v>1265.02</v>
      </c>
      <c r="K66" s="12">
        <f>SUM(K58:K65)</f>
        <v>91.57</v>
      </c>
      <c r="L66" s="12">
        <f>SUM(L58:L65)</f>
        <v>175.12</v>
      </c>
      <c r="M66" s="12">
        <f>SUM(M58:M65)</f>
        <v>998.33</v>
      </c>
    </row>
    <row r="67" spans="2:13" ht="15.95" customHeight="1" x14ac:dyDescent="0.2">
      <c r="B67" s="19" t="s">
        <v>26</v>
      </c>
      <c r="C67" s="10">
        <v>1</v>
      </c>
      <c r="D67" s="116" t="s">
        <v>27</v>
      </c>
      <c r="E67" s="116"/>
      <c r="F67" s="116"/>
      <c r="G67" s="116"/>
      <c r="H67" s="116"/>
      <c r="I67" s="13">
        <f>I66+I55+I51+I46</f>
        <v>3363.59</v>
      </c>
      <c r="K67" s="12">
        <f>K66+K55+K51+K46</f>
        <v>1004.89</v>
      </c>
      <c r="L67" s="12">
        <f>L66+L55+L51+L46</f>
        <v>766.37</v>
      </c>
      <c r="M67" s="12">
        <f>M66+M55+M51+M46</f>
        <v>1592.33</v>
      </c>
    </row>
    <row r="68" spans="2:13" ht="15.95" customHeight="1" x14ac:dyDescent="0.2">
      <c r="B68" s="109"/>
      <c r="C68" s="110"/>
      <c r="D68" s="110"/>
      <c r="E68" s="110"/>
      <c r="F68" s="110"/>
      <c r="G68" s="110"/>
      <c r="H68" s="111"/>
      <c r="I68" s="13">
        <f>I67/C67</f>
        <v>3363.59</v>
      </c>
      <c r="K68" s="12">
        <f>K67/C67</f>
        <v>1004.89</v>
      </c>
      <c r="L68" s="12">
        <f>L67/C67</f>
        <v>766.37</v>
      </c>
      <c r="M68" s="12">
        <f>M67/C67</f>
        <v>1592.33</v>
      </c>
    </row>
    <row r="69" spans="2:13" ht="15.95" customHeight="1" x14ac:dyDescent="0.2">
      <c r="B69" s="21" t="s">
        <v>28</v>
      </c>
      <c r="C69" s="22">
        <v>22.5</v>
      </c>
      <c r="D69" s="23" t="s">
        <v>29</v>
      </c>
      <c r="E69" s="24"/>
      <c r="F69" s="24"/>
      <c r="G69" s="24"/>
      <c r="H69" s="25"/>
      <c r="I69" s="17">
        <f>C69/100*I68</f>
        <v>756.81</v>
      </c>
      <c r="K69" s="12">
        <f>C69/100*K68</f>
        <v>226.1</v>
      </c>
      <c r="L69" s="12">
        <f>C69/100*L68</f>
        <v>172.43</v>
      </c>
      <c r="M69" s="12">
        <f>C69/100*M68</f>
        <v>358.27</v>
      </c>
    </row>
    <row r="70" spans="2:13" s="2" customFormat="1" ht="30" customHeight="1" thickBot="1" x14ac:dyDescent="0.3">
      <c r="B70" s="117" t="s">
        <v>30</v>
      </c>
      <c r="C70" s="117"/>
      <c r="D70" s="117"/>
      <c r="E70" s="117"/>
      <c r="F70" s="117"/>
      <c r="G70" s="117"/>
      <c r="H70" s="117"/>
      <c r="I70" s="26">
        <f>SUM(I68:I69)</f>
        <v>4120.3999999999996</v>
      </c>
      <c r="K70" s="26">
        <f>SUM(K68:K69)</f>
        <v>1230.99</v>
      </c>
      <c r="L70" s="26">
        <f>SUM(L68:L69)</f>
        <v>938.8</v>
      </c>
      <c r="M70" s="26">
        <f>SUM(M68:M69)</f>
        <v>1950.6</v>
      </c>
    </row>
    <row r="76" spans="2:13" ht="13.5" thickBot="1" x14ac:dyDescent="0.25"/>
    <row r="77" spans="2:13" ht="16.5" thickBot="1" x14ac:dyDescent="0.25">
      <c r="B77" s="97" t="s">
        <v>51</v>
      </c>
      <c r="C77" s="98"/>
      <c r="D77" s="98"/>
      <c r="E77" s="98"/>
      <c r="F77" s="98"/>
      <c r="G77" s="98"/>
      <c r="H77" s="98"/>
      <c r="I77" s="99"/>
    </row>
    <row r="78" spans="2:13" ht="31.5" x14ac:dyDescent="0.2">
      <c r="B78" s="48" t="s">
        <v>12</v>
      </c>
      <c r="C78" s="47" t="s">
        <v>52</v>
      </c>
      <c r="D78" s="48" t="s">
        <v>53</v>
      </c>
      <c r="E78" s="48" t="s">
        <v>54</v>
      </c>
      <c r="F78" s="49" t="s">
        <v>31</v>
      </c>
      <c r="G78" s="48" t="s">
        <v>13</v>
      </c>
      <c r="H78" s="48" t="s">
        <v>22</v>
      </c>
      <c r="I78" s="50" t="s">
        <v>18</v>
      </c>
    </row>
    <row r="79" spans="2:13" ht="15" x14ac:dyDescent="0.2">
      <c r="B79" s="52" t="s">
        <v>56</v>
      </c>
      <c r="C79" s="51" t="s">
        <v>55</v>
      </c>
      <c r="D79" s="53">
        <v>379</v>
      </c>
      <c r="E79" s="53" t="s">
        <v>57</v>
      </c>
      <c r="F79" s="53" t="s">
        <v>58</v>
      </c>
      <c r="G79" s="53">
        <v>1</v>
      </c>
      <c r="H79" s="70">
        <v>2.06</v>
      </c>
      <c r="I79" s="66">
        <f xml:space="preserve"> ROUND(G79 * H79,2)</f>
        <v>2.06</v>
      </c>
    </row>
    <row r="80" spans="2:13" ht="15" x14ac:dyDescent="0.2">
      <c r="B80" s="52" t="s">
        <v>60</v>
      </c>
      <c r="C80" s="51" t="s">
        <v>59</v>
      </c>
      <c r="D80" s="53">
        <v>20111</v>
      </c>
      <c r="E80" s="53" t="s">
        <v>57</v>
      </c>
      <c r="F80" s="53" t="s">
        <v>58</v>
      </c>
      <c r="G80" s="53">
        <f xml:space="preserve"> 0.25 /20</f>
        <v>1.2500000000000001E-2</v>
      </c>
      <c r="H80" s="70">
        <v>5</v>
      </c>
      <c r="I80" s="66">
        <f t="shared" ref="I80:I92" si="2" xml:space="preserve"> ROUND(G80 * H80,2)</f>
        <v>0.06</v>
      </c>
    </row>
    <row r="81" spans="2:9" ht="15" x14ac:dyDescent="0.2">
      <c r="B81" s="52" t="s">
        <v>62</v>
      </c>
      <c r="C81" s="51" t="s">
        <v>61</v>
      </c>
      <c r="D81" s="53">
        <v>2643</v>
      </c>
      <c r="E81" s="53" t="s">
        <v>63</v>
      </c>
      <c r="F81" s="53" t="s">
        <v>58</v>
      </c>
      <c r="G81" s="53">
        <f xml:space="preserve"> 0.25 / 10</f>
        <v>2.5000000000000001E-2</v>
      </c>
      <c r="H81" s="70">
        <f>11/1.387</f>
        <v>7.93</v>
      </c>
      <c r="I81" s="66">
        <f t="shared" si="2"/>
        <v>0.2</v>
      </c>
    </row>
    <row r="82" spans="2:9" ht="15" x14ac:dyDescent="0.2">
      <c r="B82" s="52" t="s">
        <v>65</v>
      </c>
      <c r="C82" s="51" t="s">
        <v>64</v>
      </c>
      <c r="D82" s="53">
        <v>2007</v>
      </c>
      <c r="E82" s="53" t="s">
        <v>63</v>
      </c>
      <c r="F82" s="53" t="s">
        <v>58</v>
      </c>
      <c r="G82" s="53">
        <v>1</v>
      </c>
      <c r="H82" s="70">
        <f>1.32/1.387</f>
        <v>0.95</v>
      </c>
      <c r="I82" s="66">
        <f t="shared" si="2"/>
        <v>0.95</v>
      </c>
    </row>
    <row r="83" spans="2:9" ht="15" x14ac:dyDescent="0.2">
      <c r="B83" s="52" t="s">
        <v>67</v>
      </c>
      <c r="C83" s="51" t="s">
        <v>66</v>
      </c>
      <c r="D83" s="53">
        <v>3249</v>
      </c>
      <c r="E83" s="53" t="s">
        <v>63</v>
      </c>
      <c r="F83" s="53" t="s">
        <v>68</v>
      </c>
      <c r="G83" s="53">
        <v>2.75</v>
      </c>
      <c r="H83" s="70">
        <f>41.69/1.387</f>
        <v>30.06</v>
      </c>
      <c r="I83" s="66">
        <f t="shared" si="2"/>
        <v>82.67</v>
      </c>
    </row>
    <row r="84" spans="2:9" ht="15" x14ac:dyDescent="0.2">
      <c r="B84" s="52" t="s">
        <v>70</v>
      </c>
      <c r="C84" s="51" t="s">
        <v>69</v>
      </c>
      <c r="D84" s="53">
        <v>938</v>
      </c>
      <c r="E84" s="53" t="s">
        <v>57</v>
      </c>
      <c r="F84" s="53" t="s">
        <v>3</v>
      </c>
      <c r="G84" s="53">
        <v>0.5</v>
      </c>
      <c r="H84" s="70">
        <v>0.71</v>
      </c>
      <c r="I84" s="66">
        <f t="shared" si="2"/>
        <v>0.36</v>
      </c>
    </row>
    <row r="85" spans="2:9" ht="15" x14ac:dyDescent="0.2">
      <c r="B85" s="52" t="s">
        <v>72</v>
      </c>
      <c r="C85" s="51" t="s">
        <v>71</v>
      </c>
      <c r="D85" s="53">
        <v>3383</v>
      </c>
      <c r="E85" s="53" t="s">
        <v>57</v>
      </c>
      <c r="F85" s="53" t="s">
        <v>58</v>
      </c>
      <c r="G85" s="53">
        <v>1</v>
      </c>
      <c r="H85" s="70">
        <v>23.97</v>
      </c>
      <c r="I85" s="66">
        <f t="shared" si="2"/>
        <v>23.97</v>
      </c>
    </row>
    <row r="86" spans="2:9" ht="15" x14ac:dyDescent="0.2">
      <c r="B86" s="52" t="s">
        <v>74</v>
      </c>
      <c r="C86" s="51" t="s">
        <v>73</v>
      </c>
      <c r="D86" s="53">
        <v>421</v>
      </c>
      <c r="E86" s="53" t="s">
        <v>57</v>
      </c>
      <c r="F86" s="53" t="s">
        <v>58</v>
      </c>
      <c r="G86" s="53">
        <v>1</v>
      </c>
      <c r="H86" s="70">
        <v>12.9</v>
      </c>
      <c r="I86" s="66">
        <f t="shared" si="2"/>
        <v>12.9</v>
      </c>
    </row>
    <row r="87" spans="2:9" ht="15" x14ac:dyDescent="0.2">
      <c r="B87" s="52" t="s">
        <v>76</v>
      </c>
      <c r="C87" s="51" t="s">
        <v>75</v>
      </c>
      <c r="D87" s="53">
        <v>425</v>
      </c>
      <c r="E87" s="53" t="s">
        <v>57</v>
      </c>
      <c r="F87" s="53" t="s">
        <v>58</v>
      </c>
      <c r="G87" s="53">
        <v>1</v>
      </c>
      <c r="H87" s="70">
        <v>2.72</v>
      </c>
      <c r="I87" s="66">
        <f t="shared" si="2"/>
        <v>2.72</v>
      </c>
    </row>
    <row r="88" spans="2:9" ht="15" x14ac:dyDescent="0.2">
      <c r="B88" s="52" t="s">
        <v>78</v>
      </c>
      <c r="C88" s="51" t="s">
        <v>77</v>
      </c>
      <c r="D88" s="53">
        <v>10624</v>
      </c>
      <c r="E88" s="53" t="s">
        <v>63</v>
      </c>
      <c r="F88" s="53" t="s">
        <v>58</v>
      </c>
      <c r="G88" s="53">
        <v>1</v>
      </c>
      <c r="H88" s="70">
        <f>2.43/1.387</f>
        <v>1.75</v>
      </c>
      <c r="I88" s="66">
        <f t="shared" si="2"/>
        <v>1.75</v>
      </c>
    </row>
    <row r="89" spans="2:9" ht="15" x14ac:dyDescent="0.2">
      <c r="B89" s="52" t="s">
        <v>80</v>
      </c>
      <c r="C89" s="51" t="s">
        <v>79</v>
      </c>
      <c r="D89" s="53">
        <v>417</v>
      </c>
      <c r="E89" s="53" t="s">
        <v>57</v>
      </c>
      <c r="F89" s="53" t="s">
        <v>58</v>
      </c>
      <c r="G89" s="53">
        <v>1</v>
      </c>
      <c r="H89" s="70">
        <v>2.5299999999999998</v>
      </c>
      <c r="I89" s="66">
        <f t="shared" si="2"/>
        <v>2.5299999999999998</v>
      </c>
    </row>
    <row r="90" spans="2:9" ht="15" x14ac:dyDescent="0.2">
      <c r="B90" s="52" t="s">
        <v>82</v>
      </c>
      <c r="C90" s="51" t="s">
        <v>81</v>
      </c>
      <c r="D90" s="53">
        <v>9961</v>
      </c>
      <c r="E90" s="53" t="s">
        <v>63</v>
      </c>
      <c r="F90" s="53" t="s">
        <v>58</v>
      </c>
      <c r="G90" s="53">
        <v>1</v>
      </c>
      <c r="H90" s="70">
        <f>0.77/1.387</f>
        <v>0.56000000000000005</v>
      </c>
      <c r="I90" s="66">
        <f t="shared" si="2"/>
        <v>0.56000000000000005</v>
      </c>
    </row>
    <row r="91" spans="2:9" ht="15" x14ac:dyDescent="0.2">
      <c r="B91" s="52" t="s">
        <v>98</v>
      </c>
      <c r="C91" s="51" t="s">
        <v>83</v>
      </c>
      <c r="D91" s="53">
        <v>406</v>
      </c>
      <c r="E91" s="53" t="s">
        <v>57</v>
      </c>
      <c r="F91" s="53" t="s">
        <v>58</v>
      </c>
      <c r="G91" s="53">
        <f xml:space="preserve"> 0.6 / 30</f>
        <v>0.02</v>
      </c>
      <c r="H91" s="70">
        <v>27.49</v>
      </c>
      <c r="I91" s="66">
        <f t="shared" si="2"/>
        <v>0.55000000000000004</v>
      </c>
    </row>
    <row r="92" spans="2:9" ht="15.75" thickBot="1" x14ac:dyDescent="0.25">
      <c r="B92" s="55" t="s">
        <v>85</v>
      </c>
      <c r="C92" s="54" t="s">
        <v>84</v>
      </c>
      <c r="D92" s="56">
        <v>431</v>
      </c>
      <c r="E92" s="57" t="s">
        <v>57</v>
      </c>
      <c r="F92" s="57" t="s">
        <v>58</v>
      </c>
      <c r="G92" s="57">
        <v>1</v>
      </c>
      <c r="H92" s="71">
        <v>6.69</v>
      </c>
      <c r="I92" s="67">
        <f t="shared" si="2"/>
        <v>6.69</v>
      </c>
    </row>
    <row r="93" spans="2:9" ht="15.75" thickBot="1" x14ac:dyDescent="0.25">
      <c r="B93" s="100" t="s">
        <v>86</v>
      </c>
      <c r="C93" s="101"/>
      <c r="D93" s="101"/>
      <c r="E93" s="101"/>
      <c r="F93" s="101"/>
      <c r="G93" s="101"/>
      <c r="H93" s="101"/>
      <c r="I93" s="72">
        <f>SUM(I79:I92)</f>
        <v>137.97</v>
      </c>
    </row>
    <row r="94" spans="2:9" ht="15" x14ac:dyDescent="0.2">
      <c r="B94" s="73" t="s">
        <v>28</v>
      </c>
      <c r="C94" s="74">
        <v>22.5</v>
      </c>
      <c r="D94" s="75" t="s">
        <v>29</v>
      </c>
      <c r="E94" s="76"/>
      <c r="F94" s="76"/>
      <c r="G94" s="76"/>
      <c r="H94" s="77"/>
      <c r="I94" s="78">
        <f>C94/100*I93</f>
        <v>31.04</v>
      </c>
    </row>
    <row r="95" spans="2:9" ht="16.5" thickBot="1" x14ac:dyDescent="0.25">
      <c r="B95" s="96" t="s">
        <v>99</v>
      </c>
      <c r="C95" s="96"/>
      <c r="D95" s="96"/>
      <c r="E95" s="96"/>
      <c r="F95" s="96"/>
      <c r="G95" s="96"/>
      <c r="H95" s="96"/>
      <c r="I95" s="79">
        <f>SUM(I93:I94)</f>
        <v>169.01</v>
      </c>
    </row>
    <row r="99" spans="2:10" ht="13.5" thickBot="1" x14ac:dyDescent="0.25"/>
    <row r="100" spans="2:10" ht="16.5" thickBot="1" x14ac:dyDescent="0.25">
      <c r="B100" s="97" t="s">
        <v>87</v>
      </c>
      <c r="C100" s="98"/>
      <c r="D100" s="98"/>
      <c r="E100" s="98"/>
      <c r="F100" s="98"/>
      <c r="G100" s="98"/>
      <c r="H100" s="98"/>
      <c r="I100" s="99"/>
    </row>
    <row r="101" spans="2:10" ht="30" x14ac:dyDescent="0.2">
      <c r="B101" s="60" t="s">
        <v>12</v>
      </c>
      <c r="C101" s="59" t="s">
        <v>52</v>
      </c>
      <c r="D101" s="60" t="s">
        <v>53</v>
      </c>
      <c r="E101" s="60" t="s">
        <v>54</v>
      </c>
      <c r="F101" s="61" t="s">
        <v>31</v>
      </c>
      <c r="G101" s="60" t="s">
        <v>13</v>
      </c>
      <c r="H101" s="60" t="s">
        <v>22</v>
      </c>
      <c r="I101" s="62" t="s">
        <v>18</v>
      </c>
      <c r="J101" s="63"/>
    </row>
    <row r="102" spans="2:10" ht="15" x14ac:dyDescent="0.2">
      <c r="B102" s="52" t="s">
        <v>56</v>
      </c>
      <c r="C102" s="51" t="s">
        <v>55</v>
      </c>
      <c r="D102" s="53">
        <v>379</v>
      </c>
      <c r="E102" s="53" t="s">
        <v>57</v>
      </c>
      <c r="F102" s="53" t="s">
        <v>58</v>
      </c>
      <c r="G102" s="53">
        <v>1</v>
      </c>
      <c r="H102" s="68">
        <v>2.06</v>
      </c>
      <c r="I102" s="66">
        <f t="shared" ref="I102:I107" si="3" xml:space="preserve"> ROUND(G102 * H102,2)</f>
        <v>2.06</v>
      </c>
      <c r="J102" s="63"/>
    </row>
    <row r="103" spans="2:10" ht="15" x14ac:dyDescent="0.2">
      <c r="B103" s="52" t="s">
        <v>60</v>
      </c>
      <c r="C103" s="51" t="s">
        <v>59</v>
      </c>
      <c r="D103" s="53">
        <v>20111</v>
      </c>
      <c r="E103" s="53" t="s">
        <v>57</v>
      </c>
      <c r="F103" s="53" t="s">
        <v>58</v>
      </c>
      <c r="G103" s="53">
        <f xml:space="preserve"> 0.25 /20</f>
        <v>1.2500000000000001E-2</v>
      </c>
      <c r="H103" s="68">
        <v>5</v>
      </c>
      <c r="I103" s="66">
        <f t="shared" si="3"/>
        <v>0.06</v>
      </c>
      <c r="J103" s="63"/>
    </row>
    <row r="104" spans="2:10" ht="15" x14ac:dyDescent="0.2">
      <c r="B104" s="52" t="s">
        <v>89</v>
      </c>
      <c r="C104" s="51" t="s">
        <v>88</v>
      </c>
      <c r="D104" s="64">
        <v>1094</v>
      </c>
      <c r="E104" s="53" t="s">
        <v>57</v>
      </c>
      <c r="F104" s="53" t="s">
        <v>58</v>
      </c>
      <c r="G104" s="53">
        <v>1</v>
      </c>
      <c r="H104" s="68">
        <v>9.06</v>
      </c>
      <c r="I104" s="66">
        <f t="shared" si="3"/>
        <v>9.06</v>
      </c>
      <c r="J104" s="63"/>
    </row>
    <row r="105" spans="2:10" ht="15" x14ac:dyDescent="0.2">
      <c r="B105" s="52" t="s">
        <v>91</v>
      </c>
      <c r="C105" s="51" t="s">
        <v>90</v>
      </c>
      <c r="D105" s="64">
        <v>3398</v>
      </c>
      <c r="E105" s="53" t="s">
        <v>57</v>
      </c>
      <c r="F105" s="53" t="s">
        <v>58</v>
      </c>
      <c r="G105" s="53">
        <v>1</v>
      </c>
      <c r="H105" s="68">
        <v>5.52</v>
      </c>
      <c r="I105" s="66">
        <f t="shared" si="3"/>
        <v>5.52</v>
      </c>
      <c r="J105" s="63"/>
    </row>
    <row r="106" spans="2:10" ht="15" x14ac:dyDescent="0.2">
      <c r="B106" s="52" t="s">
        <v>93</v>
      </c>
      <c r="C106" s="51" t="s">
        <v>92</v>
      </c>
      <c r="D106" s="53">
        <v>417</v>
      </c>
      <c r="E106" s="53" t="s">
        <v>57</v>
      </c>
      <c r="F106" s="53" t="s">
        <v>58</v>
      </c>
      <c r="G106" s="53">
        <v>1</v>
      </c>
      <c r="H106" s="68">
        <v>2.5299999999999998</v>
      </c>
      <c r="I106" s="66">
        <f t="shared" si="3"/>
        <v>2.5299999999999998</v>
      </c>
      <c r="J106" s="63"/>
    </row>
    <row r="107" spans="2:10" ht="15.75" thickBot="1" x14ac:dyDescent="0.25">
      <c r="B107" s="55" t="s">
        <v>85</v>
      </c>
      <c r="C107" s="54" t="s">
        <v>84</v>
      </c>
      <c r="D107" s="56">
        <v>431</v>
      </c>
      <c r="E107" s="57" t="s">
        <v>57</v>
      </c>
      <c r="F107" s="57" t="s">
        <v>58</v>
      </c>
      <c r="G107" s="57">
        <v>1</v>
      </c>
      <c r="H107" s="69">
        <v>6.69</v>
      </c>
      <c r="I107" s="67">
        <f t="shared" si="3"/>
        <v>6.69</v>
      </c>
      <c r="J107" s="63"/>
    </row>
    <row r="108" spans="2:10" ht="15.75" thickBot="1" x14ac:dyDescent="0.25">
      <c r="B108" s="100" t="s">
        <v>86</v>
      </c>
      <c r="C108" s="101"/>
      <c r="D108" s="101"/>
      <c r="E108" s="101"/>
      <c r="F108" s="101"/>
      <c r="G108" s="101"/>
      <c r="H108" s="102"/>
      <c r="I108" s="58">
        <f>SUM(I102:I107)</f>
        <v>25.92</v>
      </c>
      <c r="J108" s="63"/>
    </row>
    <row r="109" spans="2:10" ht="15" x14ac:dyDescent="0.2">
      <c r="B109" s="73" t="s">
        <v>28</v>
      </c>
      <c r="C109" s="74">
        <v>22.5</v>
      </c>
      <c r="D109" s="75" t="s">
        <v>29</v>
      </c>
      <c r="E109" s="76"/>
      <c r="F109" s="76"/>
      <c r="G109" s="76"/>
      <c r="H109" s="77"/>
      <c r="I109" s="78">
        <f>C109/100*I108</f>
        <v>5.83</v>
      </c>
    </row>
    <row r="110" spans="2:10" ht="16.5" thickBot="1" x14ac:dyDescent="0.25">
      <c r="B110" s="96" t="s">
        <v>99</v>
      </c>
      <c r="C110" s="96"/>
      <c r="D110" s="96"/>
      <c r="E110" s="96"/>
      <c r="F110" s="96"/>
      <c r="G110" s="96"/>
      <c r="H110" s="96"/>
      <c r="I110" s="79">
        <f>SUM(I108:I109)</f>
        <v>31.75</v>
      </c>
    </row>
  </sheetData>
  <mergeCells count="38">
    <mergeCell ref="B70:H70"/>
    <mergeCell ref="B55:H55"/>
    <mergeCell ref="B56:I56"/>
    <mergeCell ref="B65:H65"/>
    <mergeCell ref="B66:H66"/>
    <mergeCell ref="D67:H67"/>
    <mergeCell ref="B68:H68"/>
    <mergeCell ref="B52:I52"/>
    <mergeCell ref="D40:I40"/>
    <mergeCell ref="B41:G41"/>
    <mergeCell ref="H41:I41"/>
    <mergeCell ref="B32:H32"/>
    <mergeCell ref="B42:G42"/>
    <mergeCell ref="B43:I43"/>
    <mergeCell ref="B46:H46"/>
    <mergeCell ref="B47:I47"/>
    <mergeCell ref="B51:H51"/>
    <mergeCell ref="D2:I2"/>
    <mergeCell ref="B3:G3"/>
    <mergeCell ref="H3:I3"/>
    <mergeCell ref="B30:H30"/>
    <mergeCell ref="B4:G4"/>
    <mergeCell ref="B5:I5"/>
    <mergeCell ref="B8:H8"/>
    <mergeCell ref="B9:I9"/>
    <mergeCell ref="B13:H13"/>
    <mergeCell ref="B14:I14"/>
    <mergeCell ref="B17:H17"/>
    <mergeCell ref="B18:I18"/>
    <mergeCell ref="B27:H27"/>
    <mergeCell ref="B28:H28"/>
    <mergeCell ref="D29:H29"/>
    <mergeCell ref="B110:H110"/>
    <mergeCell ref="B77:I77"/>
    <mergeCell ref="B93:H93"/>
    <mergeCell ref="B100:I100"/>
    <mergeCell ref="B108:H108"/>
    <mergeCell ref="B95:H95"/>
  </mergeCells>
  <pageMargins left="0.51181102362204722" right="0.51181102362204722" top="0.78740157480314965" bottom="0.78740157480314965" header="0.51181102362204722" footer="0.51181102362204722"/>
  <pageSetup paperSize="9" scale="73" firstPageNumber="0" orientation="portrait" horizontalDpi="300" verticalDpi="300" r:id="rId1"/>
  <headerFooter alignWithMargins="0"/>
  <rowBreaks count="2" manualBreakCount="2">
    <brk id="38" min="1" max="8" man="1"/>
    <brk id="76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Minuta</vt:lpstr>
      <vt:lpstr>CPU POÇOS</vt:lpstr>
      <vt:lpstr>'CPU POÇOS'!Area_de_impressao</vt:lpstr>
      <vt:lpstr>'Quadro Minuta'!Area_de_impressao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Giuliano Marcondes Ladeira</dc:creator>
  <cp:lastModifiedBy>Valmara de Souza Sandes</cp:lastModifiedBy>
  <cp:lastPrinted>2017-08-21T18:33:44Z</cp:lastPrinted>
  <dcterms:created xsi:type="dcterms:W3CDTF">2015-02-24T12:38:42Z</dcterms:created>
  <dcterms:modified xsi:type="dcterms:W3CDTF">2018-06-21T19:35:40Z</dcterms:modified>
</cp:coreProperties>
</file>