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345" windowWidth="15480" windowHeight="10560"/>
  </bookViews>
  <sheets>
    <sheet name="Servente - Porto Real" sheetId="1" r:id="rId1"/>
    <sheet name="Servente 2 - Porto Real" sheetId="2" r:id="rId2"/>
    <sheet name="Encarregado de Turma" sheetId="4" r:id="rId3"/>
    <sheet name="Proposta de Preço" sheetId="3" r:id="rId4"/>
  </sheets>
  <definedNames>
    <definedName name="_xlnm.Print_Area" localSheetId="0">'Servente - Porto Real'!$A$1:$I$200</definedName>
  </definedNames>
  <calcPr calcId="145621"/>
</workbook>
</file>

<file path=xl/calcChain.xml><?xml version="1.0" encoding="utf-8"?>
<calcChain xmlns="http://schemas.openxmlformats.org/spreadsheetml/2006/main">
  <c r="G17" i="3" l="1"/>
  <c r="F128" i="4" l="1"/>
  <c r="F133" i="4" s="1"/>
  <c r="F108" i="4"/>
  <c r="F110" i="4" s="1"/>
  <c r="F119" i="4" s="1"/>
  <c r="F94" i="4"/>
  <c r="F74" i="4"/>
  <c r="F67" i="4"/>
  <c r="F82" i="4" s="1"/>
  <c r="F83" i="4" s="1"/>
  <c r="F117" i="4" s="1"/>
  <c r="F50" i="4"/>
  <c r="F140" i="4" s="1"/>
  <c r="F42" i="4"/>
  <c r="F139" i="4" s="1"/>
  <c r="F31" i="4"/>
  <c r="G120" i="4" s="1"/>
  <c r="F30" i="4"/>
  <c r="G31" i="1"/>
  <c r="F115" i="4" l="1"/>
  <c r="F75" i="4"/>
  <c r="F76" i="4" s="1"/>
  <c r="F116" i="4" s="1"/>
  <c r="F32" i="4"/>
  <c r="G65" i="4" s="1"/>
  <c r="D124" i="4"/>
  <c r="F124" i="4" s="1"/>
  <c r="F121" i="4" l="1"/>
  <c r="G92" i="4"/>
  <c r="G72" i="4"/>
  <c r="G63" i="4"/>
  <c r="G66" i="4"/>
  <c r="G82" i="4"/>
  <c r="G81" i="4"/>
  <c r="G83" i="4" s="1"/>
  <c r="G117" i="4" s="1"/>
  <c r="G106" i="4"/>
  <c r="G104" i="4"/>
  <c r="G75" i="4"/>
  <c r="G107" i="4"/>
  <c r="G91" i="4"/>
  <c r="G102" i="4"/>
  <c r="G89" i="4"/>
  <c r="G62" i="4"/>
  <c r="G60" i="4"/>
  <c r="F138" i="4"/>
  <c r="G105" i="4"/>
  <c r="G59" i="4"/>
  <c r="G93" i="4"/>
  <c r="G73" i="4"/>
  <c r="G64" i="4"/>
  <c r="G61" i="4"/>
  <c r="G109" i="4"/>
  <c r="G103" i="4"/>
  <c r="G88" i="4"/>
  <c r="G90" i="4"/>
  <c r="G94" i="4" s="1"/>
  <c r="G118" i="4" s="1"/>
  <c r="G74" i="4"/>
  <c r="G76" i="4" s="1"/>
  <c r="G116" i="4" s="1"/>
  <c r="F30" i="2"/>
  <c r="G67" i="4" l="1"/>
  <c r="G115" i="4" s="1"/>
  <c r="G108" i="4"/>
  <c r="G110" i="4" s="1"/>
  <c r="G119" i="4" s="1"/>
  <c r="G67" i="1"/>
  <c r="G50" i="1"/>
  <c r="G140" i="1" s="1"/>
  <c r="G42" i="1"/>
  <c r="G139" i="1" s="1"/>
  <c r="G118" i="2"/>
  <c r="F106" i="2"/>
  <c r="F73" i="2"/>
  <c r="F66" i="2"/>
  <c r="F91" i="2" s="1"/>
  <c r="F93" i="2" s="1"/>
  <c r="F41" i="2"/>
  <c r="F137" i="2" s="1"/>
  <c r="G115" i="1"/>
  <c r="G108" i="1"/>
  <c r="G74" i="1"/>
  <c r="G121" i="4" l="1"/>
  <c r="F141" i="4" s="1"/>
  <c r="F142" i="4" s="1"/>
  <c r="F81" i="2"/>
  <c r="F82" i="2" s="1"/>
  <c r="F115" i="2" s="1"/>
  <c r="F74" i="2"/>
  <c r="F75" i="2" s="1"/>
  <c r="F114" i="2" s="1"/>
  <c r="F108" i="2"/>
  <c r="F117" i="2" s="1"/>
  <c r="F113" i="2"/>
  <c r="G110" i="1"/>
  <c r="G119" i="1" s="1"/>
  <c r="G82" i="1"/>
  <c r="G75" i="1"/>
  <c r="G76" i="1" s="1"/>
  <c r="G116" i="1" s="1"/>
  <c r="G124" i="4" l="1"/>
  <c r="G132" i="4" s="1"/>
  <c r="G83" i="1"/>
  <c r="G117" i="1" s="1"/>
  <c r="F119" i="2"/>
  <c r="G128" i="1"/>
  <c r="G133" i="1" s="1"/>
  <c r="G127" i="4" l="1"/>
  <c r="G125" i="4" s="1"/>
  <c r="G131" i="4" s="1"/>
  <c r="F49" i="2"/>
  <c r="F138" i="2" s="1"/>
  <c r="G129" i="4" l="1"/>
  <c r="G128" i="4" s="1"/>
  <c r="G133" i="4" s="1"/>
  <c r="F143" i="4" s="1"/>
  <c r="F144" i="4" s="1"/>
  <c r="C154" i="4" s="1"/>
  <c r="E154" i="4" s="1"/>
  <c r="E124" i="1"/>
  <c r="G124" i="1" s="1"/>
  <c r="F126" i="2"/>
  <c r="D122" i="2" s="1"/>
  <c r="F122" i="2" s="1"/>
  <c r="F29" i="2"/>
  <c r="F31" i="2" s="1"/>
  <c r="H120" i="1"/>
  <c r="G30" i="1"/>
  <c r="G91" i="2" l="1"/>
  <c r="G87" i="2"/>
  <c r="G88" i="2"/>
  <c r="G81" i="2"/>
  <c r="G80" i="2"/>
  <c r="G154" i="4"/>
  <c r="G155" i="4" s="1"/>
  <c r="F162" i="4" s="1"/>
  <c r="F161" i="4"/>
  <c r="G166" i="4" s="1"/>
  <c r="G59" i="2"/>
  <c r="G71" i="2"/>
  <c r="G107" i="2"/>
  <c r="G65" i="2"/>
  <c r="G61" i="2"/>
  <c r="G104" i="2"/>
  <c r="G64" i="2"/>
  <c r="G74" i="2"/>
  <c r="G62" i="2"/>
  <c r="G58" i="2"/>
  <c r="G72" i="2"/>
  <c r="G60" i="2"/>
  <c r="G63" i="2"/>
  <c r="F136" i="2"/>
  <c r="G89" i="2"/>
  <c r="G90" i="2"/>
  <c r="G92" i="2"/>
  <c r="G32" i="1"/>
  <c r="G103" i="2"/>
  <c r="G102" i="2"/>
  <c r="G100" i="2"/>
  <c r="G105" i="2"/>
  <c r="G94" i="1"/>
  <c r="G121" i="1" s="1"/>
  <c r="G168" i="4" l="1"/>
  <c r="G16" i="3"/>
  <c r="H66" i="1"/>
  <c r="H64" i="1"/>
  <c r="H62" i="1"/>
  <c r="H60" i="1"/>
  <c r="H65" i="1"/>
  <c r="H63" i="1"/>
  <c r="H61" i="1"/>
  <c r="H59" i="1"/>
  <c r="G93" i="2"/>
  <c r="G116" i="2" s="1"/>
  <c r="G73" i="2"/>
  <c r="G75" i="2" s="1"/>
  <c r="G114" i="2" s="1"/>
  <c r="G82" i="2"/>
  <c r="G115" i="2" s="1"/>
  <c r="G66" i="2"/>
  <c r="H109" i="1"/>
  <c r="H106" i="1"/>
  <c r="H102" i="1"/>
  <c r="H72" i="1"/>
  <c r="H105" i="1"/>
  <c r="H75" i="1"/>
  <c r="H104" i="1"/>
  <c r="H107" i="1"/>
  <c r="H103" i="1"/>
  <c r="H73" i="1"/>
  <c r="G138" i="1"/>
  <c r="H93" i="1"/>
  <c r="H92" i="1"/>
  <c r="H91" i="1"/>
  <c r="H90" i="1"/>
  <c r="H89" i="1"/>
  <c r="H88" i="1"/>
  <c r="H82" i="1"/>
  <c r="H81" i="1"/>
  <c r="G101" i="2"/>
  <c r="H67" i="1" l="1"/>
  <c r="H115" i="1" s="1"/>
  <c r="G106" i="2"/>
  <c r="G108" i="2" s="1"/>
  <c r="G117" i="2" s="1"/>
  <c r="H108" i="1"/>
  <c r="H110" i="1" s="1"/>
  <c r="H119" i="1" s="1"/>
  <c r="H94" i="1"/>
  <c r="H118" i="1" s="1"/>
  <c r="H83" i="1"/>
  <c r="H117" i="1" s="1"/>
  <c r="H74" i="1"/>
  <c r="H76" i="1" s="1"/>
  <c r="H116" i="1" s="1"/>
  <c r="H121" i="1" l="1"/>
  <c r="H124" i="1" l="1"/>
  <c r="G141" i="1"/>
  <c r="G142" i="1" s="1"/>
  <c r="H127" i="1" l="1"/>
  <c r="H132" i="1"/>
  <c r="G113" i="2"/>
  <c r="G119" i="2" s="1"/>
  <c r="G122" i="2" s="1"/>
  <c r="H125" i="1" l="1"/>
  <c r="F139" i="2"/>
  <c r="F140" i="2" s="1"/>
  <c r="G130" i="2"/>
  <c r="G125" i="2"/>
  <c r="H131" i="1" l="1"/>
  <c r="H129" i="1"/>
  <c r="G123" i="2"/>
  <c r="H128" i="1" l="1"/>
  <c r="H133" i="1" s="1"/>
  <c r="G143" i="1" s="1"/>
  <c r="G144" i="1" s="1"/>
  <c r="D154" i="1" s="1"/>
  <c r="F154" i="1" s="1"/>
  <c r="G161" i="1" s="1"/>
  <c r="H166" i="1" s="1"/>
  <c r="H168" i="1" s="1"/>
  <c r="G129" i="2"/>
  <c r="G127" i="2"/>
  <c r="G126" i="2" l="1"/>
  <c r="G131" i="2" s="1"/>
  <c r="F141" i="2" s="1"/>
  <c r="F142" i="2" s="1"/>
  <c r="H154" i="1"/>
  <c r="H155" i="1" s="1"/>
  <c r="G15" i="3" s="1"/>
  <c r="H15" i="3" s="1"/>
  <c r="H16" i="3" l="1"/>
  <c r="H17" i="3"/>
  <c r="C152" i="2"/>
  <c r="E152" i="2" s="1"/>
  <c r="F159" i="2" s="1"/>
  <c r="G164" i="2" s="1"/>
  <c r="G166" i="2" s="1"/>
  <c r="G162" i="1"/>
  <c r="H20" i="3" l="1"/>
  <c r="H18" i="3"/>
  <c r="G152" i="2"/>
  <c r="G153" i="2" s="1"/>
  <c r="F160" i="2" s="1"/>
</calcChain>
</file>

<file path=xl/sharedStrings.xml><?xml version="1.0" encoding="utf-8"?>
<sst xmlns="http://schemas.openxmlformats.org/spreadsheetml/2006/main" count="712" uniqueCount="175">
  <si>
    <t>PLANILHA DE CUSTOS E FORMAÇÃO DE PREÇOS</t>
  </si>
  <si>
    <t>Nº Processo</t>
  </si>
  <si>
    <t>Licitação Nº</t>
  </si>
  <si>
    <t>A</t>
  </si>
  <si>
    <t xml:space="preserve">Data de apresentação da proposta (dia/mês/ano) </t>
  </si>
  <si>
    <t>B</t>
  </si>
  <si>
    <t>Município/UF</t>
  </si>
  <si>
    <t>PORTO REAL DO COLÉGIO / AL</t>
  </si>
  <si>
    <t>C</t>
  </si>
  <si>
    <t>Ano Acordo, Convenção ou Sentença Normativa em Dissídio Coletivo</t>
  </si>
  <si>
    <t>D</t>
  </si>
  <si>
    <t>Nº de meses de execução contratual</t>
  </si>
  <si>
    <t>Identificação do Serviço</t>
  </si>
  <si>
    <t>Tipo de Seviço</t>
  </si>
  <si>
    <t>Unidade de medida</t>
  </si>
  <si>
    <t>Quantidade total a contratar</t>
  </si>
  <si>
    <t>I</t>
  </si>
  <si>
    <t>Limpeza e conservação</t>
  </si>
  <si>
    <t>Servente</t>
  </si>
  <si>
    <t>Anexo III - A - Mão-de Obra</t>
  </si>
  <si>
    <t>Mão-de-obra vincula à execução contratual</t>
  </si>
  <si>
    <t>Dados complementares para composição dos custos referente à mão-de-obra</t>
  </si>
  <si>
    <t>Tipo de serviço</t>
  </si>
  <si>
    <t>Limpeza e Conservação</t>
  </si>
  <si>
    <t>Salário Normativo da Categoria Profissional</t>
  </si>
  <si>
    <t>Categoria profissional</t>
  </si>
  <si>
    <t>Data-base da categoria</t>
  </si>
  <si>
    <t>MÓDULO 1 : COMPOSIÇÃO DA REMUNERAÇÃO</t>
  </si>
  <si>
    <t>Composição da remuneração</t>
  </si>
  <si>
    <t>Valor (R$)</t>
  </si>
  <si>
    <t>Salário Base</t>
  </si>
  <si>
    <t>INSALUBRIDADE</t>
  </si>
  <si>
    <t>Total da Remuneração</t>
  </si>
  <si>
    <t>MÓDULO 2 : BENEFÍCIOS MENSAIS E DIÁRIOS</t>
  </si>
  <si>
    <t>Benefícios mensais e diários</t>
  </si>
  <si>
    <t>Transporte</t>
  </si>
  <si>
    <t>Auxílio alimentação</t>
  </si>
  <si>
    <t xml:space="preserve">Assistência médica e familiar </t>
  </si>
  <si>
    <t>Auxílio creche</t>
  </si>
  <si>
    <t>E</t>
  </si>
  <si>
    <t>Seguro de vida, invalidez e funeral</t>
  </si>
  <si>
    <t>F</t>
  </si>
  <si>
    <t>Outros (especificar)</t>
  </si>
  <si>
    <t>Total de benefícios mensais e diários</t>
  </si>
  <si>
    <t>MÓDULO 3 : INSUMOS DIVERSOS</t>
  </si>
  <si>
    <t>Insumos Diversos</t>
  </si>
  <si>
    <t>Uniformes</t>
  </si>
  <si>
    <t>Materiais</t>
  </si>
  <si>
    <t>Equipamentos</t>
  </si>
  <si>
    <t>Total de insumos diversos</t>
  </si>
  <si>
    <t>MÓDULO 4: ENCARGOS SOCIAIS E TRABALHISTAS</t>
  </si>
  <si>
    <t>Submódulo 4.1 - Encargos previdenciários e FGTS</t>
  </si>
  <si>
    <t>4.1</t>
  </si>
  <si>
    <t>Encargos Previdenciários e FGTS</t>
  </si>
  <si>
    <t>%</t>
  </si>
  <si>
    <t>INSS</t>
  </si>
  <si>
    <t>FGTS</t>
  </si>
  <si>
    <t>G</t>
  </si>
  <si>
    <t>H</t>
  </si>
  <si>
    <t>TOTAL</t>
  </si>
  <si>
    <t>Submódulo 4.2 - 13º Salário e Adicional de Férias</t>
  </si>
  <si>
    <t>4.2</t>
  </si>
  <si>
    <t>13º Salário e Adicional de Férias</t>
  </si>
  <si>
    <t xml:space="preserve">13º Salário </t>
  </si>
  <si>
    <t xml:space="preserve">Adicional de Férias </t>
  </si>
  <si>
    <t>Subtotal</t>
  </si>
  <si>
    <t xml:space="preserve">Incidência do Submódulo 4.1 sobre 13º Salário e Adicional de Férias </t>
  </si>
  <si>
    <t>Submódulo 4.3 - Afastamento Maternidade</t>
  </si>
  <si>
    <t>4.3</t>
  </si>
  <si>
    <t>Afastamento Maternidade</t>
  </si>
  <si>
    <t xml:space="preserve">Incidência do submódulo 4.1 sobre afastamento maternidade </t>
  </si>
  <si>
    <t>Submódulo 4.4 - Provisão para Rescisão</t>
  </si>
  <si>
    <t>4.4</t>
  </si>
  <si>
    <t>Provisão para Rescisão</t>
  </si>
  <si>
    <t xml:space="preserve">Aviso prévio indenizado </t>
  </si>
  <si>
    <t xml:space="preserve">Incidência do FGTS sobre o aviso prévio indenizado </t>
  </si>
  <si>
    <t xml:space="preserve">Multa do FGTS do aviso prévio indenizado </t>
  </si>
  <si>
    <t xml:space="preserve">Aviso prévio trabalhado </t>
  </si>
  <si>
    <t xml:space="preserve">Incidência do submódulo 4.1 sobre aviso prévio trabalhado </t>
  </si>
  <si>
    <t xml:space="preserve">Multa do FGTS do aviso prévio trabalhado </t>
  </si>
  <si>
    <t>Submódulo 4.5 - Custo de Reposição do Profissional Ausente</t>
  </si>
  <si>
    <t>4.5</t>
  </si>
  <si>
    <t>Composição do custo de reposição do profissional ausente</t>
  </si>
  <si>
    <t xml:space="preserve">Férias </t>
  </si>
  <si>
    <t xml:space="preserve">Ausência por doença </t>
  </si>
  <si>
    <t xml:space="preserve">Licença paternidade </t>
  </si>
  <si>
    <t xml:space="preserve">Ausências legais </t>
  </si>
  <si>
    <t xml:space="preserve">Ausência por acidente de trabalho </t>
  </si>
  <si>
    <t xml:space="preserve">Incidência do submódulo 4.1 sobre o custo de reposição </t>
  </si>
  <si>
    <t>Quadro - resumo - Módulo 4 - Encargos sociais e trabalhistas</t>
  </si>
  <si>
    <t>Módulo 4 - Encargos sociais e trabalhistas</t>
  </si>
  <si>
    <t xml:space="preserve">Encargos previdenciários e FGTS </t>
  </si>
  <si>
    <t xml:space="preserve">13º salário + Adicional de férias </t>
  </si>
  <si>
    <t xml:space="preserve">Afastamento maternidade </t>
  </si>
  <si>
    <t xml:space="preserve">Custo de rescisão </t>
  </si>
  <si>
    <t xml:space="preserve">Custo de reposição do profissional ausente </t>
  </si>
  <si>
    <t>4.6</t>
  </si>
  <si>
    <t>MÓDULO 5 - CUSTOS INDIRETOS, TRIBUTOS E LUCRO</t>
  </si>
  <si>
    <t>fator K =</t>
  </si>
  <si>
    <t>Custos Indiretos, Tributos e Lucro</t>
  </si>
  <si>
    <t>Custos Indiretos - Despesas Administrativas</t>
  </si>
  <si>
    <t>Tributos</t>
  </si>
  <si>
    <t>B.2 Tributos Estaduais</t>
  </si>
  <si>
    <t>0,00%</t>
  </si>
  <si>
    <t>Lucro</t>
  </si>
  <si>
    <t>Anexo III - B - Quadro-resumo do Custo por Empregado</t>
  </si>
  <si>
    <t>Mão-de-obra vinculada à execução contratual (valor por empregado)</t>
  </si>
  <si>
    <t>Módulo 1 – Composição da Remuneração</t>
  </si>
  <si>
    <t>Módulo 2 – Benefícios Mensais e Diários</t>
  </si>
  <si>
    <t>Módulo 3 – Insumos Diversos (uniformes, materiais, equip. e outros)</t>
  </si>
  <si>
    <t>Módulo 4 – Encargos Sociais e Trabalhistas</t>
  </si>
  <si>
    <t>Subtotal (A + B +C+ D)</t>
  </si>
  <si>
    <t>Módulo 5 – Custos indiretos, tributos e lucro</t>
  </si>
  <si>
    <t>Valor total por empregado</t>
  </si>
  <si>
    <t>Anexo III - C - Quadro-resumo - VALOR MENSAL DOS SERVIÇOS</t>
  </si>
  <si>
    <t>Tipo de</t>
  </si>
  <si>
    <t xml:space="preserve">Valor proposto </t>
  </si>
  <si>
    <t xml:space="preserve">Qtde de  </t>
  </si>
  <si>
    <t>Valor proposto</t>
  </si>
  <si>
    <t xml:space="preserve">Qtde de </t>
  </si>
  <si>
    <t>Valor total</t>
  </si>
  <si>
    <t>Serviço</t>
  </si>
  <si>
    <t xml:space="preserve">por </t>
  </si>
  <si>
    <t>empregados</t>
  </si>
  <si>
    <t>por posto</t>
  </si>
  <si>
    <t xml:space="preserve">postos </t>
  </si>
  <si>
    <t>do serviço</t>
  </si>
  <si>
    <t>(A)</t>
  </si>
  <si>
    <t>empregado (B)</t>
  </si>
  <si>
    <t>(D) = (B x C)</t>
  </si>
  <si>
    <t>(E)</t>
  </si>
  <si>
    <t>(F) = (D x E)</t>
  </si>
  <si>
    <t>Serviço I</t>
  </si>
  <si>
    <t>Valor Mensal dos serviços</t>
  </si>
  <si>
    <t>Anexo III - D - Quadro - demonstrativo - VALOR GLOBAL DA PROPOSTA</t>
  </si>
  <si>
    <t>Valor Global da Proposta</t>
  </si>
  <si>
    <t>Descrição</t>
  </si>
  <si>
    <t>Valor proposto por unidade de medida</t>
  </si>
  <si>
    <t>Valor mensal do serviço</t>
  </si>
  <si>
    <t>PREÇO TOTAL MENSAL DOS SERVIÇOS:</t>
  </si>
  <si>
    <t>PREÇO TOTAL ANUAL DO CONTRATO</t>
  </si>
  <si>
    <t>Salário Mínimo</t>
  </si>
  <si>
    <t xml:space="preserve">Seguro de vida, invalidez e funeral </t>
  </si>
  <si>
    <t>ITEM</t>
  </si>
  <si>
    <t>DESCRIÇÃO</t>
  </si>
  <si>
    <t>QUANTIDADE</t>
  </si>
  <si>
    <t>VL UNITÁRIO MENSAL DOS SERVIÇOS</t>
  </si>
  <si>
    <t>TOTAL MENSAL</t>
  </si>
  <si>
    <t>VALOR MENSAL GERAL</t>
  </si>
  <si>
    <t>VALOR GLOBAL DO SERVIÇO PARA 12 MESES</t>
  </si>
  <si>
    <t>PROPOSTA DE PREÇO</t>
  </si>
  <si>
    <t xml:space="preserve"> </t>
  </si>
  <si>
    <t xml:space="preserve">SESI/SESC - </t>
  </si>
  <si>
    <t xml:space="preserve">SENAI/SENAC - </t>
  </si>
  <si>
    <t xml:space="preserve">INCRA - </t>
  </si>
  <si>
    <t xml:space="preserve">Salário Educação - </t>
  </si>
  <si>
    <t xml:space="preserve">Seguro acidente de trabalho - </t>
  </si>
  <si>
    <t xml:space="preserve">SEBRAE - </t>
  </si>
  <si>
    <t>INCRA -</t>
  </si>
  <si>
    <t>B.1 Tributos Federais (PIS: 0,65%) (COFINS: 3,00%)</t>
  </si>
  <si>
    <t>B.1 Tributos Federais (PIS: 3,00%) (COFINS:0,65%)</t>
  </si>
  <si>
    <t>B.3 Tributos Municipais (ISS: 5,00%)</t>
  </si>
  <si>
    <t>Incidência do submódulo 4.1 sobre APT</t>
  </si>
  <si>
    <r>
      <t>Prestação, na forma contínua, de serviço de Limpeza e conservação, de instalações prediais e de estruturas de produção do Centro Integrado de Recursos e Aquicultura da CODEVASF - Alagoas.</t>
    </r>
    <r>
      <rPr>
        <sz val="10"/>
        <color rgb="FFFF0000"/>
        <rFont val="Arial"/>
        <family val="2"/>
      </rPr>
      <t xml:space="preserve">  </t>
    </r>
    <r>
      <rPr>
        <sz val="10"/>
        <rFont val="Arial"/>
        <family val="2"/>
      </rPr>
      <t>(</t>
    </r>
    <r>
      <rPr>
        <b/>
        <sz val="10"/>
        <rFont val="Arial"/>
        <family val="2"/>
      </rPr>
      <t>SEM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INSALUBRIDADE</t>
    </r>
    <r>
      <rPr>
        <sz val="10"/>
        <rFont val="Arial"/>
        <family val="2"/>
      </rPr>
      <t>)</t>
    </r>
  </si>
  <si>
    <t>COMPANHIA DE DESENVOLVIMENTO DOS VALES DO SÃO FRANCISCO E DO PARNAÍBA - CODEVASF</t>
  </si>
  <si>
    <t>PLANILHA DE CUSTOS E FORMAÇÃO DE PREÇOS COM INSALUBRIDADE</t>
  </si>
  <si>
    <t>Afastamento Maternidade /paternidade</t>
  </si>
  <si>
    <t>Afastamento Maternidade/paternidade</t>
  </si>
  <si>
    <t>CCT/2018</t>
  </si>
  <si>
    <t>XXX/2018</t>
  </si>
  <si>
    <t>Agente de Limpeza</t>
  </si>
  <si>
    <t>Servente de Limpeza</t>
  </si>
  <si>
    <t>Encarregado(a) de Turma</t>
  </si>
  <si>
    <t>Prestação, na forma contínua, de serviço de Limpeza e conservação, de instalações prediais e de estruturas de produção do Centro Integrado de Recursos e Aquicultura da CODEVASF - Alagoas. (COM INSALUBRIDADE)</t>
  </si>
  <si>
    <r>
      <t xml:space="preserve">Ordenar, coordenar e fiscalizar a execução dos das atividades a serem exercidas pelos Agentes de limpeza compreendida como os serviços de limpeza, conservação e manutenção de instalações prediais e de pesquisa em aquicultura, apoio à produção de alevinos e participação em peixamentos públicos, no Centro de Referência de Recursos Pesqueiros e Aquicultura do Itiúba – 5ª CII </t>
    </r>
    <r>
      <rPr>
        <b/>
        <sz val="10"/>
        <rFont val="Arial"/>
        <family val="2"/>
      </rPr>
      <t>(ENCARREGADO DE TURMA SEM INSALUBRIDADE</t>
    </r>
    <r>
      <rPr>
        <b/>
        <sz val="10"/>
        <color rgb="FFFF0000"/>
        <rFont val="Arial"/>
        <family val="2"/>
      </rPr>
      <t>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</si>
</sst>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&quot;R$ &quot;#,##0.00;[Red]&quot;R$ &quot;#,##0.00"/>
    <numFmt numFmtId="165" formatCode="#,##0.00;[Red]#,##0.00"/>
    <numFmt numFmtId="166" formatCode="&quot;R$ &quot;#,##0.00"/>
    <numFmt numFmtId="167" formatCode="&quot;R$&quot;\ #,##0.00"/>
  </numFmts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sz val="10"/>
      <color indexed="17"/>
      <name val="Times New Roman"/>
      <family val="1"/>
    </font>
    <font>
      <b/>
      <sz val="7"/>
      <name val="Arial"/>
      <family val="2"/>
    </font>
    <font>
      <sz val="10"/>
      <color rgb="FFFF0000"/>
      <name val="Arial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</cellStyleXfs>
  <cellXfs count="153">
    <xf numFmtId="0" fontId="0" fillId="0" borderId="0" xfId="0"/>
    <xf numFmtId="0" fontId="1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166" fontId="2" fillId="0" borderId="0" xfId="0" applyNumberFormat="1" applyFont="1" applyAlignment="1">
      <alignment horizontal="distributed" vertical="distributed"/>
    </xf>
    <xf numFmtId="0" fontId="1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Fill="1"/>
    <xf numFmtId="0" fontId="0" fillId="0" borderId="4" xfId="0" applyFill="1" applyBorder="1"/>
    <xf numFmtId="0" fontId="0" fillId="0" borderId="4" xfId="0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1" fillId="0" borderId="4" xfId="0" applyFont="1" applyFill="1" applyBorder="1"/>
    <xf numFmtId="0" fontId="1" fillId="0" borderId="1" xfId="0" applyFont="1" applyFill="1" applyBorder="1" applyAlignment="1"/>
    <xf numFmtId="0" fontId="9" fillId="0" borderId="2" xfId="0" applyFont="1" applyFill="1" applyBorder="1" applyAlignment="1"/>
    <xf numFmtId="166" fontId="9" fillId="0" borderId="2" xfId="0" applyNumberFormat="1" applyFont="1" applyFill="1" applyBorder="1" applyAlignment="1">
      <alignment horizontal="distributed" vertical="distributed"/>
    </xf>
    <xf numFmtId="10" fontId="10" fillId="0" borderId="4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right"/>
    </xf>
    <xf numFmtId="10" fontId="0" fillId="0" borderId="4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right"/>
    </xf>
    <xf numFmtId="10" fontId="2" fillId="0" borderId="4" xfId="0" applyNumberFormat="1" applyFont="1" applyFill="1" applyBorder="1" applyAlignment="1">
      <alignment horizontal="center"/>
    </xf>
    <xf numFmtId="165" fontId="2" fillId="0" borderId="4" xfId="0" applyNumberFormat="1" applyFont="1" applyFill="1" applyBorder="1" applyAlignment="1">
      <alignment horizontal="right"/>
    </xf>
    <xf numFmtId="165" fontId="0" fillId="0" borderId="4" xfId="0" applyNumberFormat="1" applyFill="1" applyBorder="1" applyAlignment="1"/>
    <xf numFmtId="165" fontId="2" fillId="0" borderId="4" xfId="0" applyNumberFormat="1" applyFont="1" applyFill="1" applyBorder="1" applyAlignment="1"/>
    <xf numFmtId="10" fontId="1" fillId="0" borderId="4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left"/>
    </xf>
    <xf numFmtId="4" fontId="0" fillId="0" borderId="4" xfId="0" applyNumberFormat="1" applyFill="1" applyBorder="1"/>
    <xf numFmtId="4" fontId="2" fillId="0" borderId="4" xfId="0" applyNumberFormat="1" applyFont="1" applyFill="1" applyBorder="1"/>
    <xf numFmtId="10" fontId="2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0" fontId="6" fillId="0" borderId="0" xfId="0" applyFont="1" applyFill="1" applyAlignment="1">
      <alignment horizontal="center"/>
    </xf>
    <xf numFmtId="165" fontId="3" fillId="0" borderId="0" xfId="0" applyNumberFormat="1" applyFont="1" applyFill="1"/>
    <xf numFmtId="49" fontId="1" fillId="0" borderId="4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164" fontId="0" fillId="0" borderId="4" xfId="0" applyNumberFormat="1" applyFill="1" applyBorder="1" applyAlignment="1">
      <alignment horizontal="distributed" vertical="distributed"/>
    </xf>
    <xf numFmtId="164" fontId="2" fillId="0" borderId="4" xfId="0" applyNumberFormat="1" applyFont="1" applyFill="1" applyBorder="1" applyAlignment="1">
      <alignment horizontal="distributed" vertical="distributed"/>
    </xf>
    <xf numFmtId="0" fontId="2" fillId="0" borderId="0" xfId="0" applyFont="1" applyFill="1" applyAlignment="1">
      <alignment horizontal="center"/>
    </xf>
    <xf numFmtId="0" fontId="0" fillId="0" borderId="2" xfId="0" applyFill="1" applyBorder="1" applyAlignment="1"/>
    <xf numFmtId="10" fontId="4" fillId="0" borderId="4" xfId="0" applyNumberFormat="1" applyFont="1" applyFill="1" applyBorder="1" applyAlignment="1">
      <alignment horizontal="center"/>
    </xf>
    <xf numFmtId="10" fontId="2" fillId="0" borderId="4" xfId="1" applyNumberFormat="1" applyFont="1" applyFill="1" applyBorder="1" applyAlignment="1">
      <alignment horizontal="center"/>
    </xf>
    <xf numFmtId="4" fontId="19" fillId="0" borderId="4" xfId="0" applyNumberFormat="1" applyFont="1" applyFill="1" applyBorder="1"/>
    <xf numFmtId="0" fontId="2" fillId="0" borderId="0" xfId="0" applyFont="1" applyAlignment="1">
      <alignment horizontal="left"/>
    </xf>
    <xf numFmtId="4" fontId="1" fillId="0" borderId="4" xfId="0" applyNumberFormat="1" applyFont="1" applyFill="1" applyBorder="1"/>
    <xf numFmtId="10" fontId="2" fillId="0" borderId="4" xfId="2" applyNumberFormat="1" applyFont="1" applyFill="1" applyBorder="1" applyAlignment="1">
      <alignment horizontal="center"/>
    </xf>
    <xf numFmtId="166" fontId="2" fillId="0" borderId="4" xfId="0" applyNumberFormat="1" applyFont="1" applyBorder="1" applyAlignment="1">
      <alignment horizontal="center" vertical="distributed"/>
    </xf>
    <xf numFmtId="166" fontId="2" fillId="0" borderId="0" xfId="0" applyNumberFormat="1" applyFont="1" applyBorder="1" applyAlignment="1">
      <alignment horizontal="distributed" vertical="distributed"/>
    </xf>
    <xf numFmtId="0" fontId="2" fillId="0" borderId="0" xfId="0" applyFont="1" applyFill="1" applyBorder="1" applyAlignment="1">
      <alignment horizontal="distributed" vertical="distributed"/>
    </xf>
    <xf numFmtId="166" fontId="2" fillId="0" borderId="4" xfId="0" applyNumberFormat="1" applyFont="1" applyFill="1" applyBorder="1" applyAlignment="1">
      <alignment horizontal="center" vertical="distributed"/>
    </xf>
    <xf numFmtId="166" fontId="0" fillId="0" borderId="0" xfId="0" applyNumberFormat="1"/>
    <xf numFmtId="0" fontId="2" fillId="0" borderId="4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right"/>
    </xf>
    <xf numFmtId="0" fontId="0" fillId="0" borderId="4" xfId="0" applyFill="1" applyBorder="1" applyAlignment="1">
      <alignment horizontal="left"/>
    </xf>
    <xf numFmtId="0" fontId="2" fillId="0" borderId="0" xfId="0" applyFont="1" applyFill="1" applyAlignment="1">
      <alignment horizontal="left"/>
    </xf>
    <xf numFmtId="165" fontId="2" fillId="0" borderId="4" xfId="0" applyNumberFormat="1" applyFont="1" applyFill="1" applyBorder="1" applyAlignment="1">
      <alignment horizontal="right"/>
    </xf>
    <xf numFmtId="165" fontId="0" fillId="0" borderId="4" xfId="0" applyNumberFormat="1" applyFill="1" applyBorder="1" applyAlignment="1">
      <alignment horizontal="right"/>
    </xf>
    <xf numFmtId="0" fontId="0" fillId="0" borderId="4" xfId="0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/>
    </xf>
    <xf numFmtId="0" fontId="21" fillId="0" borderId="0" xfId="0" applyFont="1" applyFill="1"/>
    <xf numFmtId="10" fontId="20" fillId="0" borderId="4" xfId="0" applyNumberFormat="1" applyFont="1" applyFill="1" applyBorder="1" applyAlignment="1">
      <alignment horizontal="center"/>
    </xf>
    <xf numFmtId="4" fontId="20" fillId="0" borderId="4" xfId="0" applyNumberFormat="1" applyFont="1" applyFill="1" applyBorder="1"/>
    <xf numFmtId="0" fontId="19" fillId="0" borderId="4" xfId="0" applyFont="1" applyBorder="1" applyAlignment="1">
      <alignment horizontal="center" vertical="center" wrapText="1"/>
    </xf>
    <xf numFmtId="166" fontId="19" fillId="0" borderId="4" xfId="0" applyNumberFormat="1" applyFont="1" applyBorder="1" applyAlignment="1">
      <alignment horizontal="center" vertical="distributed"/>
    </xf>
    <xf numFmtId="166" fontId="22" fillId="0" borderId="4" xfId="0" applyNumberFormat="1" applyFont="1" applyBorder="1" applyAlignment="1">
      <alignment horizontal="center" vertical="distributed"/>
    </xf>
    <xf numFmtId="164" fontId="19" fillId="0" borderId="4" xfId="0" applyNumberFormat="1" applyFont="1" applyBorder="1" applyAlignment="1">
      <alignment horizontal="center" vertical="distributed"/>
    </xf>
    <xf numFmtId="0" fontId="2" fillId="0" borderId="0" xfId="0" applyFont="1" applyFill="1" applyAlignment="1">
      <alignment horizontal="left"/>
    </xf>
    <xf numFmtId="0" fontId="0" fillId="0" borderId="4" xfId="0" applyFill="1" applyBorder="1" applyAlignment="1">
      <alignment horizontal="left"/>
    </xf>
    <xf numFmtId="14" fontId="2" fillId="0" borderId="4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0" fillId="0" borderId="1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0" fillId="0" borderId="0" xfId="0" applyFill="1" applyAlignment="1">
      <alignment horizontal="left"/>
    </xf>
    <xf numFmtId="14" fontId="0" fillId="0" borderId="4" xfId="0" applyNumberFormat="1" applyFill="1" applyBorder="1" applyAlignment="1">
      <alignment horizontal="right"/>
    </xf>
    <xf numFmtId="0" fontId="2" fillId="0" borderId="4" xfId="0" applyFont="1" applyFill="1" applyBorder="1" applyAlignment="1">
      <alignment horizontal="right"/>
    </xf>
    <xf numFmtId="165" fontId="0" fillId="0" borderId="4" xfId="0" applyNumberFormat="1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0" fillId="0" borderId="4" xfId="0" applyFill="1" applyBorder="1" applyAlignment="1">
      <alignment horizontal="right"/>
    </xf>
    <xf numFmtId="164" fontId="0" fillId="0" borderId="4" xfId="0" applyNumberFormat="1" applyFill="1" applyBorder="1" applyAlignment="1">
      <alignment horizontal="right"/>
    </xf>
    <xf numFmtId="165" fontId="0" fillId="0" borderId="1" xfId="0" applyNumberFormat="1" applyFill="1" applyBorder="1" applyAlignment="1">
      <alignment horizontal="right"/>
    </xf>
    <xf numFmtId="165" fontId="0" fillId="0" borderId="3" xfId="0" applyNumberFormat="1" applyFill="1" applyBorder="1" applyAlignment="1">
      <alignment horizontal="right"/>
    </xf>
    <xf numFmtId="165" fontId="2" fillId="0" borderId="4" xfId="0" applyNumberFormat="1" applyFont="1" applyFill="1" applyBorder="1" applyAlignment="1">
      <alignment horizontal="right"/>
    </xf>
    <xf numFmtId="165" fontId="20" fillId="0" borderId="4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4" fontId="0" fillId="0" borderId="4" xfId="0" applyNumberFormat="1" applyFill="1" applyBorder="1" applyAlignment="1">
      <alignment horizontal="right"/>
    </xf>
    <xf numFmtId="166" fontId="0" fillId="0" borderId="4" xfId="0" applyNumberFormat="1" applyFill="1" applyBorder="1" applyAlignment="1">
      <alignment horizontal="distributed" vertical="distributed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distributed" vertical="distributed"/>
    </xf>
    <xf numFmtId="0" fontId="2" fillId="0" borderId="3" xfId="0" applyFont="1" applyFill="1" applyBorder="1" applyAlignment="1">
      <alignment horizontal="distributed" vertical="distributed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167" fontId="2" fillId="2" borderId="8" xfId="0" applyNumberFormat="1" applyFont="1" applyFill="1" applyBorder="1" applyAlignment="1">
      <alignment horizontal="center" vertical="distributed"/>
    </xf>
    <xf numFmtId="167" fontId="2" fillId="2" borderId="14" xfId="0" applyNumberFormat="1" applyFont="1" applyFill="1" applyBorder="1" applyAlignment="1">
      <alignment horizontal="center" vertical="distributed"/>
    </xf>
    <xf numFmtId="166" fontId="2" fillId="2" borderId="8" xfId="0" applyNumberFormat="1" applyFont="1" applyFill="1" applyBorder="1" applyAlignment="1">
      <alignment horizontal="center" vertical="distributed"/>
    </xf>
    <xf numFmtId="0" fontId="2" fillId="2" borderId="14" xfId="0" applyFont="1" applyFill="1" applyBorder="1" applyAlignment="1">
      <alignment horizontal="center" vertical="distributed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0"/>
  <sheetViews>
    <sheetView tabSelected="1" topLeftCell="A79" workbookViewId="0">
      <selection activeCell="L119" sqref="L119"/>
    </sheetView>
  </sheetViews>
  <sheetFormatPr defaultColWidth="9.140625" defaultRowHeight="15" x14ac:dyDescent="0.25"/>
  <cols>
    <col min="1" max="1" width="4.5703125" style="9" customWidth="1"/>
    <col min="2" max="2" width="9.140625" style="9"/>
    <col min="3" max="3" width="13.140625" style="9" customWidth="1"/>
    <col min="4" max="4" width="13.7109375" style="9" customWidth="1"/>
    <col min="5" max="5" width="12.85546875" style="9" customWidth="1"/>
    <col min="6" max="6" width="30.140625" style="9" customWidth="1"/>
    <col min="7" max="7" width="12.7109375" style="9" customWidth="1"/>
    <col min="8" max="8" width="12.28515625" style="9" customWidth="1"/>
    <col min="9" max="9" width="5.42578125" style="9" customWidth="1"/>
    <col min="10" max="16384" width="9.140625" style="9"/>
  </cols>
  <sheetData>
    <row r="1" spans="2:8" ht="14.45" x14ac:dyDescent="0.3">
      <c r="B1" s="87"/>
      <c r="C1" s="87"/>
      <c r="D1" s="87"/>
      <c r="E1" s="87"/>
      <c r="F1" s="87"/>
      <c r="G1" s="87"/>
      <c r="H1" s="87"/>
    </row>
    <row r="2" spans="2:8" ht="14.45" x14ac:dyDescent="0.3">
      <c r="B2" s="50"/>
      <c r="C2" s="50"/>
      <c r="D2" s="50"/>
      <c r="E2" s="50"/>
      <c r="F2" s="50"/>
      <c r="G2" s="50"/>
      <c r="H2" s="50"/>
    </row>
    <row r="3" spans="2:8" x14ac:dyDescent="0.25">
      <c r="B3" s="87" t="s">
        <v>164</v>
      </c>
      <c r="C3" s="87"/>
      <c r="D3" s="87"/>
      <c r="E3" s="87"/>
      <c r="F3" s="87"/>
      <c r="G3" s="87"/>
      <c r="H3" s="87"/>
    </row>
    <row r="4" spans="2:8" x14ac:dyDescent="0.25">
      <c r="B4" s="87" t="s">
        <v>0</v>
      </c>
      <c r="C4" s="87"/>
      <c r="D4" s="87"/>
      <c r="E4" s="87"/>
      <c r="F4" s="87"/>
      <c r="G4" s="87"/>
      <c r="H4" s="87"/>
    </row>
    <row r="6" spans="2:8" x14ac:dyDescent="0.25">
      <c r="B6" s="88" t="s">
        <v>1</v>
      </c>
      <c r="C6" s="89"/>
      <c r="D6" s="89"/>
      <c r="E6" s="90"/>
      <c r="F6" s="85"/>
      <c r="G6" s="86"/>
      <c r="H6" s="86"/>
    </row>
    <row r="7" spans="2:8" x14ac:dyDescent="0.25">
      <c r="B7" s="88" t="s">
        <v>2</v>
      </c>
      <c r="C7" s="89"/>
      <c r="D7" s="89"/>
      <c r="E7" s="90"/>
      <c r="F7" s="85" t="s">
        <v>169</v>
      </c>
      <c r="G7" s="86"/>
      <c r="H7" s="86"/>
    </row>
    <row r="8" spans="2:8" ht="14.45" x14ac:dyDescent="0.3">
      <c r="B8" s="80"/>
      <c r="C8" s="80"/>
      <c r="D8" s="80"/>
      <c r="E8" s="80"/>
      <c r="F8" s="80"/>
      <c r="G8" s="80"/>
      <c r="H8" s="80"/>
    </row>
    <row r="10" spans="2:8" x14ac:dyDescent="0.25">
      <c r="B10" s="10" t="s">
        <v>3</v>
      </c>
      <c r="C10" s="81" t="s">
        <v>4</v>
      </c>
      <c r="D10" s="81"/>
      <c r="E10" s="81"/>
      <c r="F10" s="81"/>
      <c r="G10" s="82"/>
      <c r="H10" s="83"/>
    </row>
    <row r="11" spans="2:8" x14ac:dyDescent="0.25">
      <c r="B11" s="10" t="s">
        <v>5</v>
      </c>
      <c r="C11" s="81" t="s">
        <v>6</v>
      </c>
      <c r="D11" s="81"/>
      <c r="E11" s="81"/>
      <c r="F11" s="81"/>
      <c r="G11" s="84" t="s">
        <v>7</v>
      </c>
      <c r="H11" s="84"/>
    </row>
    <row r="12" spans="2:8" x14ac:dyDescent="0.25">
      <c r="B12" s="10" t="s">
        <v>8</v>
      </c>
      <c r="C12" s="81" t="s">
        <v>9</v>
      </c>
      <c r="D12" s="81"/>
      <c r="E12" s="81"/>
      <c r="F12" s="81"/>
      <c r="G12" s="85" t="s">
        <v>168</v>
      </c>
      <c r="H12" s="86"/>
    </row>
    <row r="13" spans="2:8" x14ac:dyDescent="0.25">
      <c r="B13" s="10" t="s">
        <v>10</v>
      </c>
      <c r="C13" s="81" t="s">
        <v>11</v>
      </c>
      <c r="D13" s="81"/>
      <c r="E13" s="81"/>
      <c r="F13" s="81"/>
      <c r="G13" s="86">
        <v>12</v>
      </c>
      <c r="H13" s="86"/>
    </row>
    <row r="15" spans="2:8" x14ac:dyDescent="0.25">
      <c r="B15" s="93" t="s">
        <v>12</v>
      </c>
      <c r="C15" s="93"/>
      <c r="D15" s="93"/>
      <c r="E15" s="93"/>
      <c r="F15" s="93"/>
      <c r="G15" s="93"/>
      <c r="H15" s="93"/>
    </row>
    <row r="17" spans="2:8" x14ac:dyDescent="0.25">
      <c r="B17" s="86" t="s">
        <v>13</v>
      </c>
      <c r="C17" s="86"/>
      <c r="D17" s="86"/>
      <c r="E17" s="86" t="s">
        <v>14</v>
      </c>
      <c r="F17" s="86"/>
      <c r="G17" s="86" t="s">
        <v>15</v>
      </c>
      <c r="H17" s="86"/>
    </row>
    <row r="18" spans="2:8" x14ac:dyDescent="0.25">
      <c r="B18" s="10" t="s">
        <v>16</v>
      </c>
      <c r="C18" s="85" t="s">
        <v>17</v>
      </c>
      <c r="D18" s="86"/>
      <c r="E18" s="83" t="s">
        <v>171</v>
      </c>
      <c r="F18" s="83"/>
      <c r="G18" s="86">
        <v>1</v>
      </c>
      <c r="H18" s="86"/>
    </row>
    <row r="20" spans="2:8" x14ac:dyDescent="0.25">
      <c r="B20" s="80" t="s">
        <v>19</v>
      </c>
      <c r="C20" s="80"/>
      <c r="D20" s="80"/>
      <c r="E20" s="80"/>
      <c r="F20" s="80"/>
      <c r="G20" s="80"/>
      <c r="H20" s="80"/>
    </row>
    <row r="21" spans="2:8" x14ac:dyDescent="0.25">
      <c r="B21" s="91" t="s">
        <v>20</v>
      </c>
      <c r="C21" s="91"/>
      <c r="D21" s="91"/>
      <c r="E21" s="91"/>
      <c r="F21" s="91"/>
      <c r="G21" s="91"/>
      <c r="H21" s="91"/>
    </row>
    <row r="22" spans="2:8" x14ac:dyDescent="0.25">
      <c r="B22" s="92" t="s">
        <v>21</v>
      </c>
      <c r="C22" s="92"/>
      <c r="D22" s="92"/>
      <c r="E22" s="92"/>
      <c r="F22" s="92"/>
      <c r="G22" s="92"/>
      <c r="H22" s="92"/>
    </row>
    <row r="23" spans="2:8" x14ac:dyDescent="0.25">
      <c r="B23" s="11">
        <v>1</v>
      </c>
      <c r="C23" s="81" t="s">
        <v>22</v>
      </c>
      <c r="D23" s="81"/>
      <c r="E23" s="81"/>
      <c r="F23" s="81"/>
      <c r="G23" s="97" t="s">
        <v>23</v>
      </c>
      <c r="H23" s="98"/>
    </row>
    <row r="24" spans="2:8" x14ac:dyDescent="0.25">
      <c r="B24" s="11">
        <v>2</v>
      </c>
      <c r="C24" s="81" t="s">
        <v>24</v>
      </c>
      <c r="D24" s="81"/>
      <c r="E24" s="81"/>
      <c r="F24" s="81"/>
      <c r="G24" s="99">
        <v>981.5</v>
      </c>
      <c r="H24" s="99"/>
    </row>
    <row r="25" spans="2:8" ht="14.45" x14ac:dyDescent="0.3">
      <c r="B25" s="11">
        <v>3</v>
      </c>
      <c r="C25" s="81" t="s">
        <v>25</v>
      </c>
      <c r="D25" s="81"/>
      <c r="E25" s="81"/>
      <c r="F25" s="81"/>
      <c r="G25" s="97" t="s">
        <v>18</v>
      </c>
      <c r="H25" s="98"/>
    </row>
    <row r="26" spans="2:8" ht="14.45" x14ac:dyDescent="0.3">
      <c r="B26" s="11">
        <v>4</v>
      </c>
      <c r="C26" s="81" t="s">
        <v>26</v>
      </c>
      <c r="D26" s="81"/>
      <c r="E26" s="81"/>
      <c r="F26" s="81"/>
      <c r="G26" s="94">
        <v>43101</v>
      </c>
      <c r="H26" s="94"/>
    </row>
    <row r="28" spans="2:8" x14ac:dyDescent="0.25">
      <c r="B28" s="92" t="s">
        <v>27</v>
      </c>
      <c r="C28" s="92"/>
      <c r="D28" s="92"/>
      <c r="E28" s="92"/>
      <c r="F28" s="92"/>
      <c r="G28" s="92"/>
      <c r="H28" s="92"/>
    </row>
    <row r="29" spans="2:8" x14ac:dyDescent="0.25">
      <c r="B29" s="12">
        <v>1</v>
      </c>
      <c r="C29" s="92" t="s">
        <v>28</v>
      </c>
      <c r="D29" s="92"/>
      <c r="E29" s="92"/>
      <c r="F29" s="92"/>
      <c r="G29" s="95" t="s">
        <v>29</v>
      </c>
      <c r="H29" s="95"/>
    </row>
    <row r="30" spans="2:8" x14ac:dyDescent="0.25">
      <c r="B30" s="10" t="s">
        <v>3</v>
      </c>
      <c r="C30" s="81" t="s">
        <v>30</v>
      </c>
      <c r="D30" s="81"/>
      <c r="E30" s="81"/>
      <c r="F30" s="81"/>
      <c r="G30" s="96">
        <f>G24</f>
        <v>981.5</v>
      </c>
      <c r="H30" s="96"/>
    </row>
    <row r="31" spans="2:8" ht="14.45" x14ac:dyDescent="0.3">
      <c r="B31" s="13" t="s">
        <v>5</v>
      </c>
      <c r="C31" s="14" t="s">
        <v>31</v>
      </c>
      <c r="D31" s="51"/>
      <c r="E31" s="51"/>
      <c r="F31" s="52">
        <v>0.2</v>
      </c>
      <c r="G31" s="100">
        <f>E31*F31</f>
        <v>0</v>
      </c>
      <c r="H31" s="101"/>
    </row>
    <row r="32" spans="2:8" x14ac:dyDescent="0.25">
      <c r="B32" s="92" t="s">
        <v>32</v>
      </c>
      <c r="C32" s="92"/>
      <c r="D32" s="92"/>
      <c r="E32" s="92"/>
      <c r="F32" s="92"/>
      <c r="G32" s="102">
        <f>G30+G31</f>
        <v>981.5</v>
      </c>
      <c r="H32" s="102"/>
    </row>
    <row r="34" spans="2:8" x14ac:dyDescent="0.25">
      <c r="B34" s="18" t="s">
        <v>33</v>
      </c>
      <c r="C34" s="18"/>
      <c r="D34" s="18"/>
      <c r="E34" s="18"/>
      <c r="F34" s="18"/>
      <c r="G34" s="18"/>
      <c r="H34" s="18"/>
    </row>
    <row r="35" spans="2:8" x14ac:dyDescent="0.25">
      <c r="B35" s="12">
        <v>2</v>
      </c>
      <c r="C35" s="92" t="s">
        <v>34</v>
      </c>
      <c r="D35" s="92"/>
      <c r="E35" s="92"/>
      <c r="F35" s="92"/>
      <c r="G35" s="95" t="s">
        <v>29</v>
      </c>
      <c r="H35" s="95"/>
    </row>
    <row r="36" spans="2:8" ht="14.45" x14ac:dyDescent="0.3">
      <c r="B36" s="10" t="s">
        <v>3</v>
      </c>
      <c r="C36" s="81" t="s">
        <v>35</v>
      </c>
      <c r="D36" s="81"/>
      <c r="E36" s="81"/>
      <c r="F36" s="81"/>
      <c r="G36" s="96">
        <v>0</v>
      </c>
      <c r="H36" s="96"/>
    </row>
    <row r="37" spans="2:8" x14ac:dyDescent="0.25">
      <c r="B37" s="10" t="s">
        <v>5</v>
      </c>
      <c r="C37" s="81" t="s">
        <v>36</v>
      </c>
      <c r="D37" s="81"/>
      <c r="E37" s="81"/>
      <c r="F37" s="81"/>
      <c r="G37" s="96">
        <v>281.60000000000002</v>
      </c>
      <c r="H37" s="96"/>
    </row>
    <row r="38" spans="2:8" x14ac:dyDescent="0.25">
      <c r="B38" s="10" t="s">
        <v>8</v>
      </c>
      <c r="C38" s="81" t="s">
        <v>37</v>
      </c>
      <c r="D38" s="81"/>
      <c r="E38" s="81"/>
      <c r="F38" s="81"/>
      <c r="G38" s="96">
        <v>0</v>
      </c>
      <c r="H38" s="96"/>
    </row>
    <row r="39" spans="2:8" x14ac:dyDescent="0.25">
      <c r="B39" s="10" t="s">
        <v>10</v>
      </c>
      <c r="C39" s="81" t="s">
        <v>38</v>
      </c>
      <c r="D39" s="81"/>
      <c r="E39" s="81"/>
      <c r="F39" s="81"/>
      <c r="G39" s="96">
        <v>0</v>
      </c>
      <c r="H39" s="96"/>
    </row>
    <row r="40" spans="2:8" ht="14.45" x14ac:dyDescent="0.3">
      <c r="B40" s="10" t="s">
        <v>39</v>
      </c>
      <c r="C40" s="81" t="s">
        <v>40</v>
      </c>
      <c r="D40" s="81"/>
      <c r="E40" s="81"/>
      <c r="F40" s="81"/>
      <c r="G40" s="96">
        <v>8</v>
      </c>
      <c r="H40" s="96"/>
    </row>
    <row r="41" spans="2:8" ht="14.45" x14ac:dyDescent="0.3">
      <c r="B41" s="10" t="s">
        <v>41</v>
      </c>
      <c r="C41" s="81" t="s">
        <v>42</v>
      </c>
      <c r="D41" s="81"/>
      <c r="E41" s="81"/>
      <c r="F41" s="81"/>
      <c r="G41" s="96">
        <v>0</v>
      </c>
      <c r="H41" s="96"/>
    </row>
    <row r="42" spans="2:8" x14ac:dyDescent="0.25">
      <c r="B42" s="92" t="s">
        <v>43</v>
      </c>
      <c r="C42" s="92"/>
      <c r="D42" s="92"/>
      <c r="E42" s="92"/>
      <c r="F42" s="92"/>
      <c r="G42" s="102">
        <f>SUM(G36:H41)</f>
        <v>289.60000000000002</v>
      </c>
      <c r="H42" s="102"/>
    </row>
    <row r="44" spans="2:8" x14ac:dyDescent="0.25">
      <c r="B44" s="80" t="s">
        <v>44</v>
      </c>
      <c r="C44" s="80"/>
      <c r="D44" s="80"/>
      <c r="E44" s="80"/>
      <c r="F44" s="80"/>
      <c r="G44" s="80"/>
      <c r="H44" s="80"/>
    </row>
    <row r="45" spans="2:8" ht="14.45" x14ac:dyDescent="0.3">
      <c r="B45" s="12">
        <v>3</v>
      </c>
      <c r="C45" s="92" t="s">
        <v>45</v>
      </c>
      <c r="D45" s="92"/>
      <c r="E45" s="92"/>
      <c r="F45" s="92"/>
      <c r="G45" s="95" t="s">
        <v>29</v>
      </c>
      <c r="H45" s="95"/>
    </row>
    <row r="46" spans="2:8" ht="14.45" x14ac:dyDescent="0.3">
      <c r="B46" s="10" t="s">
        <v>3</v>
      </c>
      <c r="C46" s="81" t="s">
        <v>46</v>
      </c>
      <c r="D46" s="81"/>
      <c r="E46" s="81"/>
      <c r="F46" s="81"/>
      <c r="G46" s="103">
        <v>65</v>
      </c>
      <c r="H46" s="103"/>
    </row>
    <row r="47" spans="2:8" ht="14.45" x14ac:dyDescent="0.3">
      <c r="B47" s="10" t="s">
        <v>5</v>
      </c>
      <c r="C47" s="81" t="s">
        <v>47</v>
      </c>
      <c r="D47" s="81"/>
      <c r="E47" s="81"/>
      <c r="F47" s="81"/>
      <c r="G47" s="96">
        <v>0</v>
      </c>
      <c r="H47" s="96"/>
    </row>
    <row r="48" spans="2:8" ht="14.45" x14ac:dyDescent="0.3">
      <c r="B48" s="10" t="s">
        <v>8</v>
      </c>
      <c r="C48" s="81" t="s">
        <v>48</v>
      </c>
      <c r="D48" s="81"/>
      <c r="E48" s="81"/>
      <c r="F48" s="81"/>
      <c r="G48" s="96">
        <v>0</v>
      </c>
      <c r="H48" s="96"/>
    </row>
    <row r="49" spans="2:8" ht="14.45" x14ac:dyDescent="0.3">
      <c r="B49" s="10" t="s">
        <v>10</v>
      </c>
      <c r="C49" s="81" t="s">
        <v>42</v>
      </c>
      <c r="D49" s="81"/>
      <c r="E49" s="81"/>
      <c r="F49" s="81"/>
      <c r="G49" s="96">
        <v>0</v>
      </c>
      <c r="H49" s="96"/>
    </row>
    <row r="50" spans="2:8" ht="14.45" x14ac:dyDescent="0.3">
      <c r="B50" s="92" t="s">
        <v>49</v>
      </c>
      <c r="C50" s="92"/>
      <c r="D50" s="92"/>
      <c r="E50" s="92"/>
      <c r="F50" s="92"/>
      <c r="G50" s="102">
        <f>SUM(G46:H49)</f>
        <v>65</v>
      </c>
      <c r="H50" s="102"/>
    </row>
    <row r="51" spans="2:8" ht="14.45" x14ac:dyDescent="0.3">
      <c r="B51" s="19"/>
      <c r="C51" s="19"/>
      <c r="D51" s="19"/>
      <c r="E51" s="19"/>
      <c r="F51" s="19"/>
      <c r="G51" s="20"/>
      <c r="H51" s="20"/>
    </row>
    <row r="52" spans="2:8" x14ac:dyDescent="0.25">
      <c r="B52" s="104"/>
      <c r="C52" s="105"/>
      <c r="D52" s="105"/>
      <c r="E52" s="105"/>
      <c r="F52" s="105"/>
      <c r="G52" s="105"/>
      <c r="H52" s="105"/>
    </row>
    <row r="53" spans="2:8" x14ac:dyDescent="0.25">
      <c r="B53" s="105"/>
      <c r="C53" s="105"/>
      <c r="D53" s="105"/>
      <c r="E53" s="105"/>
      <c r="F53" s="105"/>
      <c r="G53" s="105"/>
      <c r="H53" s="105"/>
    </row>
    <row r="54" spans="2:8" x14ac:dyDescent="0.25">
      <c r="B54" s="80" t="s">
        <v>50</v>
      </c>
      <c r="C54" s="80"/>
      <c r="D54" s="80"/>
      <c r="E54" s="80"/>
      <c r="F54" s="80"/>
      <c r="G54" s="80"/>
      <c r="H54" s="80"/>
    </row>
    <row r="56" spans="2:8" x14ac:dyDescent="0.25">
      <c r="B56" s="80" t="s">
        <v>51</v>
      </c>
      <c r="C56" s="80"/>
      <c r="D56" s="80"/>
      <c r="E56" s="80"/>
      <c r="F56" s="80"/>
      <c r="G56" s="80"/>
      <c r="H56" s="80"/>
    </row>
    <row r="58" spans="2:8" x14ac:dyDescent="0.25">
      <c r="B58" s="22" t="s">
        <v>52</v>
      </c>
      <c r="C58" s="92" t="s">
        <v>53</v>
      </c>
      <c r="D58" s="92"/>
      <c r="E58" s="92"/>
      <c r="F58" s="92"/>
      <c r="G58" s="23" t="s">
        <v>54</v>
      </c>
      <c r="H58" s="24" t="s">
        <v>29</v>
      </c>
    </row>
    <row r="59" spans="2:8" ht="14.45" x14ac:dyDescent="0.3">
      <c r="B59" s="10" t="s">
        <v>3</v>
      </c>
      <c r="C59" s="81" t="s">
        <v>55</v>
      </c>
      <c r="D59" s="81"/>
      <c r="E59" s="81"/>
      <c r="F59" s="81"/>
      <c r="G59" s="25">
        <v>0.2</v>
      </c>
      <c r="H59" s="26">
        <f>G32*G59</f>
        <v>196.3</v>
      </c>
    </row>
    <row r="60" spans="2:8" ht="14.45" x14ac:dyDescent="0.3">
      <c r="B60" s="10" t="s">
        <v>5</v>
      </c>
      <c r="C60" s="106" t="s">
        <v>152</v>
      </c>
      <c r="D60" s="81"/>
      <c r="E60" s="81"/>
      <c r="F60" s="81"/>
      <c r="G60" s="25">
        <v>1.4999999999999999E-2</v>
      </c>
      <c r="H60" s="26">
        <f>G32*G60</f>
        <v>14.7225</v>
      </c>
    </row>
    <row r="61" spans="2:8" ht="14.45" x14ac:dyDescent="0.3">
      <c r="B61" s="10" t="s">
        <v>8</v>
      </c>
      <c r="C61" s="106" t="s">
        <v>153</v>
      </c>
      <c r="D61" s="81"/>
      <c r="E61" s="81"/>
      <c r="F61" s="81"/>
      <c r="G61" s="25">
        <v>0.01</v>
      </c>
      <c r="H61" s="26">
        <f>G32*G61</f>
        <v>9.8149999999999995</v>
      </c>
    </row>
    <row r="62" spans="2:8" ht="14.45" x14ac:dyDescent="0.3">
      <c r="B62" s="10" t="s">
        <v>10</v>
      </c>
      <c r="C62" s="106" t="s">
        <v>154</v>
      </c>
      <c r="D62" s="81"/>
      <c r="E62" s="81"/>
      <c r="F62" s="81"/>
      <c r="G62" s="25">
        <v>2E-3</v>
      </c>
      <c r="H62" s="26">
        <f>G32*G62</f>
        <v>1.9630000000000001</v>
      </c>
    </row>
    <row r="63" spans="2:8" x14ac:dyDescent="0.25">
      <c r="B63" s="10" t="s">
        <v>39</v>
      </c>
      <c r="C63" s="106" t="s">
        <v>155</v>
      </c>
      <c r="D63" s="81"/>
      <c r="E63" s="81"/>
      <c r="F63" s="81"/>
      <c r="G63" s="25">
        <v>2.5000000000000001E-2</v>
      </c>
      <c r="H63" s="26">
        <f>G32*G63</f>
        <v>24.537500000000001</v>
      </c>
    </row>
    <row r="64" spans="2:8" ht="14.45" x14ac:dyDescent="0.3">
      <c r="B64" s="10" t="s">
        <v>41</v>
      </c>
      <c r="C64" s="81" t="s">
        <v>56</v>
      </c>
      <c r="D64" s="81"/>
      <c r="E64" s="81"/>
      <c r="F64" s="81"/>
      <c r="G64" s="25">
        <v>0.08</v>
      </c>
      <c r="H64" s="26">
        <f>G32*G64</f>
        <v>78.52</v>
      </c>
    </row>
    <row r="65" spans="2:8" ht="14.45" x14ac:dyDescent="0.3">
      <c r="B65" s="10" t="s">
        <v>57</v>
      </c>
      <c r="C65" s="106" t="s">
        <v>156</v>
      </c>
      <c r="D65" s="81"/>
      <c r="E65" s="81"/>
      <c r="F65" s="81"/>
      <c r="G65" s="25">
        <v>0.03</v>
      </c>
      <c r="H65" s="26">
        <f>G32*G65</f>
        <v>29.445</v>
      </c>
    </row>
    <row r="66" spans="2:8" ht="14.45" x14ac:dyDescent="0.3">
      <c r="B66" s="10" t="s">
        <v>58</v>
      </c>
      <c r="C66" s="106" t="s">
        <v>157</v>
      </c>
      <c r="D66" s="81"/>
      <c r="E66" s="81"/>
      <c r="F66" s="81"/>
      <c r="G66" s="25">
        <v>6.0000000000000001E-3</v>
      </c>
      <c r="H66" s="26">
        <f>G32*G66</f>
        <v>5.8890000000000002</v>
      </c>
    </row>
    <row r="67" spans="2:8" ht="14.45" x14ac:dyDescent="0.3">
      <c r="B67" s="92" t="s">
        <v>59</v>
      </c>
      <c r="C67" s="92"/>
      <c r="D67" s="92"/>
      <c r="E67" s="92"/>
      <c r="F67" s="92"/>
      <c r="G67" s="27">
        <f>SUM(G59:G66)</f>
        <v>0.3680000000000001</v>
      </c>
      <c r="H67" s="28">
        <f>SUM(H59:H66)</f>
        <v>361.19200000000001</v>
      </c>
    </row>
    <row r="69" spans="2:8" x14ac:dyDescent="0.25">
      <c r="B69" s="80" t="s">
        <v>60</v>
      </c>
      <c r="C69" s="80"/>
      <c r="D69" s="80"/>
      <c r="E69" s="80"/>
      <c r="F69" s="80"/>
      <c r="G69" s="80"/>
      <c r="H69" s="80"/>
    </row>
    <row r="71" spans="2:8" x14ac:dyDescent="0.25">
      <c r="B71" s="12" t="s">
        <v>61</v>
      </c>
      <c r="C71" s="92" t="s">
        <v>62</v>
      </c>
      <c r="D71" s="92"/>
      <c r="E71" s="92"/>
      <c r="F71" s="92"/>
      <c r="G71" s="23" t="s">
        <v>54</v>
      </c>
      <c r="H71" s="24" t="s">
        <v>29</v>
      </c>
    </row>
    <row r="72" spans="2:8" x14ac:dyDescent="0.25">
      <c r="B72" s="11" t="s">
        <v>3</v>
      </c>
      <c r="C72" s="81" t="s">
        <v>63</v>
      </c>
      <c r="D72" s="81"/>
      <c r="E72" s="81"/>
      <c r="F72" s="81"/>
      <c r="G72" s="25">
        <v>8.3299999999999999E-2</v>
      </c>
      <c r="H72" s="29">
        <f>G32*G72</f>
        <v>81.758949999999999</v>
      </c>
    </row>
    <row r="73" spans="2:8" x14ac:dyDescent="0.25">
      <c r="B73" s="11" t="s">
        <v>5</v>
      </c>
      <c r="C73" s="81" t="s">
        <v>64</v>
      </c>
      <c r="D73" s="81"/>
      <c r="E73" s="81"/>
      <c r="F73" s="81"/>
      <c r="G73" s="25">
        <v>2.7799999999999998E-2</v>
      </c>
      <c r="H73" s="29">
        <f>G32*G73</f>
        <v>27.285699999999999</v>
      </c>
    </row>
    <row r="74" spans="2:8" ht="14.45" x14ac:dyDescent="0.3">
      <c r="B74" s="81" t="s">
        <v>65</v>
      </c>
      <c r="C74" s="81"/>
      <c r="D74" s="81"/>
      <c r="E74" s="81"/>
      <c r="F74" s="81"/>
      <c r="G74" s="25">
        <f>G72+G73</f>
        <v>0.1111</v>
      </c>
      <c r="H74" s="29">
        <f>H72+H73</f>
        <v>109.04464999999999</v>
      </c>
    </row>
    <row r="75" spans="2:8" x14ac:dyDescent="0.25">
      <c r="B75" s="11" t="s">
        <v>8</v>
      </c>
      <c r="C75" s="81" t="s">
        <v>66</v>
      </c>
      <c r="D75" s="81"/>
      <c r="E75" s="81"/>
      <c r="F75" s="81"/>
      <c r="G75" s="25">
        <f>G67*G74</f>
        <v>4.0884800000000013E-2</v>
      </c>
      <c r="H75" s="29">
        <f>G32*G75</f>
        <v>40.128431200000016</v>
      </c>
    </row>
    <row r="76" spans="2:8" ht="14.45" x14ac:dyDescent="0.3">
      <c r="B76" s="92" t="s">
        <v>59</v>
      </c>
      <c r="C76" s="92"/>
      <c r="D76" s="92"/>
      <c r="E76" s="92"/>
      <c r="F76" s="92"/>
      <c r="G76" s="27">
        <f>G74+G75</f>
        <v>0.15198480000000003</v>
      </c>
      <c r="H76" s="30">
        <f>SUM(H74:H75)</f>
        <v>149.17308120000001</v>
      </c>
    </row>
    <row r="78" spans="2:8" x14ac:dyDescent="0.25">
      <c r="B78" s="80" t="s">
        <v>67</v>
      </c>
      <c r="C78" s="80"/>
      <c r="D78" s="80"/>
      <c r="E78" s="80"/>
      <c r="F78" s="80"/>
      <c r="G78" s="80"/>
      <c r="H78" s="80"/>
    </row>
    <row r="80" spans="2:8" ht="14.45" x14ac:dyDescent="0.3">
      <c r="B80" s="22" t="s">
        <v>68</v>
      </c>
      <c r="C80" s="92" t="s">
        <v>69</v>
      </c>
      <c r="D80" s="92"/>
      <c r="E80" s="92"/>
      <c r="F80" s="92"/>
      <c r="G80" s="23" t="s">
        <v>54</v>
      </c>
      <c r="H80" s="24" t="s">
        <v>29</v>
      </c>
    </row>
    <row r="81" spans="2:9" ht="14.45" x14ac:dyDescent="0.3">
      <c r="B81" s="10" t="s">
        <v>3</v>
      </c>
      <c r="C81" s="81" t="s">
        <v>166</v>
      </c>
      <c r="D81" s="81"/>
      <c r="E81" s="81"/>
      <c r="F81" s="81"/>
      <c r="G81" s="31">
        <v>1.3299999999999999E-2</v>
      </c>
      <c r="H81" s="26">
        <f>G32*G81</f>
        <v>13.053949999999999</v>
      </c>
      <c r="I81" s="32"/>
    </row>
    <row r="82" spans="2:9" x14ac:dyDescent="0.25">
      <c r="B82" s="10" t="s">
        <v>5</v>
      </c>
      <c r="C82" s="81" t="s">
        <v>70</v>
      </c>
      <c r="D82" s="81"/>
      <c r="E82" s="81"/>
      <c r="F82" s="81"/>
      <c r="G82" s="25">
        <f>G67*G81</f>
        <v>4.894400000000001E-3</v>
      </c>
      <c r="H82" s="26">
        <f>G32*G82</f>
        <v>4.8038536000000009</v>
      </c>
    </row>
    <row r="83" spans="2:9" ht="14.45" x14ac:dyDescent="0.3">
      <c r="B83" s="92" t="s">
        <v>59</v>
      </c>
      <c r="C83" s="92"/>
      <c r="D83" s="92"/>
      <c r="E83" s="92"/>
      <c r="F83" s="92"/>
      <c r="G83" s="27">
        <f>G81+G82</f>
        <v>1.8194399999999999E-2</v>
      </c>
      <c r="H83" s="28">
        <f>SUM(H81:H82)</f>
        <v>17.8578036</v>
      </c>
    </row>
    <row r="85" spans="2:9" x14ac:dyDescent="0.25">
      <c r="B85" s="80" t="s">
        <v>71</v>
      </c>
      <c r="C85" s="80"/>
      <c r="D85" s="80"/>
      <c r="E85" s="80"/>
      <c r="F85" s="80"/>
      <c r="G85" s="80"/>
      <c r="H85" s="80"/>
    </row>
    <row r="86" spans="2:9" ht="14.45" x14ac:dyDescent="0.3">
      <c r="B86" s="33"/>
      <c r="C86" s="33"/>
      <c r="D86" s="33"/>
      <c r="E86" s="33"/>
      <c r="F86" s="33"/>
      <c r="G86" s="33"/>
      <c r="H86" s="33"/>
    </row>
    <row r="87" spans="2:9" x14ac:dyDescent="0.25">
      <c r="B87" s="12" t="s">
        <v>72</v>
      </c>
      <c r="C87" s="92" t="s">
        <v>73</v>
      </c>
      <c r="D87" s="92"/>
      <c r="E87" s="92"/>
      <c r="F87" s="92"/>
      <c r="G87" s="23" t="s">
        <v>54</v>
      </c>
      <c r="H87" s="22" t="s">
        <v>29</v>
      </c>
    </row>
    <row r="88" spans="2:9" x14ac:dyDescent="0.25">
      <c r="B88" s="11" t="s">
        <v>3</v>
      </c>
      <c r="C88" s="81" t="s">
        <v>74</v>
      </c>
      <c r="D88" s="81"/>
      <c r="E88" s="81"/>
      <c r="F88" s="81"/>
      <c r="G88" s="31">
        <v>1.6500000000000001E-2</v>
      </c>
      <c r="H88" s="34">
        <f>G32*G88</f>
        <v>16.194749999999999</v>
      </c>
      <c r="I88" s="32"/>
    </row>
    <row r="89" spans="2:9" x14ac:dyDescent="0.25">
      <c r="B89" s="11" t="s">
        <v>5</v>
      </c>
      <c r="C89" s="81" t="s">
        <v>75</v>
      </c>
      <c r="D89" s="81"/>
      <c r="E89" s="81"/>
      <c r="F89" s="81"/>
      <c r="G89" s="31">
        <v>6.0000000000000001E-3</v>
      </c>
      <c r="H89" s="34">
        <f>G32*G89</f>
        <v>5.8890000000000002</v>
      </c>
      <c r="I89" s="32"/>
    </row>
    <row r="90" spans="2:9" x14ac:dyDescent="0.25">
      <c r="B90" s="11" t="s">
        <v>8</v>
      </c>
      <c r="C90" s="81" t="s">
        <v>76</v>
      </c>
      <c r="D90" s="81"/>
      <c r="E90" s="81"/>
      <c r="F90" s="81"/>
      <c r="G90" s="31">
        <v>0.04</v>
      </c>
      <c r="H90" s="34">
        <f>G32*G90</f>
        <v>39.26</v>
      </c>
      <c r="I90" s="32"/>
    </row>
    <row r="91" spans="2:9" x14ac:dyDescent="0.25">
      <c r="B91" s="11" t="s">
        <v>10</v>
      </c>
      <c r="C91" s="81" t="s">
        <v>77</v>
      </c>
      <c r="D91" s="81"/>
      <c r="E91" s="81"/>
      <c r="F91" s="81"/>
      <c r="G91" s="31">
        <v>3.7000000000000002E-3</v>
      </c>
      <c r="H91" s="34">
        <f>G32*G91</f>
        <v>3.6315500000000003</v>
      </c>
      <c r="I91" s="32"/>
    </row>
    <row r="92" spans="2:9" x14ac:dyDescent="0.25">
      <c r="B92" s="11" t="s">
        <v>39</v>
      </c>
      <c r="C92" s="81" t="s">
        <v>78</v>
      </c>
      <c r="D92" s="81"/>
      <c r="E92" s="81"/>
      <c r="F92" s="81"/>
      <c r="G92" s="31">
        <v>1.4E-3</v>
      </c>
      <c r="H92" s="34">
        <f>G32*G92</f>
        <v>1.3740999999999999</v>
      </c>
      <c r="I92" s="32"/>
    </row>
    <row r="93" spans="2:9" x14ac:dyDescent="0.25">
      <c r="B93" s="11" t="s">
        <v>41</v>
      </c>
      <c r="C93" s="81" t="s">
        <v>79</v>
      </c>
      <c r="D93" s="81"/>
      <c r="E93" s="81"/>
      <c r="F93" s="81"/>
      <c r="G93" s="31">
        <v>3.7999999999999999E-2</v>
      </c>
      <c r="H93" s="34">
        <f>G32*G93</f>
        <v>37.296999999999997</v>
      </c>
      <c r="I93" s="32"/>
    </row>
    <row r="94" spans="2:9" ht="14.45" x14ac:dyDescent="0.3">
      <c r="B94" s="107" t="s">
        <v>59</v>
      </c>
      <c r="C94" s="108"/>
      <c r="D94" s="108"/>
      <c r="E94" s="108"/>
      <c r="F94" s="109"/>
      <c r="G94" s="27">
        <f>SUM(G88:G93)</f>
        <v>0.1056</v>
      </c>
      <c r="H94" s="35">
        <f>SUM(H88:H93)</f>
        <v>103.6464</v>
      </c>
      <c r="I94" s="32"/>
    </row>
    <row r="96" spans="2:9" x14ac:dyDescent="0.25">
      <c r="B96" s="110"/>
      <c r="C96" s="110"/>
      <c r="D96" s="110"/>
      <c r="E96" s="110"/>
      <c r="F96" s="110"/>
      <c r="G96" s="110"/>
      <c r="H96" s="110"/>
      <c r="I96" s="110"/>
    </row>
    <row r="97" spans="2:9" x14ac:dyDescent="0.25">
      <c r="B97" s="110"/>
      <c r="C97" s="110"/>
      <c r="D97" s="110"/>
      <c r="E97" s="110"/>
      <c r="F97" s="110"/>
      <c r="G97" s="110"/>
      <c r="H97" s="110"/>
      <c r="I97" s="110"/>
    </row>
    <row r="99" spans="2:9" x14ac:dyDescent="0.25">
      <c r="B99" s="80" t="s">
        <v>80</v>
      </c>
      <c r="C99" s="80"/>
      <c r="D99" s="80"/>
      <c r="E99" s="80"/>
      <c r="F99" s="80"/>
      <c r="G99" s="80"/>
      <c r="H99" s="80"/>
    </row>
    <row r="101" spans="2:9" x14ac:dyDescent="0.25">
      <c r="B101" s="12" t="s">
        <v>81</v>
      </c>
      <c r="C101" s="92" t="s">
        <v>82</v>
      </c>
      <c r="D101" s="92"/>
      <c r="E101" s="92"/>
      <c r="F101" s="92"/>
      <c r="G101" s="23" t="s">
        <v>54</v>
      </c>
      <c r="H101" s="24" t="s">
        <v>29</v>
      </c>
    </row>
    <row r="102" spans="2:9" x14ac:dyDescent="0.25">
      <c r="B102" s="11" t="s">
        <v>3</v>
      </c>
      <c r="C102" s="81" t="s">
        <v>83</v>
      </c>
      <c r="D102" s="81"/>
      <c r="E102" s="81"/>
      <c r="F102" s="81"/>
      <c r="G102" s="31">
        <v>9.2499999999999999E-2</v>
      </c>
      <c r="H102" s="34">
        <f>G32*G102</f>
        <v>90.788749999999993</v>
      </c>
    </row>
    <row r="103" spans="2:9" x14ac:dyDescent="0.25">
      <c r="B103" s="11" t="s">
        <v>5</v>
      </c>
      <c r="C103" s="81" t="s">
        <v>84</v>
      </c>
      <c r="D103" s="81"/>
      <c r="E103" s="81"/>
      <c r="F103" s="81"/>
      <c r="G103" s="31">
        <v>1.8499999999999999E-2</v>
      </c>
      <c r="H103" s="34">
        <f>G32*G103</f>
        <v>18.15775</v>
      </c>
      <c r="I103" s="32"/>
    </row>
    <row r="104" spans="2:9" x14ac:dyDescent="0.25">
      <c r="B104" s="11" t="s">
        <v>8</v>
      </c>
      <c r="C104" s="81" t="s">
        <v>85</v>
      </c>
      <c r="D104" s="81"/>
      <c r="E104" s="81"/>
      <c r="F104" s="81"/>
      <c r="G104" s="31">
        <v>0</v>
      </c>
      <c r="H104" s="34">
        <f>G32*G104</f>
        <v>0</v>
      </c>
      <c r="I104" s="32"/>
    </row>
    <row r="105" spans="2:9" x14ac:dyDescent="0.25">
      <c r="B105" s="11" t="s">
        <v>10</v>
      </c>
      <c r="C105" s="81" t="s">
        <v>86</v>
      </c>
      <c r="D105" s="81"/>
      <c r="E105" s="81"/>
      <c r="F105" s="81"/>
      <c r="G105" s="31">
        <v>2.9899999999999999E-2</v>
      </c>
      <c r="H105" s="34">
        <f>G32*G105</f>
        <v>29.34685</v>
      </c>
      <c r="I105" s="32"/>
    </row>
    <row r="106" spans="2:9" x14ac:dyDescent="0.25">
      <c r="B106" s="11" t="s">
        <v>39</v>
      </c>
      <c r="C106" s="81" t="s">
        <v>87</v>
      </c>
      <c r="D106" s="81"/>
      <c r="E106" s="81"/>
      <c r="F106" s="81"/>
      <c r="G106" s="31">
        <v>1.2999999999999999E-2</v>
      </c>
      <c r="H106" s="34">
        <f>G32*G106</f>
        <v>12.759499999999999</v>
      </c>
      <c r="I106" s="32"/>
    </row>
    <row r="107" spans="2:9" ht="14.45" x14ac:dyDescent="0.3">
      <c r="B107" s="11" t="s">
        <v>41</v>
      </c>
      <c r="C107" s="81" t="s">
        <v>42</v>
      </c>
      <c r="D107" s="81"/>
      <c r="E107" s="81"/>
      <c r="F107" s="81"/>
      <c r="G107" s="31">
        <v>0</v>
      </c>
      <c r="H107" s="34">
        <f>G32*G107</f>
        <v>0</v>
      </c>
      <c r="I107" s="32"/>
    </row>
    <row r="108" spans="2:9" ht="14.45" x14ac:dyDescent="0.3">
      <c r="B108" s="81" t="s">
        <v>65</v>
      </c>
      <c r="C108" s="81"/>
      <c r="D108" s="81"/>
      <c r="E108" s="81"/>
      <c r="F108" s="81"/>
      <c r="G108" s="25">
        <f>SUM(G102:G107)</f>
        <v>0.15390000000000001</v>
      </c>
      <c r="H108" s="34">
        <f>SUM(H102:H107)</f>
        <v>151.05284999999998</v>
      </c>
      <c r="I108" s="32"/>
    </row>
    <row r="109" spans="2:9" x14ac:dyDescent="0.25">
      <c r="B109" s="11" t="s">
        <v>57</v>
      </c>
      <c r="C109" s="81" t="s">
        <v>88</v>
      </c>
      <c r="D109" s="81"/>
      <c r="E109" s="81"/>
      <c r="F109" s="81"/>
      <c r="G109" s="31">
        <v>5.8099999999999999E-2</v>
      </c>
      <c r="H109" s="34">
        <f>G32*G109</f>
        <v>57.025149999999996</v>
      </c>
      <c r="I109" s="32"/>
    </row>
    <row r="110" spans="2:9" ht="14.45" x14ac:dyDescent="0.3">
      <c r="B110" s="92" t="s">
        <v>59</v>
      </c>
      <c r="C110" s="92"/>
      <c r="D110" s="92"/>
      <c r="E110" s="92"/>
      <c r="F110" s="92"/>
      <c r="G110" s="27">
        <f>G108+G109</f>
        <v>0.21200000000000002</v>
      </c>
      <c r="H110" s="35">
        <f>SUM(H108:H109)</f>
        <v>208.07799999999997</v>
      </c>
      <c r="I110" s="32"/>
    </row>
    <row r="111" spans="2:9" x14ac:dyDescent="0.25">
      <c r="B111" s="19"/>
      <c r="C111" s="19"/>
      <c r="D111" s="19"/>
      <c r="E111" s="19"/>
      <c r="F111" s="19"/>
      <c r="G111" s="36"/>
      <c r="H111" s="37"/>
    </row>
    <row r="112" spans="2:9" x14ac:dyDescent="0.25">
      <c r="B112" s="80" t="s">
        <v>89</v>
      </c>
      <c r="C112" s="80"/>
      <c r="D112" s="80"/>
      <c r="E112" s="80"/>
      <c r="F112" s="80"/>
      <c r="G112" s="80"/>
      <c r="H112" s="80"/>
    </row>
    <row r="114" spans="2:8" x14ac:dyDescent="0.25">
      <c r="B114" s="12">
        <v>4</v>
      </c>
      <c r="C114" s="92" t="s">
        <v>90</v>
      </c>
      <c r="D114" s="92"/>
      <c r="E114" s="92"/>
      <c r="F114" s="92"/>
      <c r="G114" s="23" t="s">
        <v>54</v>
      </c>
      <c r="H114" s="24" t="s">
        <v>29</v>
      </c>
    </row>
    <row r="115" spans="2:8" x14ac:dyDescent="0.25">
      <c r="B115" s="11" t="s">
        <v>52</v>
      </c>
      <c r="C115" s="81" t="s">
        <v>91</v>
      </c>
      <c r="D115" s="81"/>
      <c r="E115" s="81"/>
      <c r="F115" s="81"/>
      <c r="G115" s="25">
        <f>G67</f>
        <v>0.3680000000000001</v>
      </c>
      <c r="H115" s="34">
        <f>H67</f>
        <v>361.19200000000001</v>
      </c>
    </row>
    <row r="116" spans="2:8" x14ac:dyDescent="0.25">
      <c r="B116" s="11" t="s">
        <v>61</v>
      </c>
      <c r="C116" s="81" t="s">
        <v>92</v>
      </c>
      <c r="D116" s="81"/>
      <c r="E116" s="81"/>
      <c r="F116" s="81"/>
      <c r="G116" s="25">
        <f>G76</f>
        <v>0.15198480000000003</v>
      </c>
      <c r="H116" s="34">
        <f>H76</f>
        <v>149.17308120000001</v>
      </c>
    </row>
    <row r="117" spans="2:8" x14ac:dyDescent="0.25">
      <c r="B117" s="11" t="s">
        <v>68</v>
      </c>
      <c r="C117" s="81" t="s">
        <v>93</v>
      </c>
      <c r="D117" s="81"/>
      <c r="E117" s="81"/>
      <c r="F117" s="81"/>
      <c r="G117" s="25">
        <f>G83</f>
        <v>1.8194399999999999E-2</v>
      </c>
      <c r="H117" s="34">
        <f>H83</f>
        <v>17.8578036</v>
      </c>
    </row>
    <row r="118" spans="2:8" x14ac:dyDescent="0.25">
      <c r="B118" s="11" t="s">
        <v>72</v>
      </c>
      <c r="C118" s="81" t="s">
        <v>94</v>
      </c>
      <c r="D118" s="81"/>
      <c r="E118" s="81"/>
      <c r="F118" s="81"/>
      <c r="G118" s="74">
        <v>0.1056</v>
      </c>
      <c r="H118" s="75">
        <f>H94</f>
        <v>103.6464</v>
      </c>
    </row>
    <row r="119" spans="2:8" x14ac:dyDescent="0.25">
      <c r="B119" s="11" t="s">
        <v>81</v>
      </c>
      <c r="C119" s="81" t="s">
        <v>95</v>
      </c>
      <c r="D119" s="81"/>
      <c r="E119" s="81"/>
      <c r="F119" s="81"/>
      <c r="G119" s="74">
        <f>G110</f>
        <v>0.21200000000000002</v>
      </c>
      <c r="H119" s="75">
        <f>H110</f>
        <v>208.07799999999997</v>
      </c>
    </row>
    <row r="120" spans="2:8" x14ac:dyDescent="0.25">
      <c r="B120" s="11" t="s">
        <v>96</v>
      </c>
      <c r="C120" s="81" t="s">
        <v>42</v>
      </c>
      <c r="D120" s="81"/>
      <c r="E120" s="81"/>
      <c r="F120" s="81"/>
      <c r="G120" s="74">
        <v>0</v>
      </c>
      <c r="H120" s="75">
        <f>G31*G120</f>
        <v>0</v>
      </c>
    </row>
    <row r="121" spans="2:8" x14ac:dyDescent="0.25">
      <c r="B121" s="92" t="s">
        <v>59</v>
      </c>
      <c r="C121" s="92"/>
      <c r="D121" s="92"/>
      <c r="E121" s="92"/>
      <c r="F121" s="92"/>
      <c r="G121" s="27">
        <f>SUM(G115:G120)</f>
        <v>0.85577920000000018</v>
      </c>
      <c r="H121" s="35">
        <f>SUM(H115:H120)</f>
        <v>839.94728479999992</v>
      </c>
    </row>
    <row r="123" spans="2:8" x14ac:dyDescent="0.25">
      <c r="B123" s="80" t="s">
        <v>97</v>
      </c>
      <c r="C123" s="80"/>
      <c r="D123" s="80"/>
      <c r="E123" s="80"/>
      <c r="F123" s="80"/>
      <c r="G123" s="80"/>
      <c r="H123" s="80"/>
    </row>
    <row r="124" spans="2:8" x14ac:dyDescent="0.25">
      <c r="E124" s="38">
        <f>G128/1</f>
        <v>8.6499999999999994E-2</v>
      </c>
      <c r="F124" s="32" t="s">
        <v>98</v>
      </c>
      <c r="G124" s="32">
        <f>1-E124</f>
        <v>0.91349999999999998</v>
      </c>
      <c r="H124" s="39">
        <f>G32+G42+G50+H121</f>
        <v>2176.0472847999999</v>
      </c>
    </row>
    <row r="125" spans="2:8" x14ac:dyDescent="0.25">
      <c r="E125" s="38"/>
      <c r="F125" s="32"/>
      <c r="G125" s="32"/>
      <c r="H125" s="39">
        <f>H124+H127+H132</f>
        <v>2611.2567417600003</v>
      </c>
    </row>
    <row r="126" spans="2:8" x14ac:dyDescent="0.25">
      <c r="B126" s="12">
        <v>5</v>
      </c>
      <c r="C126" s="92" t="s">
        <v>99</v>
      </c>
      <c r="D126" s="92"/>
      <c r="E126" s="92"/>
      <c r="F126" s="92"/>
      <c r="G126" s="23" t="s">
        <v>54</v>
      </c>
      <c r="H126" s="24" t="s">
        <v>29</v>
      </c>
    </row>
    <row r="127" spans="2:8" x14ac:dyDescent="0.25">
      <c r="B127" s="11" t="s">
        <v>3</v>
      </c>
      <c r="C127" s="81" t="s">
        <v>100</v>
      </c>
      <c r="D127" s="81"/>
      <c r="E127" s="81"/>
      <c r="F127" s="81"/>
      <c r="G127" s="27">
        <v>0.1</v>
      </c>
      <c r="H127" s="34">
        <f>H124*G127</f>
        <v>217.60472848000001</v>
      </c>
    </row>
    <row r="128" spans="2:8" x14ac:dyDescent="0.25">
      <c r="B128" s="11" t="s">
        <v>5</v>
      </c>
      <c r="C128" s="81" t="s">
        <v>101</v>
      </c>
      <c r="D128" s="81"/>
      <c r="E128" s="81"/>
      <c r="F128" s="81"/>
      <c r="G128" s="31">
        <f>G129+G131</f>
        <v>8.6499999999999994E-2</v>
      </c>
      <c r="H128" s="54">
        <f>H129+H131</f>
        <v>247.26185896249592</v>
      </c>
    </row>
    <row r="129" spans="2:8" x14ac:dyDescent="0.25">
      <c r="B129" s="11"/>
      <c r="C129" s="106" t="s">
        <v>159</v>
      </c>
      <c r="D129" s="81"/>
      <c r="E129" s="81"/>
      <c r="F129" s="81"/>
      <c r="G129" s="31">
        <v>3.6499999999999998E-2</v>
      </c>
      <c r="H129" s="34">
        <f>H125/G124*G129</f>
        <v>104.3359289263711</v>
      </c>
    </row>
    <row r="130" spans="2:8" x14ac:dyDescent="0.25">
      <c r="B130" s="11"/>
      <c r="C130" s="81" t="s">
        <v>102</v>
      </c>
      <c r="D130" s="81"/>
      <c r="E130" s="81"/>
      <c r="F130" s="81"/>
      <c r="G130" s="40" t="s">
        <v>103</v>
      </c>
      <c r="H130" s="34">
        <v>0</v>
      </c>
    </row>
    <row r="131" spans="2:8" x14ac:dyDescent="0.25">
      <c r="B131" s="11"/>
      <c r="C131" s="81" t="s">
        <v>161</v>
      </c>
      <c r="D131" s="81"/>
      <c r="E131" s="81"/>
      <c r="F131" s="81"/>
      <c r="G131" s="31">
        <v>0.05</v>
      </c>
      <c r="H131" s="34">
        <f>H125/G124*G131</f>
        <v>142.92593003612481</v>
      </c>
    </row>
    <row r="132" spans="2:8" x14ac:dyDescent="0.25">
      <c r="B132" s="11" t="s">
        <v>8</v>
      </c>
      <c r="C132" s="81" t="s">
        <v>104</v>
      </c>
      <c r="D132" s="81"/>
      <c r="E132" s="81"/>
      <c r="F132" s="81"/>
      <c r="G132" s="27">
        <v>0.1</v>
      </c>
      <c r="H132" s="34">
        <f>H124*G132</f>
        <v>217.60472848000001</v>
      </c>
    </row>
    <row r="133" spans="2:8" x14ac:dyDescent="0.25">
      <c r="B133" s="92" t="s">
        <v>59</v>
      </c>
      <c r="C133" s="92"/>
      <c r="D133" s="92"/>
      <c r="E133" s="92"/>
      <c r="F133" s="92"/>
      <c r="G133" s="53">
        <f>G127+G128+G132</f>
        <v>0.28649999999999998</v>
      </c>
      <c r="H133" s="35">
        <f>H127+H128+H132</f>
        <v>682.47131592249593</v>
      </c>
    </row>
    <row r="135" spans="2:8" x14ac:dyDescent="0.25">
      <c r="B135" s="80" t="s">
        <v>105</v>
      </c>
      <c r="C135" s="80"/>
      <c r="D135" s="80"/>
      <c r="E135" s="80"/>
      <c r="F135" s="80"/>
      <c r="G135" s="80"/>
      <c r="H135" s="80"/>
    </row>
    <row r="137" spans="2:8" x14ac:dyDescent="0.25">
      <c r="B137" s="107" t="s">
        <v>106</v>
      </c>
      <c r="C137" s="108"/>
      <c r="D137" s="108"/>
      <c r="E137" s="108"/>
      <c r="F137" s="109"/>
      <c r="G137" s="95" t="s">
        <v>29</v>
      </c>
      <c r="H137" s="95"/>
    </row>
    <row r="138" spans="2:8" x14ac:dyDescent="0.25">
      <c r="B138" s="11" t="s">
        <v>3</v>
      </c>
      <c r="C138" s="81" t="s">
        <v>107</v>
      </c>
      <c r="D138" s="81"/>
      <c r="E138" s="81"/>
      <c r="F138" s="81"/>
      <c r="G138" s="96">
        <f>G32</f>
        <v>981.5</v>
      </c>
      <c r="H138" s="98"/>
    </row>
    <row r="139" spans="2:8" x14ac:dyDescent="0.25">
      <c r="B139" s="11" t="s">
        <v>5</v>
      </c>
      <c r="C139" s="81" t="s">
        <v>108</v>
      </c>
      <c r="D139" s="81"/>
      <c r="E139" s="81"/>
      <c r="F139" s="81"/>
      <c r="G139" s="96">
        <f>G42</f>
        <v>289.60000000000002</v>
      </c>
      <c r="H139" s="98"/>
    </row>
    <row r="140" spans="2:8" x14ac:dyDescent="0.25">
      <c r="B140" s="11" t="s">
        <v>8</v>
      </c>
      <c r="C140" s="81" t="s">
        <v>109</v>
      </c>
      <c r="D140" s="81"/>
      <c r="E140" s="81"/>
      <c r="F140" s="81"/>
      <c r="G140" s="96">
        <f>G50</f>
        <v>65</v>
      </c>
      <c r="H140" s="98"/>
    </row>
    <row r="141" spans="2:8" x14ac:dyDescent="0.25">
      <c r="B141" s="11" t="s">
        <v>10</v>
      </c>
      <c r="C141" s="81" t="s">
        <v>110</v>
      </c>
      <c r="D141" s="81"/>
      <c r="E141" s="81"/>
      <c r="F141" s="81"/>
      <c r="G141" s="111">
        <f>H121</f>
        <v>839.94728479999992</v>
      </c>
      <c r="H141" s="98"/>
    </row>
    <row r="142" spans="2:8" x14ac:dyDescent="0.25">
      <c r="B142" s="88" t="s">
        <v>111</v>
      </c>
      <c r="C142" s="89"/>
      <c r="D142" s="89"/>
      <c r="E142" s="89"/>
      <c r="F142" s="90"/>
      <c r="G142" s="96">
        <f>SUM(G138:H141)</f>
        <v>2176.0472847999999</v>
      </c>
      <c r="H142" s="98"/>
    </row>
    <row r="143" spans="2:8" x14ac:dyDescent="0.25">
      <c r="B143" s="11" t="s">
        <v>39</v>
      </c>
      <c r="C143" s="81" t="s">
        <v>112</v>
      </c>
      <c r="D143" s="81"/>
      <c r="E143" s="81"/>
      <c r="F143" s="81"/>
      <c r="G143" s="111">
        <f>H133</f>
        <v>682.47131592249593</v>
      </c>
      <c r="H143" s="98"/>
    </row>
    <row r="144" spans="2:8" x14ac:dyDescent="0.25">
      <c r="B144" s="92" t="s">
        <v>113</v>
      </c>
      <c r="C144" s="92"/>
      <c r="D144" s="92"/>
      <c r="E144" s="92"/>
      <c r="F144" s="92"/>
      <c r="G144" s="102">
        <f>G142+G143</f>
        <v>2858.5186007224956</v>
      </c>
      <c r="H144" s="95"/>
    </row>
    <row r="146" spans="2:9" x14ac:dyDescent="0.25">
      <c r="B146" s="110"/>
      <c r="C146" s="110"/>
      <c r="D146" s="110"/>
      <c r="E146" s="110"/>
      <c r="F146" s="110"/>
      <c r="G146" s="110"/>
      <c r="H146" s="110"/>
      <c r="I146" s="110"/>
    </row>
    <row r="147" spans="2:9" x14ac:dyDescent="0.25">
      <c r="B147" s="110"/>
      <c r="C147" s="110"/>
      <c r="D147" s="110"/>
      <c r="E147" s="110"/>
      <c r="F147" s="110"/>
      <c r="G147" s="110"/>
      <c r="H147" s="110"/>
      <c r="I147" s="110"/>
    </row>
    <row r="149" spans="2:9" x14ac:dyDescent="0.25">
      <c r="B149" s="80" t="s">
        <v>114</v>
      </c>
      <c r="C149" s="80"/>
      <c r="D149" s="80"/>
      <c r="E149" s="80"/>
      <c r="F149" s="80"/>
      <c r="G149" s="80"/>
      <c r="H149" s="80"/>
    </row>
    <row r="151" spans="2:9" x14ac:dyDescent="0.25">
      <c r="B151" s="113" t="s">
        <v>115</v>
      </c>
      <c r="C151" s="114"/>
      <c r="D151" s="41" t="s">
        <v>116</v>
      </c>
      <c r="E151" s="41" t="s">
        <v>117</v>
      </c>
      <c r="F151" s="42" t="s">
        <v>118</v>
      </c>
      <c r="G151" s="41" t="s">
        <v>119</v>
      </c>
      <c r="H151" s="41" t="s">
        <v>120</v>
      </c>
    </row>
    <row r="152" spans="2:9" x14ac:dyDescent="0.25">
      <c r="B152" s="115" t="s">
        <v>121</v>
      </c>
      <c r="C152" s="116"/>
      <c r="D152" s="43" t="s">
        <v>122</v>
      </c>
      <c r="E152" s="43" t="s">
        <v>123</v>
      </c>
      <c r="F152" s="44" t="s">
        <v>124</v>
      </c>
      <c r="G152" s="43" t="s">
        <v>125</v>
      </c>
      <c r="H152" s="43" t="s">
        <v>126</v>
      </c>
    </row>
    <row r="153" spans="2:9" x14ac:dyDescent="0.25">
      <c r="B153" s="117" t="s">
        <v>127</v>
      </c>
      <c r="C153" s="118"/>
      <c r="D153" s="45" t="s">
        <v>128</v>
      </c>
      <c r="E153" s="45" t="s">
        <v>124</v>
      </c>
      <c r="F153" s="46" t="s">
        <v>129</v>
      </c>
      <c r="G153" s="45" t="s">
        <v>130</v>
      </c>
      <c r="H153" s="45" t="s">
        <v>131</v>
      </c>
    </row>
    <row r="154" spans="2:9" x14ac:dyDescent="0.25">
      <c r="B154" s="10" t="s">
        <v>16</v>
      </c>
      <c r="C154" s="47" t="s">
        <v>132</v>
      </c>
      <c r="D154" s="48">
        <f>G144</f>
        <v>2858.5186007224956</v>
      </c>
      <c r="E154" s="47">
        <v>1</v>
      </c>
      <c r="F154" s="48">
        <f>D154*E154</f>
        <v>2858.5186007224956</v>
      </c>
      <c r="G154" s="47">
        <v>1</v>
      </c>
      <c r="H154" s="48">
        <f>F154*G154</f>
        <v>2858.5186007224956</v>
      </c>
    </row>
    <row r="155" spans="2:9" x14ac:dyDescent="0.25">
      <c r="B155" s="92" t="s">
        <v>133</v>
      </c>
      <c r="C155" s="92"/>
      <c r="D155" s="92"/>
      <c r="E155" s="92"/>
      <c r="F155" s="92"/>
      <c r="G155" s="92"/>
      <c r="H155" s="49">
        <f>H154</f>
        <v>2858.5186007224956</v>
      </c>
    </row>
    <row r="157" spans="2:9" x14ac:dyDescent="0.25">
      <c r="B157" s="80" t="s">
        <v>134</v>
      </c>
      <c r="C157" s="80"/>
      <c r="D157" s="80"/>
      <c r="E157" s="80"/>
      <c r="F157" s="80"/>
      <c r="G157" s="80"/>
      <c r="H157" s="80"/>
    </row>
    <row r="159" spans="2:9" x14ac:dyDescent="0.25">
      <c r="B159" s="107" t="s">
        <v>135</v>
      </c>
      <c r="C159" s="108"/>
      <c r="D159" s="108"/>
      <c r="E159" s="108"/>
      <c r="F159" s="108"/>
      <c r="G159" s="108"/>
      <c r="H159" s="109"/>
    </row>
    <row r="160" spans="2:9" x14ac:dyDescent="0.25">
      <c r="B160" s="10"/>
      <c r="C160" s="92" t="s">
        <v>136</v>
      </c>
      <c r="D160" s="92"/>
      <c r="E160" s="92"/>
      <c r="F160" s="92"/>
      <c r="G160" s="95" t="s">
        <v>29</v>
      </c>
      <c r="H160" s="95"/>
    </row>
    <row r="161" spans="2:13" x14ac:dyDescent="0.25">
      <c r="B161" s="10" t="s">
        <v>3</v>
      </c>
      <c r="C161" s="81" t="s">
        <v>137</v>
      </c>
      <c r="D161" s="81"/>
      <c r="E161" s="81"/>
      <c r="F161" s="81"/>
      <c r="G161" s="112">
        <f>F154</f>
        <v>2858.5186007224956</v>
      </c>
      <c r="H161" s="112"/>
    </row>
    <row r="162" spans="2:13" x14ac:dyDescent="0.25">
      <c r="B162" s="10" t="s">
        <v>5</v>
      </c>
      <c r="C162" s="81" t="s">
        <v>138</v>
      </c>
      <c r="D162" s="81"/>
      <c r="E162" s="81"/>
      <c r="F162" s="81"/>
      <c r="G162" s="112">
        <f>H155</f>
        <v>2858.5186007224956</v>
      </c>
      <c r="H162" s="112"/>
    </row>
    <row r="164" spans="2:13" x14ac:dyDescent="0.25">
      <c r="M164" s="9" t="s">
        <v>151</v>
      </c>
    </row>
    <row r="166" spans="2:13" x14ac:dyDescent="0.25">
      <c r="B166" s="92" t="s">
        <v>139</v>
      </c>
      <c r="C166" s="92"/>
      <c r="D166" s="92"/>
      <c r="E166" s="92"/>
      <c r="F166" s="92"/>
      <c r="G166" s="92"/>
      <c r="H166" s="61">
        <f>G161</f>
        <v>2858.5186007224956</v>
      </c>
      <c r="I166" s="60"/>
    </row>
    <row r="168" spans="2:13" x14ac:dyDescent="0.25">
      <c r="B168" s="92" t="s">
        <v>140</v>
      </c>
      <c r="C168" s="92"/>
      <c r="D168" s="92"/>
      <c r="E168" s="92"/>
      <c r="F168" s="92"/>
      <c r="G168" s="92"/>
      <c r="H168" s="61">
        <f>H166*12</f>
        <v>34302.223208669951</v>
      </c>
      <c r="I168" s="60"/>
    </row>
    <row r="172" spans="2:13" x14ac:dyDescent="0.25">
      <c r="B172" s="110"/>
      <c r="C172" s="110"/>
      <c r="D172" s="110"/>
      <c r="E172" s="110"/>
      <c r="F172" s="110"/>
      <c r="G172" s="110"/>
      <c r="H172" s="110"/>
    </row>
    <row r="175" spans="2:13" x14ac:dyDescent="0.25">
      <c r="B175" s="119"/>
      <c r="C175" s="119"/>
      <c r="D175" s="119"/>
      <c r="E175" s="119"/>
      <c r="F175" s="119"/>
      <c r="G175" s="119"/>
      <c r="H175" s="119"/>
    </row>
    <row r="176" spans="2:13" x14ac:dyDescent="0.25">
      <c r="B176" s="119"/>
      <c r="C176" s="119"/>
      <c r="D176" s="119"/>
      <c r="E176" s="119"/>
      <c r="F176" s="119"/>
      <c r="G176" s="119"/>
      <c r="H176" s="119"/>
    </row>
    <row r="177" spans="2:8" x14ac:dyDescent="0.25">
      <c r="B177" s="119"/>
      <c r="C177" s="119"/>
      <c r="D177" s="119"/>
      <c r="E177" s="119"/>
      <c r="F177" s="119"/>
      <c r="G177" s="119"/>
      <c r="H177" s="119"/>
    </row>
    <row r="178" spans="2:8" x14ac:dyDescent="0.25">
      <c r="B178" s="119"/>
      <c r="C178" s="119"/>
      <c r="D178" s="119"/>
      <c r="E178" s="119"/>
      <c r="F178" s="119"/>
      <c r="G178" s="119"/>
      <c r="H178" s="119"/>
    </row>
    <row r="198" spans="2:8" x14ac:dyDescent="0.25">
      <c r="B198" s="120"/>
      <c r="C198" s="120"/>
      <c r="D198" s="120"/>
      <c r="E198" s="120"/>
      <c r="F198" s="120"/>
      <c r="G198" s="120"/>
      <c r="H198" s="120"/>
    </row>
    <row r="199" spans="2:8" x14ac:dyDescent="0.25">
      <c r="B199" s="120"/>
      <c r="C199" s="120"/>
      <c r="D199" s="120"/>
      <c r="E199" s="120"/>
      <c r="F199" s="120"/>
      <c r="G199" s="120"/>
      <c r="H199" s="120"/>
    </row>
    <row r="200" spans="2:8" x14ac:dyDescent="0.25">
      <c r="B200" s="120"/>
      <c r="C200" s="120"/>
      <c r="D200" s="120"/>
      <c r="E200" s="120"/>
      <c r="F200" s="120"/>
      <c r="G200" s="120"/>
      <c r="H200" s="120"/>
    </row>
  </sheetData>
  <mergeCells count="176">
    <mergeCell ref="B176:H176"/>
    <mergeCell ref="B177:H177"/>
    <mergeCell ref="B178:H178"/>
    <mergeCell ref="B198:H198"/>
    <mergeCell ref="B199:H199"/>
    <mergeCell ref="B200:H200"/>
    <mergeCell ref="B166:G166"/>
    <mergeCell ref="B168:G168"/>
    <mergeCell ref="B172:H172"/>
    <mergeCell ref="B175:H175"/>
    <mergeCell ref="B159:H159"/>
    <mergeCell ref="C160:F160"/>
    <mergeCell ref="G160:H160"/>
    <mergeCell ref="C161:F161"/>
    <mergeCell ref="G161:H161"/>
    <mergeCell ref="C162:F162"/>
    <mergeCell ref="G162:H162"/>
    <mergeCell ref="B149:H149"/>
    <mergeCell ref="B151:C151"/>
    <mergeCell ref="B152:C152"/>
    <mergeCell ref="B153:C153"/>
    <mergeCell ref="B155:G155"/>
    <mergeCell ref="B157:H157"/>
    <mergeCell ref="B144:F144"/>
    <mergeCell ref="G144:H144"/>
    <mergeCell ref="B146:I147"/>
    <mergeCell ref="C141:F141"/>
    <mergeCell ref="G141:H141"/>
    <mergeCell ref="B142:F142"/>
    <mergeCell ref="G142:H142"/>
    <mergeCell ref="C143:F143"/>
    <mergeCell ref="G143:H143"/>
    <mergeCell ref="C138:F138"/>
    <mergeCell ref="G138:H138"/>
    <mergeCell ref="C139:F139"/>
    <mergeCell ref="G139:H139"/>
    <mergeCell ref="C140:F140"/>
    <mergeCell ref="G140:H140"/>
    <mergeCell ref="C130:F130"/>
    <mergeCell ref="C131:F131"/>
    <mergeCell ref="C132:F132"/>
    <mergeCell ref="B133:F133"/>
    <mergeCell ref="B135:H135"/>
    <mergeCell ref="B137:F137"/>
    <mergeCell ref="G137:H137"/>
    <mergeCell ref="B121:F121"/>
    <mergeCell ref="B123:H123"/>
    <mergeCell ref="C126:F126"/>
    <mergeCell ref="C127:F127"/>
    <mergeCell ref="C128:F128"/>
    <mergeCell ref="C129:F129"/>
    <mergeCell ref="C115:F115"/>
    <mergeCell ref="C116:F116"/>
    <mergeCell ref="C117:F117"/>
    <mergeCell ref="C118:F118"/>
    <mergeCell ref="C119:F119"/>
    <mergeCell ref="C120:F120"/>
    <mergeCell ref="C107:F107"/>
    <mergeCell ref="B108:F108"/>
    <mergeCell ref="C109:F109"/>
    <mergeCell ref="B110:F110"/>
    <mergeCell ref="B112:H112"/>
    <mergeCell ref="C114:F114"/>
    <mergeCell ref="C101:F101"/>
    <mergeCell ref="C102:F102"/>
    <mergeCell ref="C103:F103"/>
    <mergeCell ref="C104:F104"/>
    <mergeCell ref="C105:F105"/>
    <mergeCell ref="C106:F106"/>
    <mergeCell ref="B94:F94"/>
    <mergeCell ref="B96:I97"/>
    <mergeCell ref="B99:H99"/>
    <mergeCell ref="C88:F88"/>
    <mergeCell ref="C89:F89"/>
    <mergeCell ref="C90:F90"/>
    <mergeCell ref="C91:F91"/>
    <mergeCell ref="C92:F92"/>
    <mergeCell ref="C93:F93"/>
    <mergeCell ref="C80:F80"/>
    <mergeCell ref="C81:F81"/>
    <mergeCell ref="C82:F82"/>
    <mergeCell ref="B83:F83"/>
    <mergeCell ref="B85:H85"/>
    <mergeCell ref="C87:F87"/>
    <mergeCell ref="C72:F72"/>
    <mergeCell ref="C73:F73"/>
    <mergeCell ref="B74:F74"/>
    <mergeCell ref="C75:F75"/>
    <mergeCell ref="B76:F76"/>
    <mergeCell ref="B78:H78"/>
    <mergeCell ref="C64:F64"/>
    <mergeCell ref="C65:F65"/>
    <mergeCell ref="C66:F66"/>
    <mergeCell ref="B67:F67"/>
    <mergeCell ref="B69:H69"/>
    <mergeCell ref="C71:F71"/>
    <mergeCell ref="C58:F58"/>
    <mergeCell ref="C59:F59"/>
    <mergeCell ref="C60:F60"/>
    <mergeCell ref="C61:F61"/>
    <mergeCell ref="C62:F62"/>
    <mergeCell ref="C63:F63"/>
    <mergeCell ref="B54:H54"/>
    <mergeCell ref="B56:H56"/>
    <mergeCell ref="C48:F48"/>
    <mergeCell ref="G48:H48"/>
    <mergeCell ref="C49:F49"/>
    <mergeCell ref="G49:H49"/>
    <mergeCell ref="B50:F50"/>
    <mergeCell ref="G50:H50"/>
    <mergeCell ref="B52:H53"/>
    <mergeCell ref="B44:H44"/>
    <mergeCell ref="C45:F45"/>
    <mergeCell ref="G45:H45"/>
    <mergeCell ref="C46:F46"/>
    <mergeCell ref="G46:H46"/>
    <mergeCell ref="C47:F47"/>
    <mergeCell ref="G47:H47"/>
    <mergeCell ref="C40:F40"/>
    <mergeCell ref="G40:H40"/>
    <mergeCell ref="C41:F41"/>
    <mergeCell ref="G41:H41"/>
    <mergeCell ref="B42:F42"/>
    <mergeCell ref="G42:H42"/>
    <mergeCell ref="C37:F37"/>
    <mergeCell ref="G37:H37"/>
    <mergeCell ref="C38:F38"/>
    <mergeCell ref="G38:H38"/>
    <mergeCell ref="C39:F39"/>
    <mergeCell ref="G39:H39"/>
    <mergeCell ref="G31:H31"/>
    <mergeCell ref="B32:F32"/>
    <mergeCell ref="G32:H32"/>
    <mergeCell ref="C35:F35"/>
    <mergeCell ref="G35:H35"/>
    <mergeCell ref="C36:F36"/>
    <mergeCell ref="G36:H36"/>
    <mergeCell ref="C26:F26"/>
    <mergeCell ref="G26:H26"/>
    <mergeCell ref="B28:H28"/>
    <mergeCell ref="C29:F29"/>
    <mergeCell ref="G29:H29"/>
    <mergeCell ref="C30:F30"/>
    <mergeCell ref="G30:H30"/>
    <mergeCell ref="C23:F23"/>
    <mergeCell ref="G23:H23"/>
    <mergeCell ref="C24:F24"/>
    <mergeCell ref="G24:H24"/>
    <mergeCell ref="C25:F25"/>
    <mergeCell ref="G25:H25"/>
    <mergeCell ref="C18:D18"/>
    <mergeCell ref="E18:F18"/>
    <mergeCell ref="G18:H18"/>
    <mergeCell ref="B20:H20"/>
    <mergeCell ref="B21:H21"/>
    <mergeCell ref="B22:H22"/>
    <mergeCell ref="C13:F13"/>
    <mergeCell ref="G13:H13"/>
    <mergeCell ref="B15:H15"/>
    <mergeCell ref="B17:D17"/>
    <mergeCell ref="E17:F17"/>
    <mergeCell ref="G17:H17"/>
    <mergeCell ref="B8:H8"/>
    <mergeCell ref="C10:F10"/>
    <mergeCell ref="G10:H10"/>
    <mergeCell ref="C11:F11"/>
    <mergeCell ref="G11:H11"/>
    <mergeCell ref="C12:F12"/>
    <mergeCell ref="G12:H12"/>
    <mergeCell ref="B1:H1"/>
    <mergeCell ref="B4:H4"/>
    <mergeCell ref="B6:E6"/>
    <mergeCell ref="F6:H6"/>
    <mergeCell ref="B7:E7"/>
    <mergeCell ref="F7:H7"/>
    <mergeCell ref="B3:H3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4294967293" verticalDpi="4294967293" r:id="rId1"/>
  <headerFooter>
    <oddFooter>&amp;C&amp;K00B050        &amp;K01+000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8"/>
  <sheetViews>
    <sheetView topLeftCell="A100" workbookViewId="0">
      <selection activeCell="F116" sqref="F116"/>
    </sheetView>
  </sheetViews>
  <sheetFormatPr defaultColWidth="9.140625" defaultRowHeight="15" x14ac:dyDescent="0.25"/>
  <cols>
    <col min="1" max="1" width="12.85546875" style="9" customWidth="1"/>
    <col min="2" max="2" width="15.85546875" style="9" customWidth="1"/>
    <col min="3" max="3" width="16" style="9" customWidth="1"/>
    <col min="4" max="4" width="17" style="9" customWidth="1"/>
    <col min="5" max="5" width="17.42578125" style="9" customWidth="1"/>
    <col min="6" max="6" width="13" style="9" customWidth="1"/>
    <col min="7" max="7" width="12.7109375" style="9" customWidth="1"/>
    <col min="8" max="8" width="0.28515625" style="9" customWidth="1"/>
    <col min="9" max="16384" width="9.140625" style="9"/>
  </cols>
  <sheetData>
    <row r="1" spans="1:7" ht="14.45" x14ac:dyDescent="0.3">
      <c r="A1" s="87"/>
      <c r="B1" s="87"/>
      <c r="C1" s="87"/>
      <c r="D1" s="87"/>
      <c r="E1" s="87"/>
      <c r="F1" s="87"/>
      <c r="G1" s="87"/>
    </row>
    <row r="2" spans="1:7" x14ac:dyDescent="0.25">
      <c r="A2" s="87" t="s">
        <v>164</v>
      </c>
      <c r="B2" s="87"/>
      <c r="C2" s="87"/>
      <c r="D2" s="87"/>
      <c r="E2" s="87"/>
      <c r="F2" s="87"/>
      <c r="G2" s="87"/>
    </row>
    <row r="3" spans="1:7" x14ac:dyDescent="0.25">
      <c r="A3" s="87" t="s">
        <v>165</v>
      </c>
      <c r="B3" s="87"/>
      <c r="C3" s="87"/>
      <c r="D3" s="87"/>
      <c r="E3" s="87"/>
      <c r="F3" s="87"/>
      <c r="G3" s="87"/>
    </row>
    <row r="5" spans="1:7" x14ac:dyDescent="0.25">
      <c r="A5" s="88" t="s">
        <v>1</v>
      </c>
      <c r="B5" s="89"/>
      <c r="C5" s="89"/>
      <c r="D5" s="90"/>
      <c r="E5" s="85"/>
      <c r="F5" s="86"/>
      <c r="G5" s="86"/>
    </row>
    <row r="6" spans="1:7" x14ac:dyDescent="0.25">
      <c r="A6" s="88" t="s">
        <v>2</v>
      </c>
      <c r="B6" s="89"/>
      <c r="C6" s="89"/>
      <c r="D6" s="90"/>
      <c r="E6" s="85" t="s">
        <v>169</v>
      </c>
      <c r="F6" s="86"/>
      <c r="G6" s="86"/>
    </row>
    <row r="7" spans="1:7" ht="14.45" x14ac:dyDescent="0.3">
      <c r="A7" s="80"/>
      <c r="B7" s="80"/>
      <c r="C7" s="80"/>
      <c r="D7" s="80"/>
      <c r="E7" s="80"/>
      <c r="F7" s="80"/>
      <c r="G7" s="80"/>
    </row>
    <row r="9" spans="1:7" x14ac:dyDescent="0.25">
      <c r="A9" s="10" t="s">
        <v>3</v>
      </c>
      <c r="B9" s="81" t="s">
        <v>4</v>
      </c>
      <c r="C9" s="81"/>
      <c r="D9" s="81"/>
      <c r="E9" s="81"/>
      <c r="F9" s="82"/>
      <c r="G9" s="83"/>
    </row>
    <row r="10" spans="1:7" x14ac:dyDescent="0.25">
      <c r="A10" s="10" t="s">
        <v>5</v>
      </c>
      <c r="B10" s="81" t="s">
        <v>6</v>
      </c>
      <c r="C10" s="81"/>
      <c r="D10" s="81"/>
      <c r="E10" s="81"/>
      <c r="F10" s="84" t="s">
        <v>7</v>
      </c>
      <c r="G10" s="84"/>
    </row>
    <row r="11" spans="1:7" x14ac:dyDescent="0.25">
      <c r="A11" s="10" t="s">
        <v>8</v>
      </c>
      <c r="B11" s="81" t="s">
        <v>9</v>
      </c>
      <c r="C11" s="81"/>
      <c r="D11" s="81"/>
      <c r="E11" s="81"/>
      <c r="F11" s="85" t="s">
        <v>168</v>
      </c>
      <c r="G11" s="86"/>
    </row>
    <row r="12" spans="1:7" x14ac:dyDescent="0.25">
      <c r="A12" s="10" t="s">
        <v>10</v>
      </c>
      <c r="B12" s="81" t="s">
        <v>11</v>
      </c>
      <c r="C12" s="81"/>
      <c r="D12" s="81"/>
      <c r="E12" s="81"/>
      <c r="F12" s="86">
        <v>12</v>
      </c>
      <c r="G12" s="86"/>
    </row>
    <row r="14" spans="1:7" x14ac:dyDescent="0.25">
      <c r="A14" s="93" t="s">
        <v>12</v>
      </c>
      <c r="B14" s="93"/>
      <c r="C14" s="93"/>
      <c r="D14" s="93"/>
      <c r="E14" s="93"/>
      <c r="F14" s="93"/>
      <c r="G14" s="93"/>
    </row>
    <row r="16" spans="1:7" x14ac:dyDescent="0.25">
      <c r="A16" s="86" t="s">
        <v>13</v>
      </c>
      <c r="B16" s="86"/>
      <c r="C16" s="86"/>
      <c r="D16" s="86" t="s">
        <v>14</v>
      </c>
      <c r="E16" s="86"/>
      <c r="F16" s="86" t="s">
        <v>15</v>
      </c>
      <c r="G16" s="86"/>
    </row>
    <row r="17" spans="1:7" x14ac:dyDescent="0.25">
      <c r="A17" s="10" t="s">
        <v>16</v>
      </c>
      <c r="B17" s="85" t="s">
        <v>17</v>
      </c>
      <c r="C17" s="86"/>
      <c r="D17" s="83" t="s">
        <v>170</v>
      </c>
      <c r="E17" s="83"/>
      <c r="F17" s="86">
        <v>5</v>
      </c>
      <c r="G17" s="86"/>
    </row>
    <row r="19" spans="1:7" x14ac:dyDescent="0.25">
      <c r="A19" s="80" t="s">
        <v>19</v>
      </c>
      <c r="B19" s="80"/>
      <c r="C19" s="80"/>
      <c r="D19" s="80"/>
      <c r="E19" s="80"/>
      <c r="F19" s="80"/>
      <c r="G19" s="80"/>
    </row>
    <row r="20" spans="1:7" x14ac:dyDescent="0.25">
      <c r="A20" s="91" t="s">
        <v>20</v>
      </c>
      <c r="B20" s="91"/>
      <c r="C20" s="91"/>
      <c r="D20" s="91"/>
      <c r="E20" s="91"/>
      <c r="F20" s="91"/>
      <c r="G20" s="91"/>
    </row>
    <row r="21" spans="1:7" x14ac:dyDescent="0.25">
      <c r="A21" s="92" t="s">
        <v>21</v>
      </c>
      <c r="B21" s="92"/>
      <c r="C21" s="92"/>
      <c r="D21" s="92"/>
      <c r="E21" s="92"/>
      <c r="F21" s="92"/>
      <c r="G21" s="92"/>
    </row>
    <row r="22" spans="1:7" x14ac:dyDescent="0.25">
      <c r="A22" s="11">
        <v>1</v>
      </c>
      <c r="B22" s="81" t="s">
        <v>22</v>
      </c>
      <c r="C22" s="81"/>
      <c r="D22" s="81"/>
      <c r="E22" s="81"/>
      <c r="F22" s="97" t="s">
        <v>23</v>
      </c>
      <c r="G22" s="98"/>
    </row>
    <row r="23" spans="1:7" x14ac:dyDescent="0.25">
      <c r="A23" s="11">
        <v>2</v>
      </c>
      <c r="B23" s="81" t="s">
        <v>24</v>
      </c>
      <c r="C23" s="81"/>
      <c r="D23" s="81"/>
      <c r="E23" s="81"/>
      <c r="F23" s="99">
        <v>981.5</v>
      </c>
      <c r="G23" s="99"/>
    </row>
    <row r="24" spans="1:7" ht="14.45" x14ac:dyDescent="0.3">
      <c r="A24" s="11">
        <v>3</v>
      </c>
      <c r="B24" s="81" t="s">
        <v>25</v>
      </c>
      <c r="C24" s="81"/>
      <c r="D24" s="81"/>
      <c r="E24" s="81"/>
      <c r="F24" s="97" t="s">
        <v>170</v>
      </c>
      <c r="G24" s="98"/>
    </row>
    <row r="25" spans="1:7" ht="14.45" x14ac:dyDescent="0.3">
      <c r="A25" s="11">
        <v>4</v>
      </c>
      <c r="B25" s="81" t="s">
        <v>26</v>
      </c>
      <c r="C25" s="81"/>
      <c r="D25" s="81"/>
      <c r="E25" s="81"/>
      <c r="F25" s="94">
        <v>43101</v>
      </c>
      <c r="G25" s="94"/>
    </row>
    <row r="27" spans="1:7" x14ac:dyDescent="0.25">
      <c r="A27" s="92" t="s">
        <v>27</v>
      </c>
      <c r="B27" s="92"/>
      <c r="C27" s="92"/>
      <c r="D27" s="92"/>
      <c r="E27" s="92"/>
      <c r="F27" s="92"/>
      <c r="G27" s="92"/>
    </row>
    <row r="28" spans="1:7" x14ac:dyDescent="0.25">
      <c r="A28" s="12">
        <v>1</v>
      </c>
      <c r="B28" s="92" t="s">
        <v>28</v>
      </c>
      <c r="C28" s="92"/>
      <c r="D28" s="92"/>
      <c r="E28" s="92"/>
      <c r="F28" s="95" t="s">
        <v>29</v>
      </c>
      <c r="G28" s="95"/>
    </row>
    <row r="29" spans="1:7" x14ac:dyDescent="0.25">
      <c r="A29" s="10" t="s">
        <v>3</v>
      </c>
      <c r="B29" s="81" t="s">
        <v>30</v>
      </c>
      <c r="C29" s="81"/>
      <c r="D29" s="81"/>
      <c r="E29" s="81"/>
      <c r="F29" s="96">
        <f>F23</f>
        <v>981.5</v>
      </c>
      <c r="G29" s="96"/>
    </row>
    <row r="30" spans="1:7" ht="15.75" x14ac:dyDescent="0.25">
      <c r="A30" s="13" t="s">
        <v>5</v>
      </c>
      <c r="B30" s="14" t="s">
        <v>31</v>
      </c>
      <c r="C30" s="15" t="s">
        <v>141</v>
      </c>
      <c r="D30" s="16">
        <v>954</v>
      </c>
      <c r="E30" s="17">
        <v>0.2</v>
      </c>
      <c r="F30" s="100">
        <f>D30*E30</f>
        <v>190.8</v>
      </c>
      <c r="G30" s="101"/>
    </row>
    <row r="31" spans="1:7" x14ac:dyDescent="0.25">
      <c r="A31" s="92" t="s">
        <v>32</v>
      </c>
      <c r="B31" s="92"/>
      <c r="C31" s="92"/>
      <c r="D31" s="92"/>
      <c r="E31" s="92"/>
      <c r="F31" s="102">
        <f>F29+F30</f>
        <v>1172.3</v>
      </c>
      <c r="G31" s="102"/>
    </row>
    <row r="33" spans="1:7" x14ac:dyDescent="0.25">
      <c r="A33" s="18" t="s">
        <v>33</v>
      </c>
      <c r="B33" s="18"/>
      <c r="C33" s="18"/>
      <c r="D33" s="18"/>
      <c r="E33" s="18"/>
      <c r="F33" s="18"/>
      <c r="G33" s="18"/>
    </row>
    <row r="34" spans="1:7" x14ac:dyDescent="0.25">
      <c r="A34" s="12">
        <v>2</v>
      </c>
      <c r="B34" s="92" t="s">
        <v>34</v>
      </c>
      <c r="C34" s="92"/>
      <c r="D34" s="92"/>
      <c r="E34" s="92"/>
      <c r="F34" s="95" t="s">
        <v>29</v>
      </c>
      <c r="G34" s="95"/>
    </row>
    <row r="35" spans="1:7" ht="14.45" x14ac:dyDescent="0.3">
      <c r="A35" s="10" t="s">
        <v>3</v>
      </c>
      <c r="B35" s="81" t="s">
        <v>35</v>
      </c>
      <c r="C35" s="81"/>
      <c r="D35" s="81"/>
      <c r="E35" s="81"/>
      <c r="F35" s="96">
        <v>0</v>
      </c>
      <c r="G35" s="96"/>
    </row>
    <row r="36" spans="1:7" x14ac:dyDescent="0.25">
      <c r="A36" s="10" t="s">
        <v>5</v>
      </c>
      <c r="B36" s="106" t="s">
        <v>36</v>
      </c>
      <c r="C36" s="81"/>
      <c r="D36" s="81"/>
      <c r="E36" s="81"/>
      <c r="F36" s="96">
        <v>281.60000000000002</v>
      </c>
      <c r="G36" s="96"/>
    </row>
    <row r="37" spans="1:7" x14ac:dyDescent="0.25">
      <c r="A37" s="10" t="s">
        <v>8</v>
      </c>
      <c r="B37" s="81" t="s">
        <v>37</v>
      </c>
      <c r="C37" s="81"/>
      <c r="D37" s="81"/>
      <c r="E37" s="81"/>
      <c r="F37" s="96">
        <v>0</v>
      </c>
      <c r="G37" s="96"/>
    </row>
    <row r="38" spans="1:7" x14ac:dyDescent="0.25">
      <c r="A38" s="10" t="s">
        <v>10</v>
      </c>
      <c r="B38" s="81" t="s">
        <v>38</v>
      </c>
      <c r="C38" s="81"/>
      <c r="D38" s="81"/>
      <c r="E38" s="81"/>
      <c r="F38" s="96">
        <v>0</v>
      </c>
      <c r="G38" s="96"/>
    </row>
    <row r="39" spans="1:7" ht="14.45" x14ac:dyDescent="0.3">
      <c r="A39" s="10" t="s">
        <v>39</v>
      </c>
      <c r="B39" s="106" t="s">
        <v>142</v>
      </c>
      <c r="C39" s="81"/>
      <c r="D39" s="81"/>
      <c r="E39" s="81"/>
      <c r="F39" s="96">
        <v>0</v>
      </c>
      <c r="G39" s="96"/>
    </row>
    <row r="40" spans="1:7" ht="14.45" x14ac:dyDescent="0.3">
      <c r="A40" s="10" t="s">
        <v>41</v>
      </c>
      <c r="B40" s="81" t="s">
        <v>42</v>
      </c>
      <c r="C40" s="81"/>
      <c r="D40" s="81"/>
      <c r="E40" s="81"/>
      <c r="F40" s="96">
        <v>0</v>
      </c>
      <c r="G40" s="96"/>
    </row>
    <row r="41" spans="1:7" x14ac:dyDescent="0.25">
      <c r="A41" s="92" t="s">
        <v>43</v>
      </c>
      <c r="B41" s="92"/>
      <c r="C41" s="92"/>
      <c r="D41" s="92"/>
      <c r="E41" s="92"/>
      <c r="F41" s="102">
        <f>SUM(F35:G40)</f>
        <v>281.60000000000002</v>
      </c>
      <c r="G41" s="102"/>
    </row>
    <row r="43" spans="1:7" x14ac:dyDescent="0.25">
      <c r="A43" s="80" t="s">
        <v>44</v>
      </c>
      <c r="B43" s="80"/>
      <c r="C43" s="80"/>
      <c r="D43" s="80"/>
      <c r="E43" s="80"/>
      <c r="F43" s="80"/>
      <c r="G43" s="80"/>
    </row>
    <row r="44" spans="1:7" ht="14.45" x14ac:dyDescent="0.3">
      <c r="A44" s="12">
        <v>3</v>
      </c>
      <c r="B44" s="92" t="s">
        <v>45</v>
      </c>
      <c r="C44" s="92"/>
      <c r="D44" s="92"/>
      <c r="E44" s="92"/>
      <c r="F44" s="95" t="s">
        <v>29</v>
      </c>
      <c r="G44" s="95"/>
    </row>
    <row r="45" spans="1:7" ht="14.45" x14ac:dyDescent="0.3">
      <c r="A45" s="10" t="s">
        <v>3</v>
      </c>
      <c r="B45" s="81" t="s">
        <v>46</v>
      </c>
      <c r="C45" s="81"/>
      <c r="D45" s="81"/>
      <c r="E45" s="81"/>
      <c r="F45" s="96">
        <v>65</v>
      </c>
      <c r="G45" s="96"/>
    </row>
    <row r="46" spans="1:7" ht="14.45" x14ac:dyDescent="0.3">
      <c r="A46" s="10" t="s">
        <v>5</v>
      </c>
      <c r="B46" s="81" t="s">
        <v>47</v>
      </c>
      <c r="C46" s="81"/>
      <c r="D46" s="81"/>
      <c r="E46" s="81"/>
      <c r="F46" s="96">
        <v>0</v>
      </c>
      <c r="G46" s="96"/>
    </row>
    <row r="47" spans="1:7" ht="14.45" x14ac:dyDescent="0.3">
      <c r="A47" s="10" t="s">
        <v>8</v>
      </c>
      <c r="B47" s="81" t="s">
        <v>48</v>
      </c>
      <c r="C47" s="81"/>
      <c r="D47" s="81"/>
      <c r="E47" s="81"/>
      <c r="F47" s="96">
        <v>0</v>
      </c>
      <c r="G47" s="96"/>
    </row>
    <row r="48" spans="1:7" ht="14.45" x14ac:dyDescent="0.3">
      <c r="A48" s="10" t="s">
        <v>10</v>
      </c>
      <c r="B48" s="81" t="s">
        <v>42</v>
      </c>
      <c r="C48" s="81"/>
      <c r="D48" s="81"/>
      <c r="E48" s="81"/>
      <c r="F48" s="96">
        <v>0</v>
      </c>
      <c r="G48" s="96"/>
    </row>
    <row r="49" spans="1:8" ht="14.45" x14ac:dyDescent="0.3">
      <c r="A49" s="92" t="s">
        <v>49</v>
      </c>
      <c r="B49" s="92"/>
      <c r="C49" s="92"/>
      <c r="D49" s="92"/>
      <c r="E49" s="92"/>
      <c r="F49" s="102">
        <f>SUM(F45:G48)</f>
        <v>65</v>
      </c>
      <c r="G49" s="102"/>
    </row>
    <row r="50" spans="1:8" ht="14.45" x14ac:dyDescent="0.3">
      <c r="A50" s="19"/>
      <c r="B50" s="19"/>
      <c r="C50" s="19"/>
      <c r="D50" s="19"/>
      <c r="E50" s="19"/>
      <c r="F50" s="20"/>
      <c r="G50" s="20"/>
    </row>
    <row r="51" spans="1:8" ht="14.45" x14ac:dyDescent="0.3">
      <c r="A51" s="120"/>
      <c r="B51" s="120"/>
      <c r="C51" s="120"/>
      <c r="D51" s="120"/>
      <c r="E51" s="120"/>
      <c r="F51" s="120"/>
      <c r="G51" s="120"/>
      <c r="H51" s="21"/>
    </row>
    <row r="52" spans="1:8" ht="22.9" x14ac:dyDescent="0.3">
      <c r="A52" s="121"/>
      <c r="B52" s="121"/>
      <c r="C52" s="121"/>
      <c r="D52" s="121"/>
      <c r="E52" s="121"/>
      <c r="F52" s="121"/>
      <c r="G52" s="121"/>
    </row>
    <row r="53" spans="1:8" x14ac:dyDescent="0.25">
      <c r="A53" s="80" t="s">
        <v>50</v>
      </c>
      <c r="B53" s="80"/>
      <c r="C53" s="80"/>
      <c r="D53" s="80"/>
      <c r="E53" s="80"/>
      <c r="F53" s="80"/>
      <c r="G53" s="80"/>
    </row>
    <row r="55" spans="1:8" x14ac:dyDescent="0.25">
      <c r="A55" s="80" t="s">
        <v>51</v>
      </c>
      <c r="B55" s="80"/>
      <c r="C55" s="80"/>
      <c r="D55" s="80"/>
      <c r="E55" s="80"/>
      <c r="F55" s="80"/>
      <c r="G55" s="80"/>
    </row>
    <row r="57" spans="1:8" x14ac:dyDescent="0.25">
      <c r="A57" s="22" t="s">
        <v>52</v>
      </c>
      <c r="B57" s="92" t="s">
        <v>53</v>
      </c>
      <c r="C57" s="92"/>
      <c r="D57" s="92"/>
      <c r="E57" s="92"/>
      <c r="F57" s="23" t="s">
        <v>54</v>
      </c>
      <c r="G57" s="24" t="s">
        <v>29</v>
      </c>
    </row>
    <row r="58" spans="1:8" ht="14.45" x14ac:dyDescent="0.3">
      <c r="A58" s="10" t="s">
        <v>3</v>
      </c>
      <c r="B58" s="81" t="s">
        <v>55</v>
      </c>
      <c r="C58" s="81"/>
      <c r="D58" s="81"/>
      <c r="E58" s="81"/>
      <c r="F58" s="25">
        <v>0.2</v>
      </c>
      <c r="G58" s="26">
        <f>F31*F58</f>
        <v>234.46</v>
      </c>
    </row>
    <row r="59" spans="1:8" ht="14.45" x14ac:dyDescent="0.3">
      <c r="A59" s="10" t="s">
        <v>5</v>
      </c>
      <c r="B59" s="106" t="s">
        <v>152</v>
      </c>
      <c r="C59" s="81"/>
      <c r="D59" s="81"/>
      <c r="E59" s="81"/>
      <c r="F59" s="25">
        <v>1.4999999999999999E-2</v>
      </c>
      <c r="G59" s="26">
        <f>F31*F59</f>
        <v>17.584499999999998</v>
      </c>
    </row>
    <row r="60" spans="1:8" ht="14.45" x14ac:dyDescent="0.3">
      <c r="A60" s="10" t="s">
        <v>8</v>
      </c>
      <c r="B60" s="106" t="s">
        <v>153</v>
      </c>
      <c r="C60" s="81"/>
      <c r="D60" s="81"/>
      <c r="E60" s="81"/>
      <c r="F60" s="25">
        <v>0.01</v>
      </c>
      <c r="G60" s="26">
        <f>F31*F60</f>
        <v>11.722999999999999</v>
      </c>
    </row>
    <row r="61" spans="1:8" ht="14.45" x14ac:dyDescent="0.3">
      <c r="A61" s="10" t="s">
        <v>10</v>
      </c>
      <c r="B61" s="106" t="s">
        <v>158</v>
      </c>
      <c r="C61" s="81"/>
      <c r="D61" s="81"/>
      <c r="E61" s="81"/>
      <c r="F61" s="25">
        <v>2E-3</v>
      </c>
      <c r="G61" s="26">
        <f>F31*F61</f>
        <v>2.3445999999999998</v>
      </c>
    </row>
    <row r="62" spans="1:8" x14ac:dyDescent="0.25">
      <c r="A62" s="10" t="s">
        <v>39</v>
      </c>
      <c r="B62" s="106" t="s">
        <v>155</v>
      </c>
      <c r="C62" s="81"/>
      <c r="D62" s="81"/>
      <c r="E62" s="81"/>
      <c r="F62" s="25">
        <v>2.5000000000000001E-2</v>
      </c>
      <c r="G62" s="26">
        <f>F31*F62</f>
        <v>29.307500000000001</v>
      </c>
    </row>
    <row r="63" spans="1:8" ht="14.45" x14ac:dyDescent="0.3">
      <c r="A63" s="10" t="s">
        <v>41</v>
      </c>
      <c r="B63" s="81" t="s">
        <v>56</v>
      </c>
      <c r="C63" s="81"/>
      <c r="D63" s="81"/>
      <c r="E63" s="81"/>
      <c r="F63" s="25">
        <v>0.08</v>
      </c>
      <c r="G63" s="26">
        <f>F31*F63</f>
        <v>93.783999999999992</v>
      </c>
    </row>
    <row r="64" spans="1:8" ht="14.45" x14ac:dyDescent="0.3">
      <c r="A64" s="10" t="s">
        <v>57</v>
      </c>
      <c r="B64" s="106" t="s">
        <v>156</v>
      </c>
      <c r="C64" s="81"/>
      <c r="D64" s="81"/>
      <c r="E64" s="81"/>
      <c r="F64" s="25">
        <v>0.03</v>
      </c>
      <c r="G64" s="26">
        <f>F31*F64</f>
        <v>35.168999999999997</v>
      </c>
    </row>
    <row r="65" spans="1:8" ht="14.45" x14ac:dyDescent="0.3">
      <c r="A65" s="10" t="s">
        <v>58</v>
      </c>
      <c r="B65" s="106" t="s">
        <v>157</v>
      </c>
      <c r="C65" s="81"/>
      <c r="D65" s="81"/>
      <c r="E65" s="81"/>
      <c r="F65" s="25">
        <v>6.0000000000000001E-3</v>
      </c>
      <c r="G65" s="26">
        <f>F31*F65</f>
        <v>7.0338000000000003</v>
      </c>
    </row>
    <row r="66" spans="1:8" ht="14.45" x14ac:dyDescent="0.3">
      <c r="A66" s="92" t="s">
        <v>59</v>
      </c>
      <c r="B66" s="92"/>
      <c r="C66" s="92"/>
      <c r="D66" s="92"/>
      <c r="E66" s="92"/>
      <c r="F66" s="27">
        <f>SUM(F58:F65)</f>
        <v>0.3680000000000001</v>
      </c>
      <c r="G66" s="28">
        <f>SUM(G58:G65)</f>
        <v>431.40639999999996</v>
      </c>
    </row>
    <row r="68" spans="1:8" x14ac:dyDescent="0.25">
      <c r="A68" s="80" t="s">
        <v>60</v>
      </c>
      <c r="B68" s="80"/>
      <c r="C68" s="80"/>
      <c r="D68" s="80"/>
      <c r="E68" s="80"/>
      <c r="F68" s="80"/>
      <c r="G68" s="80"/>
    </row>
    <row r="70" spans="1:8" x14ac:dyDescent="0.25">
      <c r="A70" s="12" t="s">
        <v>61</v>
      </c>
      <c r="B70" s="92" t="s">
        <v>62</v>
      </c>
      <c r="C70" s="92"/>
      <c r="D70" s="92"/>
      <c r="E70" s="92"/>
      <c r="F70" s="23" t="s">
        <v>54</v>
      </c>
      <c r="G70" s="24" t="s">
        <v>29</v>
      </c>
    </row>
    <row r="71" spans="1:8" x14ac:dyDescent="0.25">
      <c r="A71" s="11" t="s">
        <v>3</v>
      </c>
      <c r="B71" s="81" t="s">
        <v>63</v>
      </c>
      <c r="C71" s="81"/>
      <c r="D71" s="81"/>
      <c r="E71" s="81"/>
      <c r="F71" s="25">
        <v>8.3299999999999999E-2</v>
      </c>
      <c r="G71" s="29">
        <f>F31*F71</f>
        <v>97.652589999999989</v>
      </c>
    </row>
    <row r="72" spans="1:8" x14ac:dyDescent="0.25">
      <c r="A72" s="11" t="s">
        <v>5</v>
      </c>
      <c r="B72" s="81" t="s">
        <v>64</v>
      </c>
      <c r="C72" s="81"/>
      <c r="D72" s="81"/>
      <c r="E72" s="81"/>
      <c r="F72" s="25">
        <v>2.7799999999999998E-2</v>
      </c>
      <c r="G72" s="29">
        <f>F31*F72</f>
        <v>32.589939999999999</v>
      </c>
    </row>
    <row r="73" spans="1:8" ht="14.45" x14ac:dyDescent="0.3">
      <c r="A73" s="81" t="s">
        <v>65</v>
      </c>
      <c r="B73" s="81"/>
      <c r="C73" s="81"/>
      <c r="D73" s="81"/>
      <c r="E73" s="81"/>
      <c r="F73" s="25">
        <f>SUM(F71:F72)</f>
        <v>0.1111</v>
      </c>
      <c r="G73" s="29">
        <f>G71+G72</f>
        <v>130.24252999999999</v>
      </c>
    </row>
    <row r="74" spans="1:8" x14ac:dyDescent="0.25">
      <c r="A74" s="11" t="s">
        <v>8</v>
      </c>
      <c r="B74" s="81" t="s">
        <v>66</v>
      </c>
      <c r="C74" s="81"/>
      <c r="D74" s="81"/>
      <c r="E74" s="81"/>
      <c r="F74" s="25">
        <f>F66*F73</f>
        <v>4.0884800000000013E-2</v>
      </c>
      <c r="G74" s="29">
        <f>F31*F74</f>
        <v>47.929251040000011</v>
      </c>
    </row>
    <row r="75" spans="1:8" ht="14.45" x14ac:dyDescent="0.3">
      <c r="A75" s="92" t="s">
        <v>59</v>
      </c>
      <c r="B75" s="92"/>
      <c r="C75" s="92"/>
      <c r="D75" s="92"/>
      <c r="E75" s="92"/>
      <c r="F75" s="27">
        <f>F73+F74</f>
        <v>0.15198480000000003</v>
      </c>
      <c r="G75" s="30">
        <f>SUM(G73:G74)</f>
        <v>178.17178103999998</v>
      </c>
    </row>
    <row r="77" spans="1:8" x14ac:dyDescent="0.25">
      <c r="A77" s="80" t="s">
        <v>67</v>
      </c>
      <c r="B77" s="80"/>
      <c r="C77" s="80"/>
      <c r="D77" s="80"/>
      <c r="E77" s="80"/>
      <c r="F77" s="80"/>
      <c r="G77" s="80"/>
    </row>
    <row r="79" spans="1:8" ht="14.45" x14ac:dyDescent="0.3">
      <c r="A79" s="22" t="s">
        <v>68</v>
      </c>
      <c r="B79" s="92" t="s">
        <v>69</v>
      </c>
      <c r="C79" s="92"/>
      <c r="D79" s="92"/>
      <c r="E79" s="92"/>
      <c r="F79" s="23" t="s">
        <v>54</v>
      </c>
      <c r="G79" s="24" t="s">
        <v>29</v>
      </c>
    </row>
    <row r="80" spans="1:8" ht="14.45" x14ac:dyDescent="0.3">
      <c r="A80" s="10" t="s">
        <v>3</v>
      </c>
      <c r="B80" s="81" t="s">
        <v>167</v>
      </c>
      <c r="C80" s="81"/>
      <c r="D80" s="81"/>
      <c r="E80" s="81"/>
      <c r="F80" s="31">
        <v>1.3299999999999999E-2</v>
      </c>
      <c r="G80" s="26">
        <f>F31*F80</f>
        <v>15.591589999999998</v>
      </c>
      <c r="H80" s="32"/>
    </row>
    <row r="81" spans="1:9" x14ac:dyDescent="0.25">
      <c r="A81" s="10" t="s">
        <v>5</v>
      </c>
      <c r="B81" s="81" t="s">
        <v>70</v>
      </c>
      <c r="C81" s="81"/>
      <c r="D81" s="81"/>
      <c r="E81" s="81"/>
      <c r="F81" s="31">
        <f>F66*F80</f>
        <v>4.894400000000001E-3</v>
      </c>
      <c r="G81" s="26">
        <f>F31*F81</f>
        <v>5.7377051200000011</v>
      </c>
    </row>
    <row r="82" spans="1:9" ht="14.45" x14ac:dyDescent="0.3">
      <c r="A82" s="92" t="s">
        <v>59</v>
      </c>
      <c r="B82" s="92"/>
      <c r="C82" s="92"/>
      <c r="D82" s="92"/>
      <c r="E82" s="92"/>
      <c r="F82" s="27">
        <f>F80+F81</f>
        <v>1.8194399999999999E-2</v>
      </c>
      <c r="G82" s="28">
        <f>G80+G81</f>
        <v>21.329295119999998</v>
      </c>
    </row>
    <row r="84" spans="1:9" x14ac:dyDescent="0.25">
      <c r="A84" s="80" t="s">
        <v>71</v>
      </c>
      <c r="B84" s="80"/>
      <c r="C84" s="80"/>
      <c r="D84" s="80"/>
      <c r="E84" s="80"/>
      <c r="F84" s="80"/>
      <c r="G84" s="80"/>
    </row>
    <row r="85" spans="1:9" ht="14.45" x14ac:dyDescent="0.3">
      <c r="A85" s="33"/>
      <c r="B85" s="33"/>
      <c r="C85" s="33"/>
      <c r="D85" s="33"/>
      <c r="E85" s="33"/>
      <c r="F85" s="33"/>
      <c r="G85" s="33"/>
    </row>
    <row r="86" spans="1:9" x14ac:dyDescent="0.25">
      <c r="A86" s="12" t="s">
        <v>72</v>
      </c>
      <c r="B86" s="92" t="s">
        <v>73</v>
      </c>
      <c r="C86" s="92"/>
      <c r="D86" s="92"/>
      <c r="E86" s="92"/>
      <c r="F86" s="23" t="s">
        <v>54</v>
      </c>
      <c r="G86" s="22" t="s">
        <v>29</v>
      </c>
    </row>
    <row r="87" spans="1:9" x14ac:dyDescent="0.25">
      <c r="A87" s="11" t="s">
        <v>3</v>
      </c>
      <c r="B87" s="81" t="s">
        <v>74</v>
      </c>
      <c r="C87" s="81"/>
      <c r="D87" s="81"/>
      <c r="E87" s="81"/>
      <c r="F87" s="31">
        <v>1.6500000000000001E-2</v>
      </c>
      <c r="G87" s="34">
        <f>F31*F87</f>
        <v>19.342950000000002</v>
      </c>
      <c r="H87" s="32"/>
    </row>
    <row r="88" spans="1:9" x14ac:dyDescent="0.25">
      <c r="A88" s="11" t="s">
        <v>5</v>
      </c>
      <c r="B88" s="81" t="s">
        <v>75</v>
      </c>
      <c r="C88" s="81"/>
      <c r="D88" s="81"/>
      <c r="E88" s="81"/>
      <c r="F88" s="31">
        <v>6.0000000000000001E-3</v>
      </c>
      <c r="G88" s="34">
        <f>F31*F88</f>
        <v>7.0338000000000003</v>
      </c>
      <c r="H88" s="32"/>
    </row>
    <row r="89" spans="1:9" x14ac:dyDescent="0.25">
      <c r="A89" s="11" t="s">
        <v>8</v>
      </c>
      <c r="B89" s="81" t="s">
        <v>76</v>
      </c>
      <c r="C89" s="81"/>
      <c r="D89" s="81"/>
      <c r="E89" s="81"/>
      <c r="F89" s="31">
        <v>0.04</v>
      </c>
      <c r="G89" s="34">
        <f>F31*F89</f>
        <v>46.891999999999996</v>
      </c>
      <c r="H89" s="32"/>
    </row>
    <row r="90" spans="1:9" x14ac:dyDescent="0.25">
      <c r="A90" s="11" t="s">
        <v>10</v>
      </c>
      <c r="B90" s="81" t="s">
        <v>77</v>
      </c>
      <c r="C90" s="81"/>
      <c r="D90" s="81"/>
      <c r="E90" s="81"/>
      <c r="F90" s="25">
        <v>3.7000000000000002E-3</v>
      </c>
      <c r="G90" s="34">
        <f>F31*F90</f>
        <v>4.33751</v>
      </c>
      <c r="H90" s="32"/>
    </row>
    <row r="91" spans="1:9" x14ac:dyDescent="0.25">
      <c r="A91" s="11" t="s">
        <v>39</v>
      </c>
      <c r="B91" s="81" t="s">
        <v>162</v>
      </c>
      <c r="C91" s="81"/>
      <c r="D91" s="81"/>
      <c r="E91" s="81"/>
      <c r="F91" s="25">
        <f>F66*F90</f>
        <v>1.3616000000000004E-3</v>
      </c>
      <c r="G91" s="34">
        <f>F31*F91</f>
        <v>1.5962036800000003</v>
      </c>
      <c r="H91" s="32"/>
    </row>
    <row r="92" spans="1:9" x14ac:dyDescent="0.25">
      <c r="A92" s="11" t="s">
        <v>41</v>
      </c>
      <c r="B92" s="81" t="s">
        <v>79</v>
      </c>
      <c r="C92" s="81"/>
      <c r="D92" s="81"/>
      <c r="E92" s="81"/>
      <c r="F92" s="25">
        <v>3.7999999999999999E-2</v>
      </c>
      <c r="G92" s="34">
        <f>F31*F92</f>
        <v>44.547399999999996</v>
      </c>
      <c r="H92" s="32"/>
    </row>
    <row r="93" spans="1:9" ht="14.45" x14ac:dyDescent="0.3">
      <c r="A93" s="107" t="s">
        <v>59</v>
      </c>
      <c r="B93" s="108"/>
      <c r="C93" s="108"/>
      <c r="D93" s="108"/>
      <c r="E93" s="109"/>
      <c r="F93" s="27">
        <f>SUM(F87:F92)</f>
        <v>0.10556160000000001</v>
      </c>
      <c r="G93" s="35">
        <f>SUM(G87:G92)</f>
        <v>123.74986367999999</v>
      </c>
      <c r="H93" s="32"/>
      <c r="I93" s="73"/>
    </row>
    <row r="95" spans="1:9" ht="14.45" x14ac:dyDescent="0.3">
      <c r="A95" s="110"/>
      <c r="B95" s="110"/>
      <c r="C95" s="110"/>
      <c r="D95" s="110"/>
      <c r="E95" s="110"/>
      <c r="F95" s="110"/>
      <c r="G95" s="110"/>
      <c r="H95" s="110"/>
    </row>
    <row r="97" spans="1:8" x14ac:dyDescent="0.25">
      <c r="A97" s="80" t="s">
        <v>80</v>
      </c>
      <c r="B97" s="80"/>
      <c r="C97" s="80"/>
      <c r="D97" s="80"/>
      <c r="E97" s="80"/>
      <c r="F97" s="80"/>
      <c r="G97" s="80"/>
    </row>
    <row r="99" spans="1:8" x14ac:dyDescent="0.25">
      <c r="A99" s="12" t="s">
        <v>81</v>
      </c>
      <c r="B99" s="92" t="s">
        <v>82</v>
      </c>
      <c r="C99" s="92"/>
      <c r="D99" s="92"/>
      <c r="E99" s="92"/>
      <c r="F99" s="23" t="s">
        <v>54</v>
      </c>
      <c r="G99" s="24" t="s">
        <v>29</v>
      </c>
    </row>
    <row r="100" spans="1:8" x14ac:dyDescent="0.25">
      <c r="A100" s="11" t="s">
        <v>3</v>
      </c>
      <c r="B100" s="81" t="s">
        <v>83</v>
      </c>
      <c r="C100" s="81"/>
      <c r="D100" s="81"/>
      <c r="E100" s="81"/>
      <c r="F100" s="25">
        <v>9.2499999999999999E-2</v>
      </c>
      <c r="G100" s="34">
        <f>F31*F100</f>
        <v>108.43774999999999</v>
      </c>
    </row>
    <row r="101" spans="1:8" x14ac:dyDescent="0.25">
      <c r="A101" s="11" t="s">
        <v>5</v>
      </c>
      <c r="B101" s="81" t="s">
        <v>84</v>
      </c>
      <c r="C101" s="81"/>
      <c r="D101" s="81"/>
      <c r="E101" s="81"/>
      <c r="F101" s="31">
        <v>1.8499999999999999E-2</v>
      </c>
      <c r="G101" s="34">
        <f>F31*F101</f>
        <v>21.687549999999998</v>
      </c>
      <c r="H101" s="32"/>
    </row>
    <row r="102" spans="1:8" x14ac:dyDescent="0.25">
      <c r="A102" s="11" t="s">
        <v>8</v>
      </c>
      <c r="B102" s="81" t="s">
        <v>85</v>
      </c>
      <c r="C102" s="81"/>
      <c r="D102" s="81"/>
      <c r="E102" s="81"/>
      <c r="F102" s="25">
        <v>0</v>
      </c>
      <c r="G102" s="34">
        <f>F31*F102</f>
        <v>0</v>
      </c>
      <c r="H102" s="32"/>
    </row>
    <row r="103" spans="1:8" x14ac:dyDescent="0.25">
      <c r="A103" s="11" t="s">
        <v>10</v>
      </c>
      <c r="B103" s="81" t="s">
        <v>86</v>
      </c>
      <c r="C103" s="81"/>
      <c r="D103" s="81"/>
      <c r="E103" s="81"/>
      <c r="F103" s="25">
        <v>2.9899999999999999E-2</v>
      </c>
      <c r="G103" s="34">
        <f>F31*F103</f>
        <v>35.051769999999998</v>
      </c>
      <c r="H103" s="32"/>
    </row>
    <row r="104" spans="1:8" x14ac:dyDescent="0.25">
      <c r="A104" s="11" t="s">
        <v>39</v>
      </c>
      <c r="B104" s="81" t="s">
        <v>87</v>
      </c>
      <c r="C104" s="81"/>
      <c r="D104" s="81"/>
      <c r="E104" s="81"/>
      <c r="F104" s="25">
        <v>1.2999999999999999E-2</v>
      </c>
      <c r="G104" s="34">
        <f>F31*F104</f>
        <v>15.239899999999999</v>
      </c>
      <c r="H104" s="32"/>
    </row>
    <row r="105" spans="1:8" ht="14.45" x14ac:dyDescent="0.3">
      <c r="A105" s="11" t="s">
        <v>41</v>
      </c>
      <c r="B105" s="81" t="s">
        <v>42</v>
      </c>
      <c r="C105" s="81"/>
      <c r="D105" s="81"/>
      <c r="E105" s="81"/>
      <c r="F105" s="25">
        <v>0</v>
      </c>
      <c r="G105" s="34">
        <f>F31*F105</f>
        <v>0</v>
      </c>
      <c r="H105" s="32"/>
    </row>
    <row r="106" spans="1:8" ht="14.45" x14ac:dyDescent="0.3">
      <c r="A106" s="81" t="s">
        <v>65</v>
      </c>
      <c r="B106" s="81"/>
      <c r="C106" s="81"/>
      <c r="D106" s="81"/>
      <c r="E106" s="81"/>
      <c r="F106" s="25">
        <f>SUM(F100:F105)</f>
        <v>0.15390000000000001</v>
      </c>
      <c r="G106" s="34">
        <f>SUM(G100:G105)</f>
        <v>180.41696999999999</v>
      </c>
      <c r="H106" s="32"/>
    </row>
    <row r="107" spans="1:8" x14ac:dyDescent="0.25">
      <c r="A107" s="11" t="s">
        <v>57</v>
      </c>
      <c r="B107" s="81" t="s">
        <v>88</v>
      </c>
      <c r="C107" s="81"/>
      <c r="D107" s="81"/>
      <c r="E107" s="81"/>
      <c r="F107" s="31">
        <v>5.8099999999999999E-2</v>
      </c>
      <c r="G107" s="34">
        <f>F31*F107</f>
        <v>68.11063</v>
      </c>
      <c r="H107" s="32"/>
    </row>
    <row r="108" spans="1:8" ht="14.45" x14ac:dyDescent="0.3">
      <c r="A108" s="92" t="s">
        <v>59</v>
      </c>
      <c r="B108" s="92"/>
      <c r="C108" s="92"/>
      <c r="D108" s="92"/>
      <c r="E108" s="92"/>
      <c r="F108" s="27">
        <f>F106+F107</f>
        <v>0.21200000000000002</v>
      </c>
      <c r="G108" s="35">
        <f>G106+G107</f>
        <v>248.52760000000001</v>
      </c>
      <c r="H108" s="32"/>
    </row>
    <row r="109" spans="1:8" ht="14.45" x14ac:dyDescent="0.3">
      <c r="A109" s="19"/>
      <c r="B109" s="19"/>
      <c r="C109" s="19"/>
      <c r="D109" s="19"/>
      <c r="E109" s="19"/>
      <c r="F109" s="36"/>
      <c r="G109" s="37"/>
    </row>
    <row r="110" spans="1:8" x14ac:dyDescent="0.25">
      <c r="A110" s="80" t="s">
        <v>89</v>
      </c>
      <c r="B110" s="80"/>
      <c r="C110" s="80"/>
      <c r="D110" s="80"/>
      <c r="E110" s="80"/>
      <c r="F110" s="80"/>
      <c r="G110" s="80"/>
    </row>
    <row r="112" spans="1:8" x14ac:dyDescent="0.25">
      <c r="A112" s="12">
        <v>4</v>
      </c>
      <c r="B112" s="92" t="s">
        <v>90</v>
      </c>
      <c r="C112" s="92"/>
      <c r="D112" s="92"/>
      <c r="E112" s="92"/>
      <c r="F112" s="23" t="s">
        <v>54</v>
      </c>
      <c r="G112" s="24" t="s">
        <v>29</v>
      </c>
    </row>
    <row r="113" spans="1:7" x14ac:dyDescent="0.25">
      <c r="A113" s="11" t="s">
        <v>52</v>
      </c>
      <c r="B113" s="81" t="s">
        <v>91</v>
      </c>
      <c r="C113" s="81"/>
      <c r="D113" s="81"/>
      <c r="E113" s="81"/>
      <c r="F113" s="25">
        <f>F66</f>
        <v>0.3680000000000001</v>
      </c>
      <c r="G113" s="34">
        <f>G66</f>
        <v>431.40639999999996</v>
      </c>
    </row>
    <row r="114" spans="1:7" x14ac:dyDescent="0.25">
      <c r="A114" s="11" t="s">
        <v>61</v>
      </c>
      <c r="B114" s="81" t="s">
        <v>92</v>
      </c>
      <c r="C114" s="81"/>
      <c r="D114" s="81"/>
      <c r="E114" s="81"/>
      <c r="F114" s="25">
        <f>F75</f>
        <v>0.15198480000000003</v>
      </c>
      <c r="G114" s="34">
        <f>G75</f>
        <v>178.17178103999998</v>
      </c>
    </row>
    <row r="115" spans="1:7" ht="14.45" x14ac:dyDescent="0.3">
      <c r="A115" s="11" t="s">
        <v>68</v>
      </c>
      <c r="B115" s="81" t="s">
        <v>93</v>
      </c>
      <c r="C115" s="81"/>
      <c r="D115" s="81"/>
      <c r="E115" s="81"/>
      <c r="F115" s="25">
        <f>F82</f>
        <v>1.8194399999999999E-2</v>
      </c>
      <c r="G115" s="34">
        <f>G82</f>
        <v>21.329295119999998</v>
      </c>
    </row>
    <row r="116" spans="1:7" x14ac:dyDescent="0.25">
      <c r="A116" s="11" t="s">
        <v>72</v>
      </c>
      <c r="B116" s="81" t="s">
        <v>94</v>
      </c>
      <c r="C116" s="81"/>
      <c r="D116" s="81"/>
      <c r="E116" s="81"/>
      <c r="F116" s="74">
        <v>0.1056</v>
      </c>
      <c r="G116" s="75">
        <f>G93</f>
        <v>123.74986367999999</v>
      </c>
    </row>
    <row r="117" spans="1:7" x14ac:dyDescent="0.25">
      <c r="A117" s="11" t="s">
        <v>81</v>
      </c>
      <c r="B117" s="81" t="s">
        <v>95</v>
      </c>
      <c r="C117" s="81"/>
      <c r="D117" s="81"/>
      <c r="E117" s="81"/>
      <c r="F117" s="74">
        <f>F108</f>
        <v>0.21200000000000002</v>
      </c>
      <c r="G117" s="75">
        <f>G108</f>
        <v>248.52760000000001</v>
      </c>
    </row>
    <row r="118" spans="1:7" ht="14.45" x14ac:dyDescent="0.3">
      <c r="A118" s="11" t="s">
        <v>96</v>
      </c>
      <c r="B118" s="81" t="s">
        <v>42</v>
      </c>
      <c r="C118" s="81"/>
      <c r="D118" s="81"/>
      <c r="E118" s="81"/>
      <c r="F118" s="74">
        <v>0</v>
      </c>
      <c r="G118" s="75">
        <f>F30*F118</f>
        <v>0</v>
      </c>
    </row>
    <row r="119" spans="1:7" ht="14.45" x14ac:dyDescent="0.3">
      <c r="A119" s="92" t="s">
        <v>59</v>
      </c>
      <c r="B119" s="92"/>
      <c r="C119" s="92"/>
      <c r="D119" s="92"/>
      <c r="E119" s="92"/>
      <c r="F119" s="27">
        <f>SUM(F113:F118)</f>
        <v>0.85577920000000018</v>
      </c>
      <c r="G119" s="35">
        <f>SUM(G113:G118)</f>
        <v>1003.1849398399999</v>
      </c>
    </row>
    <row r="121" spans="1:7" x14ac:dyDescent="0.25">
      <c r="A121" s="80" t="s">
        <v>97</v>
      </c>
      <c r="B121" s="80"/>
      <c r="C121" s="80"/>
      <c r="D121" s="80"/>
      <c r="E121" s="80"/>
      <c r="F121" s="80"/>
      <c r="G121" s="80"/>
    </row>
    <row r="122" spans="1:7" ht="14.45" x14ac:dyDescent="0.3">
      <c r="D122" s="38">
        <f>F126/1</f>
        <v>8.6499999999999994E-2</v>
      </c>
      <c r="E122" s="32" t="s">
        <v>98</v>
      </c>
      <c r="F122" s="32">
        <f>1-D122</f>
        <v>0.91349999999999998</v>
      </c>
      <c r="G122" s="39">
        <f>F31+F41+F49+G119</f>
        <v>2522.0849398400001</v>
      </c>
    </row>
    <row r="123" spans="1:7" ht="14.45" x14ac:dyDescent="0.3">
      <c r="D123" s="38"/>
      <c r="E123" s="32"/>
      <c r="F123" s="32"/>
      <c r="G123" s="39">
        <f>G122+G125+G130</f>
        <v>3026.5019278080003</v>
      </c>
    </row>
    <row r="124" spans="1:7" ht="14.45" x14ac:dyDescent="0.3">
      <c r="A124" s="12">
        <v>5</v>
      </c>
      <c r="B124" s="92" t="s">
        <v>99</v>
      </c>
      <c r="C124" s="92"/>
      <c r="D124" s="92"/>
      <c r="E124" s="92"/>
      <c r="F124" s="23" t="s">
        <v>54</v>
      </c>
      <c r="G124" s="24" t="s">
        <v>29</v>
      </c>
    </row>
    <row r="125" spans="1:7" ht="14.45" x14ac:dyDescent="0.3">
      <c r="A125" s="11" t="s">
        <v>3</v>
      </c>
      <c r="B125" s="81" t="s">
        <v>100</v>
      </c>
      <c r="C125" s="81"/>
      <c r="D125" s="81"/>
      <c r="E125" s="81"/>
      <c r="F125" s="31">
        <v>0.1</v>
      </c>
      <c r="G125" s="34">
        <f>G122*F125</f>
        <v>252.20849398400003</v>
      </c>
    </row>
    <row r="126" spans="1:7" ht="14.45" x14ac:dyDescent="0.3">
      <c r="A126" s="11" t="s">
        <v>5</v>
      </c>
      <c r="B126" s="81" t="s">
        <v>101</v>
      </c>
      <c r="C126" s="81"/>
      <c r="D126" s="81"/>
      <c r="E126" s="81"/>
      <c r="F126" s="31">
        <f>F127+F129</f>
        <v>8.6499999999999994E-2</v>
      </c>
      <c r="G126" s="56">
        <f>G127+G129</f>
        <v>286.58173700645</v>
      </c>
    </row>
    <row r="127" spans="1:7" ht="14.45" x14ac:dyDescent="0.3">
      <c r="A127" s="11"/>
      <c r="B127" s="106" t="s">
        <v>160</v>
      </c>
      <c r="C127" s="81"/>
      <c r="D127" s="81"/>
      <c r="E127" s="81"/>
      <c r="F127" s="31">
        <v>3.6499999999999998E-2</v>
      </c>
      <c r="G127" s="34">
        <f>G123/F122*F127</f>
        <v>120.92755376572744</v>
      </c>
    </row>
    <row r="128" spans="1:7" ht="14.45" x14ac:dyDescent="0.3">
      <c r="A128" s="11"/>
      <c r="B128" s="81" t="s">
        <v>102</v>
      </c>
      <c r="C128" s="81"/>
      <c r="D128" s="81"/>
      <c r="E128" s="81"/>
      <c r="F128" s="40" t="s">
        <v>103</v>
      </c>
      <c r="G128" s="34">
        <v>0</v>
      </c>
    </row>
    <row r="129" spans="1:8" ht="14.45" x14ac:dyDescent="0.3">
      <c r="A129" s="11"/>
      <c r="B129" s="81" t="s">
        <v>161</v>
      </c>
      <c r="C129" s="81"/>
      <c r="D129" s="81"/>
      <c r="E129" s="81"/>
      <c r="F129" s="31">
        <v>0.05</v>
      </c>
      <c r="G129" s="34">
        <f>G123/F122*F129</f>
        <v>165.65418324072255</v>
      </c>
    </row>
    <row r="130" spans="1:8" ht="14.45" x14ac:dyDescent="0.3">
      <c r="A130" s="11" t="s">
        <v>8</v>
      </c>
      <c r="B130" s="81" t="s">
        <v>104</v>
      </c>
      <c r="C130" s="81"/>
      <c r="D130" s="81"/>
      <c r="E130" s="81"/>
      <c r="F130" s="31">
        <v>0.1</v>
      </c>
      <c r="G130" s="34">
        <f>G122*F130</f>
        <v>252.20849398400003</v>
      </c>
    </row>
    <row r="131" spans="1:8" ht="14.45" x14ac:dyDescent="0.3">
      <c r="A131" s="92" t="s">
        <v>59</v>
      </c>
      <c r="B131" s="92"/>
      <c r="C131" s="92"/>
      <c r="D131" s="92"/>
      <c r="E131" s="92"/>
      <c r="F131" s="57">
        <v>0.28649999999999998</v>
      </c>
      <c r="G131" s="35">
        <f>G125+G126+G130</f>
        <v>790.99872497445006</v>
      </c>
    </row>
    <row r="133" spans="1:8" ht="14.45" x14ac:dyDescent="0.3">
      <c r="A133" s="80" t="s">
        <v>105</v>
      </c>
      <c r="B133" s="80"/>
      <c r="C133" s="80"/>
      <c r="D133" s="80"/>
      <c r="E133" s="80"/>
      <c r="F133" s="80"/>
      <c r="G133" s="80"/>
    </row>
    <row r="135" spans="1:8" x14ac:dyDescent="0.25">
      <c r="A135" s="107" t="s">
        <v>106</v>
      </c>
      <c r="B135" s="108"/>
      <c r="C135" s="108"/>
      <c r="D135" s="108"/>
      <c r="E135" s="109"/>
      <c r="F135" s="95" t="s">
        <v>29</v>
      </c>
      <c r="G135" s="95"/>
    </row>
    <row r="136" spans="1:8" x14ac:dyDescent="0.25">
      <c r="A136" s="11" t="s">
        <v>3</v>
      </c>
      <c r="B136" s="81" t="s">
        <v>107</v>
      </c>
      <c r="C136" s="81"/>
      <c r="D136" s="81"/>
      <c r="E136" s="81"/>
      <c r="F136" s="96">
        <f>F31</f>
        <v>1172.3</v>
      </c>
      <c r="G136" s="98"/>
    </row>
    <row r="137" spans="1:8" x14ac:dyDescent="0.25">
      <c r="A137" s="11" t="s">
        <v>5</v>
      </c>
      <c r="B137" s="81" t="s">
        <v>108</v>
      </c>
      <c r="C137" s="81"/>
      <c r="D137" s="81"/>
      <c r="E137" s="81"/>
      <c r="F137" s="96">
        <f>F41</f>
        <v>281.60000000000002</v>
      </c>
      <c r="G137" s="98"/>
    </row>
    <row r="138" spans="1:8" x14ac:dyDescent="0.25">
      <c r="A138" s="11" t="s">
        <v>8</v>
      </c>
      <c r="B138" s="81" t="s">
        <v>109</v>
      </c>
      <c r="C138" s="81"/>
      <c r="D138" s="81"/>
      <c r="E138" s="81"/>
      <c r="F138" s="96">
        <f>F49</f>
        <v>65</v>
      </c>
      <c r="G138" s="98"/>
    </row>
    <row r="139" spans="1:8" x14ac:dyDescent="0.25">
      <c r="A139" s="11" t="s">
        <v>10</v>
      </c>
      <c r="B139" s="81" t="s">
        <v>110</v>
      </c>
      <c r="C139" s="81"/>
      <c r="D139" s="81"/>
      <c r="E139" s="81"/>
      <c r="F139" s="111">
        <f>G119</f>
        <v>1003.1849398399999</v>
      </c>
      <c r="G139" s="98"/>
    </row>
    <row r="140" spans="1:8" x14ac:dyDescent="0.25">
      <c r="A140" s="88" t="s">
        <v>111</v>
      </c>
      <c r="B140" s="89"/>
      <c r="C140" s="89"/>
      <c r="D140" s="89"/>
      <c r="E140" s="90"/>
      <c r="F140" s="96">
        <f>SUM(F136:G139)</f>
        <v>2522.0849398400001</v>
      </c>
      <c r="G140" s="98"/>
    </row>
    <row r="141" spans="1:8" x14ac:dyDescent="0.25">
      <c r="A141" s="11" t="s">
        <v>39</v>
      </c>
      <c r="B141" s="81" t="s">
        <v>112</v>
      </c>
      <c r="C141" s="81"/>
      <c r="D141" s="81"/>
      <c r="E141" s="81"/>
      <c r="F141" s="111">
        <f>G131</f>
        <v>790.99872497445006</v>
      </c>
      <c r="G141" s="98"/>
    </row>
    <row r="142" spans="1:8" x14ac:dyDescent="0.25">
      <c r="A142" s="92" t="s">
        <v>113</v>
      </c>
      <c r="B142" s="92"/>
      <c r="C142" s="92"/>
      <c r="D142" s="92"/>
      <c r="E142" s="92"/>
      <c r="F142" s="102">
        <f>F140+F141</f>
        <v>3313.08366481445</v>
      </c>
      <c r="G142" s="95"/>
    </row>
    <row r="144" spans="1:8" x14ac:dyDescent="0.25">
      <c r="A144" s="110"/>
      <c r="B144" s="110"/>
      <c r="C144" s="110"/>
      <c r="D144" s="110"/>
      <c r="E144" s="110"/>
      <c r="F144" s="110"/>
      <c r="G144" s="110"/>
      <c r="H144" s="110"/>
    </row>
    <row r="145" spans="1:8" x14ac:dyDescent="0.25">
      <c r="A145" s="110"/>
      <c r="B145" s="110"/>
      <c r="C145" s="110"/>
      <c r="D145" s="110"/>
      <c r="E145" s="110"/>
      <c r="F145" s="110"/>
      <c r="G145" s="110"/>
      <c r="H145" s="110"/>
    </row>
    <row r="147" spans="1:8" x14ac:dyDescent="0.25">
      <c r="A147" s="80" t="s">
        <v>114</v>
      </c>
      <c r="B147" s="80"/>
      <c r="C147" s="80"/>
      <c r="D147" s="80"/>
      <c r="E147" s="80"/>
      <c r="F147" s="80"/>
      <c r="G147" s="80"/>
    </row>
    <row r="149" spans="1:8" x14ac:dyDescent="0.25">
      <c r="A149" s="113" t="s">
        <v>115</v>
      </c>
      <c r="B149" s="114"/>
      <c r="C149" s="41" t="s">
        <v>116</v>
      </c>
      <c r="D149" s="41" t="s">
        <v>117</v>
      </c>
      <c r="E149" s="42" t="s">
        <v>118</v>
      </c>
      <c r="F149" s="41" t="s">
        <v>119</v>
      </c>
      <c r="G149" s="41" t="s">
        <v>120</v>
      </c>
    </row>
    <row r="150" spans="1:8" x14ac:dyDescent="0.25">
      <c r="A150" s="115" t="s">
        <v>121</v>
      </c>
      <c r="B150" s="116"/>
      <c r="C150" s="43" t="s">
        <v>122</v>
      </c>
      <c r="D150" s="43" t="s">
        <v>123</v>
      </c>
      <c r="E150" s="44" t="s">
        <v>124</v>
      </c>
      <c r="F150" s="43" t="s">
        <v>125</v>
      </c>
      <c r="G150" s="43" t="s">
        <v>126</v>
      </c>
    </row>
    <row r="151" spans="1:8" x14ac:dyDescent="0.25">
      <c r="A151" s="117" t="s">
        <v>127</v>
      </c>
      <c r="B151" s="118"/>
      <c r="C151" s="45" t="s">
        <v>128</v>
      </c>
      <c r="D151" s="45" t="s">
        <v>124</v>
      </c>
      <c r="E151" s="46" t="s">
        <v>129</v>
      </c>
      <c r="F151" s="45" t="s">
        <v>130</v>
      </c>
      <c r="G151" s="45" t="s">
        <v>131</v>
      </c>
    </row>
    <row r="152" spans="1:8" x14ac:dyDescent="0.25">
      <c r="A152" s="10" t="s">
        <v>16</v>
      </c>
      <c r="B152" s="47" t="s">
        <v>132</v>
      </c>
      <c r="C152" s="48">
        <f>F142</f>
        <v>3313.08366481445</v>
      </c>
      <c r="D152" s="47">
        <v>5</v>
      </c>
      <c r="E152" s="48">
        <f>C152*D152</f>
        <v>16565.418324072249</v>
      </c>
      <c r="F152" s="47">
        <v>1</v>
      </c>
      <c r="G152" s="48">
        <f>E152*F152</f>
        <v>16565.418324072249</v>
      </c>
    </row>
    <row r="153" spans="1:8" x14ac:dyDescent="0.25">
      <c r="A153" s="92"/>
      <c r="B153" s="92"/>
      <c r="C153" s="92"/>
      <c r="D153" s="92"/>
      <c r="E153" s="92"/>
      <c r="F153" s="92"/>
      <c r="G153" s="49">
        <f>G152</f>
        <v>16565.418324072249</v>
      </c>
    </row>
    <row r="155" spans="1:8" x14ac:dyDescent="0.25">
      <c r="A155" s="80" t="s">
        <v>134</v>
      </c>
      <c r="B155" s="80"/>
      <c r="C155" s="80"/>
      <c r="D155" s="80"/>
      <c r="E155" s="80"/>
      <c r="F155" s="80"/>
      <c r="G155" s="80"/>
    </row>
    <row r="157" spans="1:8" x14ac:dyDescent="0.25">
      <c r="A157" s="107" t="s">
        <v>135</v>
      </c>
      <c r="B157" s="108"/>
      <c r="C157" s="108"/>
      <c r="D157" s="108"/>
      <c r="E157" s="108"/>
      <c r="F157" s="108"/>
      <c r="G157" s="109"/>
    </row>
    <row r="158" spans="1:8" x14ac:dyDescent="0.25">
      <c r="A158" s="10"/>
      <c r="B158" s="92" t="s">
        <v>136</v>
      </c>
      <c r="C158" s="92"/>
      <c r="D158" s="92"/>
      <c r="E158" s="92"/>
      <c r="F158" s="95" t="s">
        <v>29</v>
      </c>
      <c r="G158" s="95"/>
    </row>
    <row r="159" spans="1:8" x14ac:dyDescent="0.25">
      <c r="A159" s="10" t="s">
        <v>3</v>
      </c>
      <c r="B159" s="81" t="s">
        <v>137</v>
      </c>
      <c r="C159" s="81"/>
      <c r="D159" s="81"/>
      <c r="E159" s="81"/>
      <c r="F159" s="112">
        <f>E152</f>
        <v>16565.418324072249</v>
      </c>
      <c r="G159" s="112"/>
    </row>
    <row r="160" spans="1:8" x14ac:dyDescent="0.25">
      <c r="A160" s="10" t="s">
        <v>5</v>
      </c>
      <c r="B160" s="81" t="s">
        <v>138</v>
      </c>
      <c r="C160" s="81"/>
      <c r="D160" s="81"/>
      <c r="E160" s="81"/>
      <c r="F160" s="112">
        <f>G153</f>
        <v>16565.418324072249</v>
      </c>
      <c r="G160" s="112"/>
    </row>
    <row r="164" spans="1:8" x14ac:dyDescent="0.25">
      <c r="A164" s="92" t="s">
        <v>139</v>
      </c>
      <c r="B164" s="92"/>
      <c r="C164" s="92"/>
      <c r="D164" s="92"/>
      <c r="E164" s="92"/>
      <c r="F164" s="92"/>
      <c r="G164" s="122">
        <f>F159</f>
        <v>16565.418324072249</v>
      </c>
      <c r="H164" s="123"/>
    </row>
    <row r="166" spans="1:8" x14ac:dyDescent="0.25">
      <c r="A166" s="92" t="s">
        <v>140</v>
      </c>
      <c r="B166" s="92"/>
      <c r="C166" s="92"/>
      <c r="D166" s="92"/>
      <c r="E166" s="92"/>
      <c r="F166" s="92"/>
      <c r="G166" s="122">
        <f>G164*12</f>
        <v>198785.01988886698</v>
      </c>
      <c r="H166" s="123"/>
    </row>
    <row r="170" spans="1:8" x14ac:dyDescent="0.25">
      <c r="A170" s="110"/>
      <c r="B170" s="110"/>
      <c r="C170" s="110"/>
      <c r="D170" s="110"/>
      <c r="E170" s="110"/>
      <c r="F170" s="110"/>
      <c r="G170" s="110"/>
    </row>
    <row r="173" spans="1:8" x14ac:dyDescent="0.25">
      <c r="A173" s="119"/>
      <c r="B173" s="119"/>
      <c r="C173" s="119"/>
      <c r="D173" s="119"/>
      <c r="E173" s="119"/>
      <c r="F173" s="119"/>
      <c r="G173" s="119"/>
    </row>
    <row r="174" spans="1:8" x14ac:dyDescent="0.25">
      <c r="A174" s="119"/>
      <c r="B174" s="119"/>
      <c r="C174" s="119"/>
      <c r="D174" s="119"/>
      <c r="E174" s="119"/>
      <c r="F174" s="119"/>
      <c r="G174" s="119"/>
    </row>
    <row r="175" spans="1:8" x14ac:dyDescent="0.25">
      <c r="A175" s="119"/>
      <c r="B175" s="119"/>
      <c r="C175" s="119"/>
      <c r="D175" s="119"/>
      <c r="E175" s="119"/>
      <c r="F175" s="119"/>
      <c r="G175" s="119"/>
    </row>
    <row r="176" spans="1:8" x14ac:dyDescent="0.25">
      <c r="A176" s="119"/>
      <c r="B176" s="119"/>
      <c r="C176" s="119"/>
      <c r="D176" s="119"/>
      <c r="E176" s="119"/>
      <c r="F176" s="119"/>
      <c r="G176" s="119"/>
    </row>
    <row r="196" spans="1:7" x14ac:dyDescent="0.25">
      <c r="A196" s="120"/>
      <c r="B196" s="120"/>
      <c r="C196" s="120"/>
      <c r="D196" s="120"/>
      <c r="E196" s="120"/>
      <c r="F196" s="120"/>
      <c r="G196" s="120"/>
    </row>
    <row r="197" spans="1:7" x14ac:dyDescent="0.25">
      <c r="A197" s="120"/>
      <c r="B197" s="120"/>
      <c r="C197" s="120"/>
      <c r="D197" s="120"/>
      <c r="E197" s="120"/>
      <c r="F197" s="120"/>
      <c r="G197" s="120"/>
    </row>
    <row r="198" spans="1:7" ht="12" customHeight="1" x14ac:dyDescent="0.25">
      <c r="A198" s="120"/>
      <c r="B198" s="120"/>
      <c r="C198" s="120"/>
      <c r="D198" s="120"/>
      <c r="E198" s="120"/>
      <c r="F198" s="120"/>
      <c r="G198" s="120"/>
    </row>
  </sheetData>
  <mergeCells count="179">
    <mergeCell ref="A174:G174"/>
    <mergeCell ref="A175:G175"/>
    <mergeCell ref="A176:G176"/>
    <mergeCell ref="A196:G196"/>
    <mergeCell ref="A197:G197"/>
    <mergeCell ref="A198:G198"/>
    <mergeCell ref="A164:F164"/>
    <mergeCell ref="G164:H164"/>
    <mergeCell ref="A166:F166"/>
    <mergeCell ref="G166:H166"/>
    <mergeCell ref="A170:G170"/>
    <mergeCell ref="A173:G173"/>
    <mergeCell ref="A157:G157"/>
    <mergeCell ref="B158:E158"/>
    <mergeCell ref="F158:G158"/>
    <mergeCell ref="B159:E159"/>
    <mergeCell ref="F159:G159"/>
    <mergeCell ref="B160:E160"/>
    <mergeCell ref="F160:G160"/>
    <mergeCell ref="A147:G147"/>
    <mergeCell ref="A149:B149"/>
    <mergeCell ref="A150:B150"/>
    <mergeCell ref="A151:B151"/>
    <mergeCell ref="A153:F153"/>
    <mergeCell ref="A155:G155"/>
    <mergeCell ref="A142:E142"/>
    <mergeCell ref="F142:G142"/>
    <mergeCell ref="A144:H145"/>
    <mergeCell ref="B139:E139"/>
    <mergeCell ref="F139:G139"/>
    <mergeCell ref="A140:E140"/>
    <mergeCell ref="F140:G140"/>
    <mergeCell ref="B141:E141"/>
    <mergeCell ref="F141:G141"/>
    <mergeCell ref="B136:E136"/>
    <mergeCell ref="F136:G136"/>
    <mergeCell ref="B137:E137"/>
    <mergeCell ref="F137:G137"/>
    <mergeCell ref="B138:E138"/>
    <mergeCell ref="F138:G138"/>
    <mergeCell ref="B128:E128"/>
    <mergeCell ref="B129:E129"/>
    <mergeCell ref="B130:E130"/>
    <mergeCell ref="A131:E131"/>
    <mergeCell ref="A133:G133"/>
    <mergeCell ref="A135:E135"/>
    <mergeCell ref="F135:G135"/>
    <mergeCell ref="A119:E119"/>
    <mergeCell ref="A121:G121"/>
    <mergeCell ref="B124:E124"/>
    <mergeCell ref="B125:E125"/>
    <mergeCell ref="B126:E126"/>
    <mergeCell ref="B127:E127"/>
    <mergeCell ref="B113:E113"/>
    <mergeCell ref="B114:E114"/>
    <mergeCell ref="B115:E115"/>
    <mergeCell ref="B116:E116"/>
    <mergeCell ref="B117:E117"/>
    <mergeCell ref="B118:E118"/>
    <mergeCell ref="B105:E105"/>
    <mergeCell ref="A106:E106"/>
    <mergeCell ref="B107:E107"/>
    <mergeCell ref="A108:E108"/>
    <mergeCell ref="A110:G110"/>
    <mergeCell ref="B112:E112"/>
    <mergeCell ref="B99:E99"/>
    <mergeCell ref="B100:E100"/>
    <mergeCell ref="B101:E101"/>
    <mergeCell ref="B102:E102"/>
    <mergeCell ref="B103:E103"/>
    <mergeCell ref="B104:E104"/>
    <mergeCell ref="A93:E93"/>
    <mergeCell ref="A95:H95"/>
    <mergeCell ref="A97:G97"/>
    <mergeCell ref="B87:E87"/>
    <mergeCell ref="B88:E88"/>
    <mergeCell ref="B89:E89"/>
    <mergeCell ref="B90:E90"/>
    <mergeCell ref="B91:E91"/>
    <mergeCell ref="B92:E92"/>
    <mergeCell ref="B79:E79"/>
    <mergeCell ref="B80:E80"/>
    <mergeCell ref="B81:E81"/>
    <mergeCell ref="A82:E82"/>
    <mergeCell ref="A84:G84"/>
    <mergeCell ref="B86:E86"/>
    <mergeCell ref="B71:E71"/>
    <mergeCell ref="B72:E72"/>
    <mergeCell ref="A73:E73"/>
    <mergeCell ref="B74:E74"/>
    <mergeCell ref="A75:E75"/>
    <mergeCell ref="A77:G77"/>
    <mergeCell ref="B63:E63"/>
    <mergeCell ref="B64:E64"/>
    <mergeCell ref="B65:E65"/>
    <mergeCell ref="A66:E66"/>
    <mergeCell ref="A68:G68"/>
    <mergeCell ref="B70:E70"/>
    <mergeCell ref="B57:E57"/>
    <mergeCell ref="B58:E58"/>
    <mergeCell ref="B59:E59"/>
    <mergeCell ref="B60:E60"/>
    <mergeCell ref="B61:E61"/>
    <mergeCell ref="B62:E62"/>
    <mergeCell ref="A51:G51"/>
    <mergeCell ref="A53:G53"/>
    <mergeCell ref="A55:G55"/>
    <mergeCell ref="B47:E47"/>
    <mergeCell ref="F47:G47"/>
    <mergeCell ref="B48:E48"/>
    <mergeCell ref="F48:G48"/>
    <mergeCell ref="A49:E49"/>
    <mergeCell ref="F49:G49"/>
    <mergeCell ref="A52:G52"/>
    <mergeCell ref="A43:G43"/>
    <mergeCell ref="B44:E44"/>
    <mergeCell ref="F44:G44"/>
    <mergeCell ref="B45:E45"/>
    <mergeCell ref="F45:G45"/>
    <mergeCell ref="B46:E46"/>
    <mergeCell ref="F46:G46"/>
    <mergeCell ref="B39:E39"/>
    <mergeCell ref="F39:G39"/>
    <mergeCell ref="B40:E40"/>
    <mergeCell ref="F40:G40"/>
    <mergeCell ref="A41:E41"/>
    <mergeCell ref="F41:G41"/>
    <mergeCell ref="B36:E36"/>
    <mergeCell ref="F36:G36"/>
    <mergeCell ref="B37:E37"/>
    <mergeCell ref="F37:G37"/>
    <mergeCell ref="B38:E38"/>
    <mergeCell ref="F38:G38"/>
    <mergeCell ref="F30:G30"/>
    <mergeCell ref="A31:E31"/>
    <mergeCell ref="F31:G31"/>
    <mergeCell ref="B34:E34"/>
    <mergeCell ref="F34:G34"/>
    <mergeCell ref="B35:E35"/>
    <mergeCell ref="F35:G35"/>
    <mergeCell ref="B25:E25"/>
    <mergeCell ref="F25:G25"/>
    <mergeCell ref="A27:G27"/>
    <mergeCell ref="B28:E28"/>
    <mergeCell ref="F28:G28"/>
    <mergeCell ref="B29:E29"/>
    <mergeCell ref="F29:G29"/>
    <mergeCell ref="B22:E22"/>
    <mergeCell ref="F22:G22"/>
    <mergeCell ref="B23:E23"/>
    <mergeCell ref="F23:G23"/>
    <mergeCell ref="B24:E24"/>
    <mergeCell ref="F24:G24"/>
    <mergeCell ref="B17:C17"/>
    <mergeCell ref="D17:E17"/>
    <mergeCell ref="F17:G17"/>
    <mergeCell ref="A19:G19"/>
    <mergeCell ref="A20:G20"/>
    <mergeCell ref="A21:G21"/>
    <mergeCell ref="B12:E12"/>
    <mergeCell ref="F12:G12"/>
    <mergeCell ref="A14:G14"/>
    <mergeCell ref="A16:C16"/>
    <mergeCell ref="D16:E16"/>
    <mergeCell ref="F16:G16"/>
    <mergeCell ref="A7:G7"/>
    <mergeCell ref="B9:E9"/>
    <mergeCell ref="F9:G9"/>
    <mergeCell ref="B10:E10"/>
    <mergeCell ref="F10:G10"/>
    <mergeCell ref="B11:E11"/>
    <mergeCell ref="F11:G11"/>
    <mergeCell ref="A1:G1"/>
    <mergeCell ref="A3:G3"/>
    <mergeCell ref="A5:D5"/>
    <mergeCell ref="E5:G5"/>
    <mergeCell ref="A6:D6"/>
    <mergeCell ref="E6:G6"/>
    <mergeCell ref="A2:G2"/>
  </mergeCells>
  <pageMargins left="0.51181102362204722" right="0.5118110236220472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0"/>
  <sheetViews>
    <sheetView topLeftCell="A160" workbookViewId="0">
      <selection activeCell="B154" sqref="B154"/>
    </sheetView>
  </sheetViews>
  <sheetFormatPr defaultColWidth="9.140625" defaultRowHeight="15" x14ac:dyDescent="0.25"/>
  <cols>
    <col min="1" max="1" width="9.140625" style="9"/>
    <col min="2" max="2" width="13.140625" style="9" customWidth="1"/>
    <col min="3" max="3" width="13.7109375" style="9" customWidth="1"/>
    <col min="4" max="4" width="12.85546875" style="9" customWidth="1"/>
    <col min="5" max="5" width="30.140625" style="9" customWidth="1"/>
    <col min="6" max="6" width="12.7109375" style="9" customWidth="1"/>
    <col min="7" max="7" width="12.28515625" style="9" customWidth="1"/>
    <col min="8" max="8" width="5.42578125" style="9" customWidth="1"/>
    <col min="9" max="16384" width="9.140625" style="9"/>
  </cols>
  <sheetData>
    <row r="1" spans="1:7" ht="14.45" x14ac:dyDescent="0.3">
      <c r="A1" s="87"/>
      <c r="B1" s="87"/>
      <c r="C1" s="87"/>
      <c r="D1" s="87"/>
      <c r="E1" s="87"/>
      <c r="F1" s="87"/>
      <c r="G1" s="87"/>
    </row>
    <row r="2" spans="1:7" ht="14.45" x14ac:dyDescent="0.3">
      <c r="A2" s="72"/>
      <c r="B2" s="72"/>
      <c r="C2" s="72"/>
      <c r="D2" s="72"/>
      <c r="E2" s="72"/>
      <c r="F2" s="72"/>
      <c r="G2" s="72"/>
    </row>
    <row r="3" spans="1:7" x14ac:dyDescent="0.25">
      <c r="A3" s="87" t="s">
        <v>164</v>
      </c>
      <c r="B3" s="87"/>
      <c r="C3" s="87"/>
      <c r="D3" s="87"/>
      <c r="E3" s="87"/>
      <c r="F3" s="87"/>
      <c r="G3" s="87"/>
    </row>
    <row r="4" spans="1:7" x14ac:dyDescent="0.25">
      <c r="A4" s="87" t="s">
        <v>0</v>
      </c>
      <c r="B4" s="87"/>
      <c r="C4" s="87"/>
      <c r="D4" s="87"/>
      <c r="E4" s="87"/>
      <c r="F4" s="87"/>
      <c r="G4" s="87"/>
    </row>
    <row r="6" spans="1:7" x14ac:dyDescent="0.25">
      <c r="A6" s="88" t="s">
        <v>1</v>
      </c>
      <c r="B6" s="89"/>
      <c r="C6" s="89"/>
      <c r="D6" s="90"/>
      <c r="E6" s="85"/>
      <c r="F6" s="86"/>
      <c r="G6" s="86"/>
    </row>
    <row r="7" spans="1:7" x14ac:dyDescent="0.25">
      <c r="A7" s="88" t="s">
        <v>2</v>
      </c>
      <c r="B7" s="89"/>
      <c r="C7" s="89"/>
      <c r="D7" s="90"/>
      <c r="E7" s="85" t="s">
        <v>169</v>
      </c>
      <c r="F7" s="86"/>
      <c r="G7" s="86"/>
    </row>
    <row r="8" spans="1:7" ht="14.45" x14ac:dyDescent="0.3">
      <c r="A8" s="80"/>
      <c r="B8" s="80"/>
      <c r="C8" s="80"/>
      <c r="D8" s="80"/>
      <c r="E8" s="80"/>
      <c r="F8" s="80"/>
      <c r="G8" s="80"/>
    </row>
    <row r="10" spans="1:7" x14ac:dyDescent="0.25">
      <c r="A10" s="10" t="s">
        <v>3</v>
      </c>
      <c r="B10" s="81" t="s">
        <v>4</v>
      </c>
      <c r="C10" s="81"/>
      <c r="D10" s="81"/>
      <c r="E10" s="81"/>
      <c r="F10" s="82"/>
      <c r="G10" s="83"/>
    </row>
    <row r="11" spans="1:7" x14ac:dyDescent="0.25">
      <c r="A11" s="10" t="s">
        <v>5</v>
      </c>
      <c r="B11" s="81" t="s">
        <v>6</v>
      </c>
      <c r="C11" s="81"/>
      <c r="D11" s="81"/>
      <c r="E11" s="81"/>
      <c r="F11" s="84" t="s">
        <v>7</v>
      </c>
      <c r="G11" s="84"/>
    </row>
    <row r="12" spans="1:7" x14ac:dyDescent="0.25">
      <c r="A12" s="10" t="s">
        <v>8</v>
      </c>
      <c r="B12" s="81" t="s">
        <v>9</v>
      </c>
      <c r="C12" s="81"/>
      <c r="D12" s="81"/>
      <c r="E12" s="81"/>
      <c r="F12" s="85" t="s">
        <v>168</v>
      </c>
      <c r="G12" s="86"/>
    </row>
    <row r="13" spans="1:7" x14ac:dyDescent="0.25">
      <c r="A13" s="10" t="s">
        <v>10</v>
      </c>
      <c r="B13" s="81" t="s">
        <v>11</v>
      </c>
      <c r="C13" s="81"/>
      <c r="D13" s="81"/>
      <c r="E13" s="81"/>
      <c r="F13" s="86">
        <v>12</v>
      </c>
      <c r="G13" s="86"/>
    </row>
    <row r="15" spans="1:7" x14ac:dyDescent="0.25">
      <c r="A15" s="93" t="s">
        <v>12</v>
      </c>
      <c r="B15" s="93"/>
      <c r="C15" s="93"/>
      <c r="D15" s="93"/>
      <c r="E15" s="93"/>
      <c r="F15" s="93"/>
      <c r="G15" s="93"/>
    </row>
    <row r="17" spans="1:7" x14ac:dyDescent="0.25">
      <c r="A17" s="86" t="s">
        <v>13</v>
      </c>
      <c r="B17" s="86"/>
      <c r="C17" s="86"/>
      <c r="D17" s="86" t="s">
        <v>14</v>
      </c>
      <c r="E17" s="86"/>
      <c r="F17" s="86" t="s">
        <v>15</v>
      </c>
      <c r="G17" s="86"/>
    </row>
    <row r="18" spans="1:7" x14ac:dyDescent="0.25">
      <c r="A18" s="10" t="s">
        <v>16</v>
      </c>
      <c r="B18" s="85" t="s">
        <v>17</v>
      </c>
      <c r="C18" s="86"/>
      <c r="D18" s="83" t="s">
        <v>172</v>
      </c>
      <c r="E18" s="83"/>
      <c r="F18" s="86">
        <v>1</v>
      </c>
      <c r="G18" s="86"/>
    </row>
    <row r="20" spans="1:7" x14ac:dyDescent="0.25">
      <c r="A20" s="80" t="s">
        <v>19</v>
      </c>
      <c r="B20" s="80"/>
      <c r="C20" s="80"/>
      <c r="D20" s="80"/>
      <c r="E20" s="80"/>
      <c r="F20" s="80"/>
      <c r="G20" s="80"/>
    </row>
    <row r="21" spans="1:7" x14ac:dyDescent="0.25">
      <c r="A21" s="91" t="s">
        <v>20</v>
      </c>
      <c r="B21" s="91"/>
      <c r="C21" s="91"/>
      <c r="D21" s="91"/>
      <c r="E21" s="91"/>
      <c r="F21" s="91"/>
      <c r="G21" s="91"/>
    </row>
    <row r="22" spans="1:7" x14ac:dyDescent="0.25">
      <c r="A22" s="92" t="s">
        <v>21</v>
      </c>
      <c r="B22" s="92"/>
      <c r="C22" s="92"/>
      <c r="D22" s="92"/>
      <c r="E22" s="92"/>
      <c r="F22" s="92"/>
      <c r="G22" s="92"/>
    </row>
    <row r="23" spans="1:7" x14ac:dyDescent="0.25">
      <c r="A23" s="65">
        <v>1</v>
      </c>
      <c r="B23" s="81" t="s">
        <v>22</v>
      </c>
      <c r="C23" s="81"/>
      <c r="D23" s="81"/>
      <c r="E23" s="81"/>
      <c r="F23" s="97" t="s">
        <v>23</v>
      </c>
      <c r="G23" s="98"/>
    </row>
    <row r="24" spans="1:7" x14ac:dyDescent="0.25">
      <c r="A24" s="65">
        <v>2</v>
      </c>
      <c r="B24" s="81" t="s">
        <v>24</v>
      </c>
      <c r="C24" s="81"/>
      <c r="D24" s="81"/>
      <c r="E24" s="81"/>
      <c r="F24" s="99">
        <v>1372</v>
      </c>
      <c r="G24" s="99"/>
    </row>
    <row r="25" spans="1:7" ht="14.45" x14ac:dyDescent="0.3">
      <c r="A25" s="65">
        <v>3</v>
      </c>
      <c r="B25" s="81" t="s">
        <v>25</v>
      </c>
      <c r="C25" s="81"/>
      <c r="D25" s="81"/>
      <c r="E25" s="81"/>
      <c r="F25" s="97" t="s">
        <v>18</v>
      </c>
      <c r="G25" s="98"/>
    </row>
    <row r="26" spans="1:7" ht="14.45" x14ac:dyDescent="0.3">
      <c r="A26" s="65">
        <v>4</v>
      </c>
      <c r="B26" s="81" t="s">
        <v>26</v>
      </c>
      <c r="C26" s="81"/>
      <c r="D26" s="81"/>
      <c r="E26" s="81"/>
      <c r="F26" s="94">
        <v>43101</v>
      </c>
      <c r="G26" s="94"/>
    </row>
    <row r="28" spans="1:7" x14ac:dyDescent="0.25">
      <c r="A28" s="92" t="s">
        <v>27</v>
      </c>
      <c r="B28" s="92"/>
      <c r="C28" s="92"/>
      <c r="D28" s="92"/>
      <c r="E28" s="92"/>
      <c r="F28" s="92"/>
      <c r="G28" s="92"/>
    </row>
    <row r="29" spans="1:7" x14ac:dyDescent="0.25">
      <c r="A29" s="63">
        <v>1</v>
      </c>
      <c r="B29" s="92" t="s">
        <v>28</v>
      </c>
      <c r="C29" s="92"/>
      <c r="D29" s="92"/>
      <c r="E29" s="92"/>
      <c r="F29" s="95" t="s">
        <v>29</v>
      </c>
      <c r="G29" s="95"/>
    </row>
    <row r="30" spans="1:7" x14ac:dyDescent="0.25">
      <c r="A30" s="10" t="s">
        <v>3</v>
      </c>
      <c r="B30" s="81" t="s">
        <v>30</v>
      </c>
      <c r="C30" s="81"/>
      <c r="D30" s="81"/>
      <c r="E30" s="81"/>
      <c r="F30" s="96">
        <f>F24</f>
        <v>1372</v>
      </c>
      <c r="G30" s="96"/>
    </row>
    <row r="31" spans="1:7" ht="14.45" x14ac:dyDescent="0.3">
      <c r="A31" s="13" t="s">
        <v>5</v>
      </c>
      <c r="B31" s="14" t="s">
        <v>31</v>
      </c>
      <c r="C31" s="51"/>
      <c r="D31" s="51"/>
      <c r="E31" s="52">
        <v>0.2</v>
      </c>
      <c r="F31" s="100">
        <f>D31*E31</f>
        <v>0</v>
      </c>
      <c r="G31" s="101"/>
    </row>
    <row r="32" spans="1:7" x14ac:dyDescent="0.25">
      <c r="A32" s="92" t="s">
        <v>32</v>
      </c>
      <c r="B32" s="92"/>
      <c r="C32" s="92"/>
      <c r="D32" s="92"/>
      <c r="E32" s="92"/>
      <c r="F32" s="102">
        <f>F30+F31</f>
        <v>1372</v>
      </c>
      <c r="G32" s="102"/>
    </row>
    <row r="34" spans="1:7" x14ac:dyDescent="0.25">
      <c r="A34" s="66" t="s">
        <v>33</v>
      </c>
      <c r="B34" s="66"/>
      <c r="C34" s="66"/>
      <c r="D34" s="66"/>
      <c r="E34" s="66"/>
      <c r="F34" s="66"/>
      <c r="G34" s="66"/>
    </row>
    <row r="35" spans="1:7" x14ac:dyDescent="0.25">
      <c r="A35" s="63">
        <v>2</v>
      </c>
      <c r="B35" s="92" t="s">
        <v>34</v>
      </c>
      <c r="C35" s="92"/>
      <c r="D35" s="92"/>
      <c r="E35" s="92"/>
      <c r="F35" s="95" t="s">
        <v>29</v>
      </c>
      <c r="G35" s="95"/>
    </row>
    <row r="36" spans="1:7" ht="14.45" x14ac:dyDescent="0.3">
      <c r="A36" s="10" t="s">
        <v>3</v>
      </c>
      <c r="B36" s="81" t="s">
        <v>35</v>
      </c>
      <c r="C36" s="81"/>
      <c r="D36" s="81"/>
      <c r="E36" s="81"/>
      <c r="F36" s="96">
        <v>0</v>
      </c>
      <c r="G36" s="96"/>
    </row>
    <row r="37" spans="1:7" x14ac:dyDescent="0.25">
      <c r="A37" s="10" t="s">
        <v>5</v>
      </c>
      <c r="B37" s="81" t="s">
        <v>36</v>
      </c>
      <c r="C37" s="81"/>
      <c r="D37" s="81"/>
      <c r="E37" s="81"/>
      <c r="F37" s="96">
        <v>281.60000000000002</v>
      </c>
      <c r="G37" s="96"/>
    </row>
    <row r="38" spans="1:7" x14ac:dyDescent="0.25">
      <c r="A38" s="10" t="s">
        <v>8</v>
      </c>
      <c r="B38" s="81" t="s">
        <v>37</v>
      </c>
      <c r="C38" s="81"/>
      <c r="D38" s="81"/>
      <c r="E38" s="81"/>
      <c r="F38" s="96">
        <v>0</v>
      </c>
      <c r="G38" s="96"/>
    </row>
    <row r="39" spans="1:7" x14ac:dyDescent="0.25">
      <c r="A39" s="10" t="s">
        <v>10</v>
      </c>
      <c r="B39" s="81" t="s">
        <v>38</v>
      </c>
      <c r="C39" s="81"/>
      <c r="D39" s="81"/>
      <c r="E39" s="81"/>
      <c r="F39" s="96">
        <v>0</v>
      </c>
      <c r="G39" s="96"/>
    </row>
    <row r="40" spans="1:7" ht="14.45" x14ac:dyDescent="0.3">
      <c r="A40" s="10" t="s">
        <v>39</v>
      </c>
      <c r="B40" s="81" t="s">
        <v>40</v>
      </c>
      <c r="C40" s="81"/>
      <c r="D40" s="81"/>
      <c r="E40" s="81"/>
      <c r="F40" s="96">
        <v>8</v>
      </c>
      <c r="G40" s="96"/>
    </row>
    <row r="41" spans="1:7" ht="14.45" x14ac:dyDescent="0.3">
      <c r="A41" s="10" t="s">
        <v>41</v>
      </c>
      <c r="B41" s="81" t="s">
        <v>42</v>
      </c>
      <c r="C41" s="81"/>
      <c r="D41" s="81"/>
      <c r="E41" s="81"/>
      <c r="F41" s="96">
        <v>0</v>
      </c>
      <c r="G41" s="96"/>
    </row>
    <row r="42" spans="1:7" x14ac:dyDescent="0.25">
      <c r="A42" s="92" t="s">
        <v>43</v>
      </c>
      <c r="B42" s="92"/>
      <c r="C42" s="92"/>
      <c r="D42" s="92"/>
      <c r="E42" s="92"/>
      <c r="F42" s="102">
        <f>SUM(F36:G41)</f>
        <v>289.60000000000002</v>
      </c>
      <c r="G42" s="102"/>
    </row>
    <row r="44" spans="1:7" x14ac:dyDescent="0.25">
      <c r="A44" s="80" t="s">
        <v>44</v>
      </c>
      <c r="B44" s="80"/>
      <c r="C44" s="80"/>
      <c r="D44" s="80"/>
      <c r="E44" s="80"/>
      <c r="F44" s="80"/>
      <c r="G44" s="80"/>
    </row>
    <row r="45" spans="1:7" ht="14.45" x14ac:dyDescent="0.3">
      <c r="A45" s="63">
        <v>3</v>
      </c>
      <c r="B45" s="92" t="s">
        <v>45</v>
      </c>
      <c r="C45" s="92"/>
      <c r="D45" s="92"/>
      <c r="E45" s="92"/>
      <c r="F45" s="95" t="s">
        <v>29</v>
      </c>
      <c r="G45" s="95"/>
    </row>
    <row r="46" spans="1:7" ht="14.45" x14ac:dyDescent="0.3">
      <c r="A46" s="10" t="s">
        <v>3</v>
      </c>
      <c r="B46" s="81" t="s">
        <v>46</v>
      </c>
      <c r="C46" s="81"/>
      <c r="D46" s="81"/>
      <c r="E46" s="81"/>
      <c r="F46" s="103">
        <v>65</v>
      </c>
      <c r="G46" s="103"/>
    </row>
    <row r="47" spans="1:7" ht="14.45" x14ac:dyDescent="0.3">
      <c r="A47" s="10" t="s">
        <v>5</v>
      </c>
      <c r="B47" s="81" t="s">
        <v>47</v>
      </c>
      <c r="C47" s="81"/>
      <c r="D47" s="81"/>
      <c r="E47" s="81"/>
      <c r="F47" s="96">
        <v>0</v>
      </c>
      <c r="G47" s="96"/>
    </row>
    <row r="48" spans="1:7" ht="14.45" x14ac:dyDescent="0.3">
      <c r="A48" s="10" t="s">
        <v>8</v>
      </c>
      <c r="B48" s="81" t="s">
        <v>48</v>
      </c>
      <c r="C48" s="81"/>
      <c r="D48" s="81"/>
      <c r="E48" s="81"/>
      <c r="F48" s="96">
        <v>0</v>
      </c>
      <c r="G48" s="96"/>
    </row>
    <row r="49" spans="1:7" ht="14.45" x14ac:dyDescent="0.3">
      <c r="A49" s="10" t="s">
        <v>10</v>
      </c>
      <c r="B49" s="81" t="s">
        <v>42</v>
      </c>
      <c r="C49" s="81"/>
      <c r="D49" s="81"/>
      <c r="E49" s="81"/>
      <c r="F49" s="96">
        <v>0</v>
      </c>
      <c r="G49" s="96"/>
    </row>
    <row r="50" spans="1:7" ht="14.45" x14ac:dyDescent="0.3">
      <c r="A50" s="92" t="s">
        <v>49</v>
      </c>
      <c r="B50" s="92"/>
      <c r="C50" s="92"/>
      <c r="D50" s="92"/>
      <c r="E50" s="92"/>
      <c r="F50" s="102">
        <f>SUM(F46:G49)</f>
        <v>65</v>
      </c>
      <c r="G50" s="102"/>
    </row>
    <row r="51" spans="1:7" ht="14.45" x14ac:dyDescent="0.3">
      <c r="A51" s="19"/>
      <c r="B51" s="19"/>
      <c r="C51" s="19"/>
      <c r="D51" s="19"/>
      <c r="E51" s="19"/>
      <c r="F51" s="20"/>
      <c r="G51" s="20"/>
    </row>
    <row r="52" spans="1:7" x14ac:dyDescent="0.25">
      <c r="A52" s="104"/>
      <c r="B52" s="105"/>
      <c r="C52" s="105"/>
      <c r="D52" s="105"/>
      <c r="E52" s="105"/>
      <c r="F52" s="105"/>
      <c r="G52" s="105"/>
    </row>
    <row r="53" spans="1:7" x14ac:dyDescent="0.25">
      <c r="A53" s="105"/>
      <c r="B53" s="105"/>
      <c r="C53" s="105"/>
      <c r="D53" s="105"/>
      <c r="E53" s="105"/>
      <c r="F53" s="105"/>
      <c r="G53" s="105"/>
    </row>
    <row r="54" spans="1:7" x14ac:dyDescent="0.25">
      <c r="A54" s="80" t="s">
        <v>50</v>
      </c>
      <c r="B54" s="80"/>
      <c r="C54" s="80"/>
      <c r="D54" s="80"/>
      <c r="E54" s="80"/>
      <c r="F54" s="80"/>
      <c r="G54" s="80"/>
    </row>
    <row r="56" spans="1:7" x14ac:dyDescent="0.25">
      <c r="A56" s="80" t="s">
        <v>51</v>
      </c>
      <c r="B56" s="80"/>
      <c r="C56" s="80"/>
      <c r="D56" s="80"/>
      <c r="E56" s="80"/>
      <c r="F56" s="80"/>
      <c r="G56" s="80"/>
    </row>
    <row r="58" spans="1:7" x14ac:dyDescent="0.25">
      <c r="A58" s="22" t="s">
        <v>52</v>
      </c>
      <c r="B58" s="92" t="s">
        <v>53</v>
      </c>
      <c r="C58" s="92"/>
      <c r="D58" s="92"/>
      <c r="E58" s="92"/>
      <c r="F58" s="70" t="s">
        <v>54</v>
      </c>
      <c r="G58" s="64" t="s">
        <v>29</v>
      </c>
    </row>
    <row r="59" spans="1:7" ht="14.45" x14ac:dyDescent="0.3">
      <c r="A59" s="10" t="s">
        <v>3</v>
      </c>
      <c r="B59" s="81" t="s">
        <v>55</v>
      </c>
      <c r="C59" s="81"/>
      <c r="D59" s="81"/>
      <c r="E59" s="81"/>
      <c r="F59" s="25">
        <v>0.2</v>
      </c>
      <c r="G59" s="68">
        <f>F32*F59</f>
        <v>274.40000000000003</v>
      </c>
    </row>
    <row r="60" spans="1:7" ht="14.45" x14ac:dyDescent="0.3">
      <c r="A60" s="10" t="s">
        <v>5</v>
      </c>
      <c r="B60" s="106" t="s">
        <v>152</v>
      </c>
      <c r="C60" s="81"/>
      <c r="D60" s="81"/>
      <c r="E60" s="81"/>
      <c r="F60" s="25">
        <v>1.4999999999999999E-2</v>
      </c>
      <c r="G60" s="68">
        <f>F32*F60</f>
        <v>20.58</v>
      </c>
    </row>
    <row r="61" spans="1:7" ht="14.45" x14ac:dyDescent="0.3">
      <c r="A61" s="10" t="s">
        <v>8</v>
      </c>
      <c r="B61" s="106" t="s">
        <v>153</v>
      </c>
      <c r="C61" s="81"/>
      <c r="D61" s="81"/>
      <c r="E61" s="81"/>
      <c r="F61" s="25">
        <v>0.01</v>
      </c>
      <c r="G61" s="68">
        <f>F32*F61</f>
        <v>13.72</v>
      </c>
    </row>
    <row r="62" spans="1:7" ht="14.45" x14ac:dyDescent="0.3">
      <c r="A62" s="10" t="s">
        <v>10</v>
      </c>
      <c r="B62" s="106" t="s">
        <v>154</v>
      </c>
      <c r="C62" s="81"/>
      <c r="D62" s="81"/>
      <c r="E62" s="81"/>
      <c r="F62" s="25">
        <v>2E-3</v>
      </c>
      <c r="G62" s="68">
        <f>F32*F62</f>
        <v>2.7440000000000002</v>
      </c>
    </row>
    <row r="63" spans="1:7" x14ac:dyDescent="0.25">
      <c r="A63" s="10" t="s">
        <v>39</v>
      </c>
      <c r="B63" s="106" t="s">
        <v>155</v>
      </c>
      <c r="C63" s="81"/>
      <c r="D63" s="81"/>
      <c r="E63" s="81"/>
      <c r="F63" s="25">
        <v>2.5000000000000001E-2</v>
      </c>
      <c r="G63" s="68">
        <f>F32*F63</f>
        <v>34.300000000000004</v>
      </c>
    </row>
    <row r="64" spans="1:7" ht="14.45" x14ac:dyDescent="0.3">
      <c r="A64" s="10" t="s">
        <v>41</v>
      </c>
      <c r="B64" s="81" t="s">
        <v>56</v>
      </c>
      <c r="C64" s="81"/>
      <c r="D64" s="81"/>
      <c r="E64" s="81"/>
      <c r="F64" s="25">
        <v>0.08</v>
      </c>
      <c r="G64" s="68">
        <f>F32*F64</f>
        <v>109.76</v>
      </c>
    </row>
    <row r="65" spans="1:7" ht="14.45" x14ac:dyDescent="0.3">
      <c r="A65" s="10" t="s">
        <v>57</v>
      </c>
      <c r="B65" s="106" t="s">
        <v>156</v>
      </c>
      <c r="C65" s="81"/>
      <c r="D65" s="81"/>
      <c r="E65" s="81"/>
      <c r="F65" s="25">
        <v>0.03</v>
      </c>
      <c r="G65" s="68">
        <f>F32*F65</f>
        <v>41.16</v>
      </c>
    </row>
    <row r="66" spans="1:7" ht="14.45" x14ac:dyDescent="0.3">
      <c r="A66" s="10" t="s">
        <v>58</v>
      </c>
      <c r="B66" s="106" t="s">
        <v>157</v>
      </c>
      <c r="C66" s="81"/>
      <c r="D66" s="81"/>
      <c r="E66" s="81"/>
      <c r="F66" s="25">
        <v>6.0000000000000001E-3</v>
      </c>
      <c r="G66" s="68">
        <f>F32*F66</f>
        <v>8.2319999999999993</v>
      </c>
    </row>
    <row r="67" spans="1:7" ht="14.45" x14ac:dyDescent="0.3">
      <c r="A67" s="92" t="s">
        <v>59</v>
      </c>
      <c r="B67" s="92"/>
      <c r="C67" s="92"/>
      <c r="D67" s="92"/>
      <c r="E67" s="92"/>
      <c r="F67" s="27">
        <f>SUM(F59:F66)</f>
        <v>0.3680000000000001</v>
      </c>
      <c r="G67" s="67">
        <f>SUM(G59:G66)</f>
        <v>504.89600000000007</v>
      </c>
    </row>
    <row r="69" spans="1:7" x14ac:dyDescent="0.25">
      <c r="A69" s="80" t="s">
        <v>60</v>
      </c>
      <c r="B69" s="80"/>
      <c r="C69" s="80"/>
      <c r="D69" s="80"/>
      <c r="E69" s="80"/>
      <c r="F69" s="80"/>
      <c r="G69" s="80"/>
    </row>
    <row r="71" spans="1:7" x14ac:dyDescent="0.25">
      <c r="A71" s="63" t="s">
        <v>61</v>
      </c>
      <c r="B71" s="92" t="s">
        <v>62</v>
      </c>
      <c r="C71" s="92"/>
      <c r="D71" s="92"/>
      <c r="E71" s="92"/>
      <c r="F71" s="70" t="s">
        <v>54</v>
      </c>
      <c r="G71" s="64" t="s">
        <v>29</v>
      </c>
    </row>
    <row r="72" spans="1:7" x14ac:dyDescent="0.25">
      <c r="A72" s="65" t="s">
        <v>3</v>
      </c>
      <c r="B72" s="81" t="s">
        <v>63</v>
      </c>
      <c r="C72" s="81"/>
      <c r="D72" s="81"/>
      <c r="E72" s="81"/>
      <c r="F72" s="25">
        <v>8.3299999999999999E-2</v>
      </c>
      <c r="G72" s="29">
        <f>F32*F72</f>
        <v>114.2876</v>
      </c>
    </row>
    <row r="73" spans="1:7" x14ac:dyDescent="0.25">
      <c r="A73" s="65" t="s">
        <v>5</v>
      </c>
      <c r="B73" s="81" t="s">
        <v>64</v>
      </c>
      <c r="C73" s="81"/>
      <c r="D73" s="81"/>
      <c r="E73" s="81"/>
      <c r="F73" s="25">
        <v>2.7799999999999998E-2</v>
      </c>
      <c r="G73" s="29">
        <f>F32*F73</f>
        <v>38.141599999999997</v>
      </c>
    </row>
    <row r="74" spans="1:7" ht="14.45" x14ac:dyDescent="0.3">
      <c r="A74" s="81" t="s">
        <v>65</v>
      </c>
      <c r="B74" s="81"/>
      <c r="C74" s="81"/>
      <c r="D74" s="81"/>
      <c r="E74" s="81"/>
      <c r="F74" s="25">
        <f>F72+F73</f>
        <v>0.1111</v>
      </c>
      <c r="G74" s="29">
        <f>G72+G73</f>
        <v>152.42919999999998</v>
      </c>
    </row>
    <row r="75" spans="1:7" x14ac:dyDescent="0.25">
      <c r="A75" s="65" t="s">
        <v>8</v>
      </c>
      <c r="B75" s="81" t="s">
        <v>66</v>
      </c>
      <c r="C75" s="81"/>
      <c r="D75" s="81"/>
      <c r="E75" s="81"/>
      <c r="F75" s="25">
        <f>F67*F74</f>
        <v>4.0884800000000013E-2</v>
      </c>
      <c r="G75" s="29">
        <f>F32*F75</f>
        <v>56.093945600000019</v>
      </c>
    </row>
    <row r="76" spans="1:7" ht="14.45" x14ac:dyDescent="0.3">
      <c r="A76" s="92" t="s">
        <v>59</v>
      </c>
      <c r="B76" s="92"/>
      <c r="C76" s="92"/>
      <c r="D76" s="92"/>
      <c r="E76" s="92"/>
      <c r="F76" s="27">
        <f>F74+F75</f>
        <v>0.15198480000000003</v>
      </c>
      <c r="G76" s="30">
        <f>SUM(G74:G75)</f>
        <v>208.52314559999999</v>
      </c>
    </row>
    <row r="78" spans="1:7" x14ac:dyDescent="0.25">
      <c r="A78" s="80" t="s">
        <v>67</v>
      </c>
      <c r="B78" s="80"/>
      <c r="C78" s="80"/>
      <c r="D78" s="80"/>
      <c r="E78" s="80"/>
      <c r="F78" s="80"/>
      <c r="G78" s="80"/>
    </row>
    <row r="80" spans="1:7" ht="14.45" x14ac:dyDescent="0.3">
      <c r="A80" s="22" t="s">
        <v>68</v>
      </c>
      <c r="B80" s="92" t="s">
        <v>69</v>
      </c>
      <c r="C80" s="92"/>
      <c r="D80" s="92"/>
      <c r="E80" s="92"/>
      <c r="F80" s="70" t="s">
        <v>54</v>
      </c>
      <c r="G80" s="64" t="s">
        <v>29</v>
      </c>
    </row>
    <row r="81" spans="1:8" ht="14.45" x14ac:dyDescent="0.3">
      <c r="A81" s="10" t="s">
        <v>3</v>
      </c>
      <c r="B81" s="81" t="s">
        <v>166</v>
      </c>
      <c r="C81" s="81"/>
      <c r="D81" s="81"/>
      <c r="E81" s="81"/>
      <c r="F81" s="31">
        <v>1.3299999999999999E-2</v>
      </c>
      <c r="G81" s="68">
        <f>F32*F81</f>
        <v>18.247599999999998</v>
      </c>
      <c r="H81" s="32"/>
    </row>
    <row r="82" spans="1:8" x14ac:dyDescent="0.25">
      <c r="A82" s="10" t="s">
        <v>5</v>
      </c>
      <c r="B82" s="81" t="s">
        <v>70</v>
      </c>
      <c r="C82" s="81"/>
      <c r="D82" s="81"/>
      <c r="E82" s="81"/>
      <c r="F82" s="25">
        <f>F67*F81</f>
        <v>4.894400000000001E-3</v>
      </c>
      <c r="G82" s="68">
        <f>F32*F82</f>
        <v>6.7151168000000014</v>
      </c>
    </row>
    <row r="83" spans="1:8" ht="14.45" x14ac:dyDescent="0.3">
      <c r="A83" s="92" t="s">
        <v>59</v>
      </c>
      <c r="B83" s="92"/>
      <c r="C83" s="92"/>
      <c r="D83" s="92"/>
      <c r="E83" s="92"/>
      <c r="F83" s="27">
        <f>F81+F82</f>
        <v>1.8194399999999999E-2</v>
      </c>
      <c r="G83" s="67">
        <f>SUM(G81:G82)</f>
        <v>24.962716799999999</v>
      </c>
    </row>
    <row r="85" spans="1:8" x14ac:dyDescent="0.25">
      <c r="A85" s="80" t="s">
        <v>71</v>
      </c>
      <c r="B85" s="80"/>
      <c r="C85" s="80"/>
      <c r="D85" s="80"/>
      <c r="E85" s="80"/>
      <c r="F85" s="80"/>
      <c r="G85" s="80"/>
    </row>
    <row r="86" spans="1:8" ht="14.45" x14ac:dyDescent="0.3">
      <c r="A86" s="71"/>
      <c r="B86" s="71"/>
      <c r="C86" s="71"/>
      <c r="D86" s="71"/>
      <c r="E86" s="71"/>
      <c r="F86" s="71"/>
      <c r="G86" s="71"/>
    </row>
    <row r="87" spans="1:8" x14ac:dyDescent="0.25">
      <c r="A87" s="63" t="s">
        <v>72</v>
      </c>
      <c r="B87" s="92" t="s">
        <v>73</v>
      </c>
      <c r="C87" s="92"/>
      <c r="D87" s="92"/>
      <c r="E87" s="92"/>
      <c r="F87" s="70" t="s">
        <v>54</v>
      </c>
      <c r="G87" s="22" t="s">
        <v>29</v>
      </c>
    </row>
    <row r="88" spans="1:8" x14ac:dyDescent="0.25">
      <c r="A88" s="65" t="s">
        <v>3</v>
      </c>
      <c r="B88" s="81" t="s">
        <v>74</v>
      </c>
      <c r="C88" s="81"/>
      <c r="D88" s="81"/>
      <c r="E88" s="81"/>
      <c r="F88" s="31">
        <v>1.6500000000000001E-2</v>
      </c>
      <c r="G88" s="34">
        <f>F32*F88</f>
        <v>22.638000000000002</v>
      </c>
      <c r="H88" s="32"/>
    </row>
    <row r="89" spans="1:8" x14ac:dyDescent="0.25">
      <c r="A89" s="65" t="s">
        <v>5</v>
      </c>
      <c r="B89" s="81" t="s">
        <v>75</v>
      </c>
      <c r="C89" s="81"/>
      <c r="D89" s="81"/>
      <c r="E89" s="81"/>
      <c r="F89" s="31">
        <v>6.0000000000000001E-3</v>
      </c>
      <c r="G89" s="34">
        <f>F32*F89</f>
        <v>8.2319999999999993</v>
      </c>
      <c r="H89" s="32"/>
    </row>
    <row r="90" spans="1:8" x14ac:dyDescent="0.25">
      <c r="A90" s="65" t="s">
        <v>8</v>
      </c>
      <c r="B90" s="81" t="s">
        <v>76</v>
      </c>
      <c r="C90" s="81"/>
      <c r="D90" s="81"/>
      <c r="E90" s="81"/>
      <c r="F90" s="31">
        <v>0.04</v>
      </c>
      <c r="G90" s="34">
        <f>F32*F90</f>
        <v>54.88</v>
      </c>
      <c r="H90" s="32"/>
    </row>
    <row r="91" spans="1:8" x14ac:dyDescent="0.25">
      <c r="A91" s="65" t="s">
        <v>10</v>
      </c>
      <c r="B91" s="81" t="s">
        <v>77</v>
      </c>
      <c r="C91" s="81"/>
      <c r="D91" s="81"/>
      <c r="E91" s="81"/>
      <c r="F91" s="31">
        <v>3.7000000000000002E-3</v>
      </c>
      <c r="G91" s="34">
        <f>F32*F91</f>
        <v>5.0764000000000005</v>
      </c>
      <c r="H91" s="32"/>
    </row>
    <row r="92" spans="1:8" x14ac:dyDescent="0.25">
      <c r="A92" s="65" t="s">
        <v>39</v>
      </c>
      <c r="B92" s="81" t="s">
        <v>78</v>
      </c>
      <c r="C92" s="81"/>
      <c r="D92" s="81"/>
      <c r="E92" s="81"/>
      <c r="F92" s="31">
        <v>1.4E-3</v>
      </c>
      <c r="G92" s="34">
        <f>F32*F92</f>
        <v>1.9208000000000001</v>
      </c>
      <c r="H92" s="32"/>
    </row>
    <row r="93" spans="1:8" x14ac:dyDescent="0.25">
      <c r="A93" s="65" t="s">
        <v>41</v>
      </c>
      <c r="B93" s="81" t="s">
        <v>79</v>
      </c>
      <c r="C93" s="81"/>
      <c r="D93" s="81"/>
      <c r="E93" s="81"/>
      <c r="F93" s="31">
        <v>3.7999999999999999E-2</v>
      </c>
      <c r="G93" s="34">
        <f>F32*F93</f>
        <v>52.135999999999996</v>
      </c>
      <c r="H93" s="32"/>
    </row>
    <row r="94" spans="1:8" ht="14.45" x14ac:dyDescent="0.3">
      <c r="A94" s="107" t="s">
        <v>59</v>
      </c>
      <c r="B94" s="108"/>
      <c r="C94" s="108"/>
      <c r="D94" s="108"/>
      <c r="E94" s="109"/>
      <c r="F94" s="27">
        <f>SUM(F88:F93)</f>
        <v>0.1056</v>
      </c>
      <c r="G94" s="35">
        <f>SUM(G88:G93)</f>
        <v>144.88319999999999</v>
      </c>
      <c r="H94" s="32"/>
    </row>
    <row r="96" spans="1:8" x14ac:dyDescent="0.25">
      <c r="A96" s="110"/>
      <c r="B96" s="110"/>
      <c r="C96" s="110"/>
      <c r="D96" s="110"/>
      <c r="E96" s="110"/>
      <c r="F96" s="110"/>
      <c r="G96" s="110"/>
      <c r="H96" s="110"/>
    </row>
    <row r="97" spans="1:8" x14ac:dyDescent="0.25">
      <c r="A97" s="110"/>
      <c r="B97" s="110"/>
      <c r="C97" s="110"/>
      <c r="D97" s="110"/>
      <c r="E97" s="110"/>
      <c r="F97" s="110"/>
      <c r="G97" s="110"/>
      <c r="H97" s="110"/>
    </row>
    <row r="99" spans="1:8" x14ac:dyDescent="0.25">
      <c r="A99" s="80" t="s">
        <v>80</v>
      </c>
      <c r="B99" s="80"/>
      <c r="C99" s="80"/>
      <c r="D99" s="80"/>
      <c r="E99" s="80"/>
      <c r="F99" s="80"/>
      <c r="G99" s="80"/>
    </row>
    <row r="101" spans="1:8" x14ac:dyDescent="0.25">
      <c r="A101" s="63" t="s">
        <v>81</v>
      </c>
      <c r="B101" s="92" t="s">
        <v>82</v>
      </c>
      <c r="C101" s="92"/>
      <c r="D101" s="92"/>
      <c r="E101" s="92"/>
      <c r="F101" s="70" t="s">
        <v>54</v>
      </c>
      <c r="G101" s="64" t="s">
        <v>29</v>
      </c>
    </row>
    <row r="102" spans="1:8" x14ac:dyDescent="0.25">
      <c r="A102" s="65" t="s">
        <v>3</v>
      </c>
      <c r="B102" s="81" t="s">
        <v>83</v>
      </c>
      <c r="C102" s="81"/>
      <c r="D102" s="81"/>
      <c r="E102" s="81"/>
      <c r="F102" s="31">
        <v>9.2499999999999999E-2</v>
      </c>
      <c r="G102" s="34">
        <f>F32*F102</f>
        <v>126.91</v>
      </c>
    </row>
    <row r="103" spans="1:8" x14ac:dyDescent="0.25">
      <c r="A103" s="65" t="s">
        <v>5</v>
      </c>
      <c r="B103" s="81" t="s">
        <v>84</v>
      </c>
      <c r="C103" s="81"/>
      <c r="D103" s="81"/>
      <c r="E103" s="81"/>
      <c r="F103" s="31">
        <v>1.8499999999999999E-2</v>
      </c>
      <c r="G103" s="34">
        <f>F32*F103</f>
        <v>25.381999999999998</v>
      </c>
      <c r="H103" s="32"/>
    </row>
    <row r="104" spans="1:8" x14ac:dyDescent="0.25">
      <c r="A104" s="65" t="s">
        <v>8</v>
      </c>
      <c r="B104" s="81" t="s">
        <v>85</v>
      </c>
      <c r="C104" s="81"/>
      <c r="D104" s="81"/>
      <c r="E104" s="81"/>
      <c r="F104" s="31">
        <v>0</v>
      </c>
      <c r="G104" s="34">
        <f>F32*F104</f>
        <v>0</v>
      </c>
      <c r="H104" s="32"/>
    </row>
    <row r="105" spans="1:8" x14ac:dyDescent="0.25">
      <c r="A105" s="65" t="s">
        <v>10</v>
      </c>
      <c r="B105" s="81" t="s">
        <v>86</v>
      </c>
      <c r="C105" s="81"/>
      <c r="D105" s="81"/>
      <c r="E105" s="81"/>
      <c r="F105" s="31">
        <v>2.9899999999999999E-2</v>
      </c>
      <c r="G105" s="34">
        <f>F32*F105</f>
        <v>41.022799999999997</v>
      </c>
      <c r="H105" s="32"/>
    </row>
    <row r="106" spans="1:8" x14ac:dyDescent="0.25">
      <c r="A106" s="65" t="s">
        <v>39</v>
      </c>
      <c r="B106" s="81" t="s">
        <v>87</v>
      </c>
      <c r="C106" s="81"/>
      <c r="D106" s="81"/>
      <c r="E106" s="81"/>
      <c r="F106" s="31">
        <v>1.2999999999999999E-2</v>
      </c>
      <c r="G106" s="34">
        <f>F32*F106</f>
        <v>17.835999999999999</v>
      </c>
      <c r="H106" s="32"/>
    </row>
    <row r="107" spans="1:8" ht="14.45" x14ac:dyDescent="0.3">
      <c r="A107" s="65" t="s">
        <v>41</v>
      </c>
      <c r="B107" s="81" t="s">
        <v>42</v>
      </c>
      <c r="C107" s="81"/>
      <c r="D107" s="81"/>
      <c r="E107" s="81"/>
      <c r="F107" s="31">
        <v>0</v>
      </c>
      <c r="G107" s="34">
        <f>F32*F107</f>
        <v>0</v>
      </c>
      <c r="H107" s="32"/>
    </row>
    <row r="108" spans="1:8" ht="14.45" x14ac:dyDescent="0.3">
      <c r="A108" s="81" t="s">
        <v>65</v>
      </c>
      <c r="B108" s="81"/>
      <c r="C108" s="81"/>
      <c r="D108" s="81"/>
      <c r="E108" s="81"/>
      <c r="F108" s="25">
        <f>SUM(F102:F107)</f>
        <v>0.15390000000000001</v>
      </c>
      <c r="G108" s="34">
        <f>SUM(G102:G107)</f>
        <v>211.1508</v>
      </c>
      <c r="H108" s="32"/>
    </row>
    <row r="109" spans="1:8" x14ac:dyDescent="0.25">
      <c r="A109" s="65" t="s">
        <v>57</v>
      </c>
      <c r="B109" s="81" t="s">
        <v>88</v>
      </c>
      <c r="C109" s="81"/>
      <c r="D109" s="81"/>
      <c r="E109" s="81"/>
      <c r="F109" s="31">
        <v>5.8099999999999999E-2</v>
      </c>
      <c r="G109" s="34">
        <f>F32*F109</f>
        <v>79.713200000000001</v>
      </c>
      <c r="H109" s="32"/>
    </row>
    <row r="110" spans="1:8" ht="14.45" x14ac:dyDescent="0.3">
      <c r="A110" s="92" t="s">
        <v>59</v>
      </c>
      <c r="B110" s="92"/>
      <c r="C110" s="92"/>
      <c r="D110" s="92"/>
      <c r="E110" s="92"/>
      <c r="F110" s="27">
        <f>F108+F109</f>
        <v>0.21200000000000002</v>
      </c>
      <c r="G110" s="35">
        <f>SUM(G108:G109)</f>
        <v>290.86400000000003</v>
      </c>
      <c r="H110" s="32"/>
    </row>
    <row r="111" spans="1:8" ht="14.45" x14ac:dyDescent="0.3">
      <c r="A111" s="19"/>
      <c r="B111" s="19"/>
      <c r="C111" s="19"/>
      <c r="D111" s="19"/>
      <c r="E111" s="19"/>
      <c r="F111" s="36"/>
      <c r="G111" s="37"/>
    </row>
    <row r="112" spans="1:8" x14ac:dyDescent="0.25">
      <c r="A112" s="80" t="s">
        <v>89</v>
      </c>
      <c r="B112" s="80"/>
      <c r="C112" s="80"/>
      <c r="D112" s="80"/>
      <c r="E112" s="80"/>
      <c r="F112" s="80"/>
      <c r="G112" s="80"/>
    </row>
    <row r="114" spans="1:7" x14ac:dyDescent="0.25">
      <c r="A114" s="63">
        <v>4</v>
      </c>
      <c r="B114" s="92" t="s">
        <v>90</v>
      </c>
      <c r="C114" s="92"/>
      <c r="D114" s="92"/>
      <c r="E114" s="92"/>
      <c r="F114" s="70" t="s">
        <v>54</v>
      </c>
      <c r="G114" s="64" t="s">
        <v>29</v>
      </c>
    </row>
    <row r="115" spans="1:7" x14ac:dyDescent="0.25">
      <c r="A115" s="65" t="s">
        <v>52</v>
      </c>
      <c r="B115" s="81" t="s">
        <v>91</v>
      </c>
      <c r="C115" s="81"/>
      <c r="D115" s="81"/>
      <c r="E115" s="81"/>
      <c r="F115" s="25">
        <f>F67</f>
        <v>0.3680000000000001</v>
      </c>
      <c r="G115" s="34">
        <f>G67</f>
        <v>504.89600000000007</v>
      </c>
    </row>
    <row r="116" spans="1:7" x14ac:dyDescent="0.25">
      <c r="A116" s="65" t="s">
        <v>61</v>
      </c>
      <c r="B116" s="81" t="s">
        <v>92</v>
      </c>
      <c r="C116" s="81"/>
      <c r="D116" s="81"/>
      <c r="E116" s="81"/>
      <c r="F116" s="25">
        <f>F76</f>
        <v>0.15198480000000003</v>
      </c>
      <c r="G116" s="34">
        <f>G76</f>
        <v>208.52314559999999</v>
      </c>
    </row>
    <row r="117" spans="1:7" ht="14.45" x14ac:dyDescent="0.3">
      <c r="A117" s="65" t="s">
        <v>68</v>
      </c>
      <c r="B117" s="81" t="s">
        <v>93</v>
      </c>
      <c r="C117" s="81"/>
      <c r="D117" s="81"/>
      <c r="E117" s="81"/>
      <c r="F117" s="25">
        <f>F83</f>
        <v>1.8194399999999999E-2</v>
      </c>
      <c r="G117" s="34">
        <f>G83</f>
        <v>24.962716799999999</v>
      </c>
    </row>
    <row r="118" spans="1:7" x14ac:dyDescent="0.25">
      <c r="A118" s="65" t="s">
        <v>72</v>
      </c>
      <c r="B118" s="81" t="s">
        <v>94</v>
      </c>
      <c r="C118" s="81"/>
      <c r="D118" s="81"/>
      <c r="E118" s="81"/>
      <c r="F118" s="74">
        <v>0.1056</v>
      </c>
      <c r="G118" s="75">
        <f>G94</f>
        <v>144.88319999999999</v>
      </c>
    </row>
    <row r="119" spans="1:7" x14ac:dyDescent="0.25">
      <c r="A119" s="65" t="s">
        <v>81</v>
      </c>
      <c r="B119" s="81" t="s">
        <v>95</v>
      </c>
      <c r="C119" s="81"/>
      <c r="D119" s="81"/>
      <c r="E119" s="81"/>
      <c r="F119" s="74">
        <f>F110</f>
        <v>0.21200000000000002</v>
      </c>
      <c r="G119" s="75">
        <f>G110</f>
        <v>290.86400000000003</v>
      </c>
    </row>
    <row r="120" spans="1:7" ht="14.45" x14ac:dyDescent="0.3">
      <c r="A120" s="65" t="s">
        <v>96</v>
      </c>
      <c r="B120" s="81" t="s">
        <v>42</v>
      </c>
      <c r="C120" s="81"/>
      <c r="D120" s="81"/>
      <c r="E120" s="81"/>
      <c r="F120" s="74">
        <v>0</v>
      </c>
      <c r="G120" s="75">
        <f>F31*F120</f>
        <v>0</v>
      </c>
    </row>
    <row r="121" spans="1:7" ht="14.45" x14ac:dyDescent="0.3">
      <c r="A121" s="92" t="s">
        <v>59</v>
      </c>
      <c r="B121" s="92"/>
      <c r="C121" s="92"/>
      <c r="D121" s="92"/>
      <c r="E121" s="92"/>
      <c r="F121" s="27">
        <f>SUM(F115:F120)</f>
        <v>0.85577920000000018</v>
      </c>
      <c r="G121" s="35">
        <f>SUM(G115:G120)</f>
        <v>1174.1290624000001</v>
      </c>
    </row>
    <row r="123" spans="1:7" x14ac:dyDescent="0.25">
      <c r="A123" s="80" t="s">
        <v>97</v>
      </c>
      <c r="B123" s="80"/>
      <c r="C123" s="80"/>
      <c r="D123" s="80"/>
      <c r="E123" s="80"/>
      <c r="F123" s="80"/>
      <c r="G123" s="80"/>
    </row>
    <row r="124" spans="1:7" ht="14.45" x14ac:dyDescent="0.3">
      <c r="D124" s="38">
        <f>F128/1</f>
        <v>8.6499999999999994E-2</v>
      </c>
      <c r="E124" s="32" t="s">
        <v>98</v>
      </c>
      <c r="F124" s="32">
        <f>1-D124</f>
        <v>0.91349999999999998</v>
      </c>
      <c r="G124" s="39">
        <f>F32+F42+F50+G121</f>
        <v>2900.7290623999997</v>
      </c>
    </row>
    <row r="125" spans="1:7" ht="14.45" x14ac:dyDescent="0.3">
      <c r="D125" s="38"/>
      <c r="E125" s="32"/>
      <c r="F125" s="32"/>
      <c r="G125" s="39">
        <f>G124+G127+G132</f>
        <v>3480.8748748799999</v>
      </c>
    </row>
    <row r="126" spans="1:7" ht="14.45" x14ac:dyDescent="0.3">
      <c r="A126" s="63">
        <v>5</v>
      </c>
      <c r="B126" s="92" t="s">
        <v>99</v>
      </c>
      <c r="C126" s="92"/>
      <c r="D126" s="92"/>
      <c r="E126" s="92"/>
      <c r="F126" s="70" t="s">
        <v>54</v>
      </c>
      <c r="G126" s="64" t="s">
        <v>29</v>
      </c>
    </row>
    <row r="127" spans="1:7" ht="14.45" x14ac:dyDescent="0.3">
      <c r="A127" s="65" t="s">
        <v>3</v>
      </c>
      <c r="B127" s="81" t="s">
        <v>100</v>
      </c>
      <c r="C127" s="81"/>
      <c r="D127" s="81"/>
      <c r="E127" s="81"/>
      <c r="F127" s="27">
        <v>0.1</v>
      </c>
      <c r="G127" s="34">
        <f>G124*F127</f>
        <v>290.07290624000001</v>
      </c>
    </row>
    <row r="128" spans="1:7" ht="14.45" x14ac:dyDescent="0.3">
      <c r="A128" s="65" t="s">
        <v>5</v>
      </c>
      <c r="B128" s="81" t="s">
        <v>101</v>
      </c>
      <c r="C128" s="81"/>
      <c r="D128" s="81"/>
      <c r="E128" s="81"/>
      <c r="F128" s="31">
        <f>F129+F131</f>
        <v>8.6499999999999994E-2</v>
      </c>
      <c r="G128" s="54">
        <f>G129+G131</f>
        <v>329.60665208223315</v>
      </c>
    </row>
    <row r="129" spans="1:7" ht="14.45" x14ac:dyDescent="0.3">
      <c r="A129" s="65"/>
      <c r="B129" s="106" t="s">
        <v>159</v>
      </c>
      <c r="C129" s="81"/>
      <c r="D129" s="81"/>
      <c r="E129" s="81"/>
      <c r="F129" s="31">
        <v>3.6499999999999998E-2</v>
      </c>
      <c r="G129" s="34">
        <f>G125/F124*F129</f>
        <v>139.08257573412149</v>
      </c>
    </row>
    <row r="130" spans="1:7" ht="14.45" x14ac:dyDescent="0.3">
      <c r="A130" s="65"/>
      <c r="B130" s="81" t="s">
        <v>102</v>
      </c>
      <c r="C130" s="81"/>
      <c r="D130" s="81"/>
      <c r="E130" s="81"/>
      <c r="F130" s="40" t="s">
        <v>103</v>
      </c>
      <c r="G130" s="34">
        <v>0</v>
      </c>
    </row>
    <row r="131" spans="1:7" ht="14.45" x14ac:dyDescent="0.3">
      <c r="A131" s="65"/>
      <c r="B131" s="81" t="s">
        <v>161</v>
      </c>
      <c r="C131" s="81"/>
      <c r="D131" s="81"/>
      <c r="E131" s="81"/>
      <c r="F131" s="31">
        <v>0.05</v>
      </c>
      <c r="G131" s="34">
        <f>G125/F124*F131</f>
        <v>190.52407634811166</v>
      </c>
    </row>
    <row r="132" spans="1:7" ht="14.45" x14ac:dyDescent="0.3">
      <c r="A132" s="65" t="s">
        <v>8</v>
      </c>
      <c r="B132" s="81" t="s">
        <v>104</v>
      </c>
      <c r="C132" s="81"/>
      <c r="D132" s="81"/>
      <c r="E132" s="81"/>
      <c r="F132" s="27">
        <v>0.1</v>
      </c>
      <c r="G132" s="34">
        <f>G124*F132</f>
        <v>290.07290624000001</v>
      </c>
    </row>
    <row r="133" spans="1:7" ht="14.45" x14ac:dyDescent="0.3">
      <c r="A133" s="92" t="s">
        <v>59</v>
      </c>
      <c r="B133" s="92"/>
      <c r="C133" s="92"/>
      <c r="D133" s="92"/>
      <c r="E133" s="92"/>
      <c r="F133" s="53">
        <f>F127+F128+F132</f>
        <v>0.28649999999999998</v>
      </c>
      <c r="G133" s="35">
        <f>G127+G128+G132</f>
        <v>909.75246456223317</v>
      </c>
    </row>
    <row r="135" spans="1:7" ht="14.45" x14ac:dyDescent="0.3">
      <c r="A135" s="80" t="s">
        <v>105</v>
      </c>
      <c r="B135" s="80"/>
      <c r="C135" s="80"/>
      <c r="D135" s="80"/>
      <c r="E135" s="80"/>
      <c r="F135" s="80"/>
      <c r="G135" s="80"/>
    </row>
    <row r="137" spans="1:7" x14ac:dyDescent="0.25">
      <c r="A137" s="107" t="s">
        <v>106</v>
      </c>
      <c r="B137" s="108"/>
      <c r="C137" s="108"/>
      <c r="D137" s="108"/>
      <c r="E137" s="109"/>
      <c r="F137" s="95" t="s">
        <v>29</v>
      </c>
      <c r="G137" s="95"/>
    </row>
    <row r="138" spans="1:7" x14ac:dyDescent="0.25">
      <c r="A138" s="65" t="s">
        <v>3</v>
      </c>
      <c r="B138" s="81" t="s">
        <v>107</v>
      </c>
      <c r="C138" s="81"/>
      <c r="D138" s="81"/>
      <c r="E138" s="81"/>
      <c r="F138" s="96">
        <f>F32</f>
        <v>1372</v>
      </c>
      <c r="G138" s="98"/>
    </row>
    <row r="139" spans="1:7" x14ac:dyDescent="0.25">
      <c r="A139" s="65" t="s">
        <v>5</v>
      </c>
      <c r="B139" s="81" t="s">
        <v>108</v>
      </c>
      <c r="C139" s="81"/>
      <c r="D139" s="81"/>
      <c r="E139" s="81"/>
      <c r="F139" s="96">
        <f>F42</f>
        <v>289.60000000000002</v>
      </c>
      <c r="G139" s="98"/>
    </row>
    <row r="140" spans="1:7" x14ac:dyDescent="0.25">
      <c r="A140" s="65" t="s">
        <v>8</v>
      </c>
      <c r="B140" s="81" t="s">
        <v>109</v>
      </c>
      <c r="C140" s="81"/>
      <c r="D140" s="81"/>
      <c r="E140" s="81"/>
      <c r="F140" s="96">
        <f>F50</f>
        <v>65</v>
      </c>
      <c r="G140" s="98"/>
    </row>
    <row r="141" spans="1:7" x14ac:dyDescent="0.25">
      <c r="A141" s="65" t="s">
        <v>10</v>
      </c>
      <c r="B141" s="81" t="s">
        <v>110</v>
      </c>
      <c r="C141" s="81"/>
      <c r="D141" s="81"/>
      <c r="E141" s="81"/>
      <c r="F141" s="111">
        <f>G121</f>
        <v>1174.1290624000001</v>
      </c>
      <c r="G141" s="98"/>
    </row>
    <row r="142" spans="1:7" ht="14.45" x14ac:dyDescent="0.3">
      <c r="A142" s="88" t="s">
        <v>111</v>
      </c>
      <c r="B142" s="89"/>
      <c r="C142" s="89"/>
      <c r="D142" s="89"/>
      <c r="E142" s="90"/>
      <c r="F142" s="96">
        <f>SUM(F138:G141)</f>
        <v>2900.7290623999997</v>
      </c>
      <c r="G142" s="98"/>
    </row>
    <row r="143" spans="1:7" x14ac:dyDescent="0.25">
      <c r="A143" s="65" t="s">
        <v>39</v>
      </c>
      <c r="B143" s="81" t="s">
        <v>112</v>
      </c>
      <c r="C143" s="81"/>
      <c r="D143" s="81"/>
      <c r="E143" s="81"/>
      <c r="F143" s="111">
        <f>G133</f>
        <v>909.75246456223317</v>
      </c>
      <c r="G143" s="98"/>
    </row>
    <row r="144" spans="1:7" ht="14.45" x14ac:dyDescent="0.3">
      <c r="A144" s="92" t="s">
        <v>113</v>
      </c>
      <c r="B144" s="92"/>
      <c r="C144" s="92"/>
      <c r="D144" s="92"/>
      <c r="E144" s="92"/>
      <c r="F144" s="102">
        <f>F142+F143</f>
        <v>3810.4815269622331</v>
      </c>
      <c r="G144" s="95"/>
    </row>
    <row r="146" spans="1:8" x14ac:dyDescent="0.25">
      <c r="A146" s="110"/>
      <c r="B146" s="110"/>
      <c r="C146" s="110"/>
      <c r="D146" s="110"/>
      <c r="E146" s="110"/>
      <c r="F146" s="110"/>
      <c r="G146" s="110"/>
      <c r="H146" s="110"/>
    </row>
    <row r="147" spans="1:8" x14ac:dyDescent="0.25">
      <c r="A147" s="110"/>
      <c r="B147" s="110"/>
      <c r="C147" s="110"/>
      <c r="D147" s="110"/>
      <c r="E147" s="110"/>
      <c r="F147" s="110"/>
      <c r="G147" s="110"/>
      <c r="H147" s="110"/>
    </row>
    <row r="149" spans="1:8" x14ac:dyDescent="0.25">
      <c r="A149" s="80" t="s">
        <v>114</v>
      </c>
      <c r="B149" s="80"/>
      <c r="C149" s="80"/>
      <c r="D149" s="80"/>
      <c r="E149" s="80"/>
      <c r="F149" s="80"/>
      <c r="G149" s="80"/>
    </row>
    <row r="151" spans="1:8" ht="14.45" x14ac:dyDescent="0.3">
      <c r="A151" s="113" t="s">
        <v>115</v>
      </c>
      <c r="B151" s="114"/>
      <c r="C151" s="41" t="s">
        <v>116</v>
      </c>
      <c r="D151" s="41" t="s">
        <v>117</v>
      </c>
      <c r="E151" s="42" t="s">
        <v>118</v>
      </c>
      <c r="F151" s="41" t="s">
        <v>119</v>
      </c>
      <c r="G151" s="41" t="s">
        <v>120</v>
      </c>
    </row>
    <row r="152" spans="1:8" x14ac:dyDescent="0.25">
      <c r="A152" s="115" t="s">
        <v>121</v>
      </c>
      <c r="B152" s="116"/>
      <c r="C152" s="43" t="s">
        <v>122</v>
      </c>
      <c r="D152" s="43" t="s">
        <v>123</v>
      </c>
      <c r="E152" s="44" t="s">
        <v>124</v>
      </c>
      <c r="F152" s="43" t="s">
        <v>125</v>
      </c>
      <c r="G152" s="43" t="s">
        <v>126</v>
      </c>
    </row>
    <row r="153" spans="1:8" ht="14.45" x14ac:dyDescent="0.3">
      <c r="A153" s="117" t="s">
        <v>127</v>
      </c>
      <c r="B153" s="118"/>
      <c r="C153" s="45" t="s">
        <v>128</v>
      </c>
      <c r="D153" s="45" t="s">
        <v>124</v>
      </c>
      <c r="E153" s="46" t="s">
        <v>129</v>
      </c>
      <c r="F153" s="45" t="s">
        <v>130</v>
      </c>
      <c r="G153" s="45" t="s">
        <v>131</v>
      </c>
    </row>
    <row r="154" spans="1:8" x14ac:dyDescent="0.25">
      <c r="A154" s="10" t="s">
        <v>16</v>
      </c>
      <c r="B154" s="69" t="s">
        <v>132</v>
      </c>
      <c r="C154" s="48">
        <f>F144</f>
        <v>3810.4815269622331</v>
      </c>
      <c r="D154" s="69">
        <v>1</v>
      </c>
      <c r="E154" s="48">
        <f>C154*D154</f>
        <v>3810.4815269622331</v>
      </c>
      <c r="F154" s="69">
        <v>1</v>
      </c>
      <c r="G154" s="48">
        <f>E154*F154</f>
        <v>3810.4815269622331</v>
      </c>
    </row>
    <row r="155" spans="1:8" x14ac:dyDescent="0.25">
      <c r="A155" s="92" t="s">
        <v>133</v>
      </c>
      <c r="B155" s="92"/>
      <c r="C155" s="92"/>
      <c r="D155" s="92"/>
      <c r="E155" s="92"/>
      <c r="F155" s="92"/>
      <c r="G155" s="49">
        <f>G154</f>
        <v>3810.4815269622331</v>
      </c>
    </row>
    <row r="157" spans="1:8" ht="14.45" x14ac:dyDescent="0.3">
      <c r="A157" s="80" t="s">
        <v>134</v>
      </c>
      <c r="B157" s="80"/>
      <c r="C157" s="80"/>
      <c r="D157" s="80"/>
      <c r="E157" s="80"/>
      <c r="F157" s="80"/>
      <c r="G157" s="80"/>
    </row>
    <row r="159" spans="1:8" ht="14.45" x14ac:dyDescent="0.3">
      <c r="A159" s="107" t="s">
        <v>135</v>
      </c>
      <c r="B159" s="108"/>
      <c r="C159" s="108"/>
      <c r="D159" s="108"/>
      <c r="E159" s="108"/>
      <c r="F159" s="108"/>
      <c r="G159" s="109"/>
    </row>
    <row r="160" spans="1:8" x14ac:dyDescent="0.25">
      <c r="A160" s="10"/>
      <c r="B160" s="92" t="s">
        <v>136</v>
      </c>
      <c r="C160" s="92"/>
      <c r="D160" s="92"/>
      <c r="E160" s="92"/>
      <c r="F160" s="95" t="s">
        <v>29</v>
      </c>
      <c r="G160" s="95"/>
    </row>
    <row r="161" spans="1:12" ht="14.45" x14ac:dyDescent="0.3">
      <c r="A161" s="10" t="s">
        <v>3</v>
      </c>
      <c r="B161" s="81" t="s">
        <v>137</v>
      </c>
      <c r="C161" s="81"/>
      <c r="D161" s="81"/>
      <c r="E161" s="81"/>
      <c r="F161" s="112">
        <f>E154</f>
        <v>3810.4815269622331</v>
      </c>
      <c r="G161" s="112"/>
    </row>
    <row r="162" spans="1:12" x14ac:dyDescent="0.25">
      <c r="A162" s="10" t="s">
        <v>5</v>
      </c>
      <c r="B162" s="81" t="s">
        <v>138</v>
      </c>
      <c r="C162" s="81"/>
      <c r="D162" s="81"/>
      <c r="E162" s="81"/>
      <c r="F162" s="112">
        <f>G155</f>
        <v>3810.4815269622331</v>
      </c>
      <c r="G162" s="112"/>
    </row>
    <row r="164" spans="1:12" ht="14.45" x14ac:dyDescent="0.3">
      <c r="L164" s="9" t="s">
        <v>151</v>
      </c>
    </row>
    <row r="166" spans="1:12" x14ac:dyDescent="0.25">
      <c r="A166" s="92" t="s">
        <v>139</v>
      </c>
      <c r="B166" s="92"/>
      <c r="C166" s="92"/>
      <c r="D166" s="92"/>
      <c r="E166" s="92"/>
      <c r="F166" s="92"/>
      <c r="G166" s="61">
        <f>F161</f>
        <v>3810.4815269622331</v>
      </c>
      <c r="H166" s="60"/>
    </row>
    <row r="168" spans="1:12" x14ac:dyDescent="0.25">
      <c r="A168" s="92" t="s">
        <v>140</v>
      </c>
      <c r="B168" s="92"/>
      <c r="C168" s="92"/>
      <c r="D168" s="92"/>
      <c r="E168" s="92"/>
      <c r="F168" s="92"/>
      <c r="G168" s="61">
        <f>G166*12</f>
        <v>45725.778323546794</v>
      </c>
      <c r="H168" s="60"/>
    </row>
    <row r="172" spans="1:12" ht="14.45" x14ac:dyDescent="0.3">
      <c r="A172" s="110"/>
      <c r="B172" s="110"/>
      <c r="C172" s="110"/>
      <c r="D172" s="110"/>
      <c r="E172" s="110"/>
      <c r="F172" s="110"/>
      <c r="G172" s="110"/>
    </row>
    <row r="175" spans="1:12" ht="14.45" x14ac:dyDescent="0.3">
      <c r="A175" s="119"/>
      <c r="B175" s="119"/>
      <c r="C175" s="119"/>
      <c r="D175" s="119"/>
      <c r="E175" s="119"/>
      <c r="F175" s="119"/>
      <c r="G175" s="119"/>
    </row>
    <row r="176" spans="1:12" ht="14.45" x14ac:dyDescent="0.3">
      <c r="A176" s="119"/>
      <c r="B176" s="119"/>
      <c r="C176" s="119"/>
      <c r="D176" s="119"/>
      <c r="E176" s="119"/>
      <c r="F176" s="119"/>
      <c r="G176" s="119"/>
    </row>
    <row r="177" spans="1:7" ht="14.45" x14ac:dyDescent="0.3">
      <c r="A177" s="119"/>
      <c r="B177" s="119"/>
      <c r="C177" s="119"/>
      <c r="D177" s="119"/>
      <c r="E177" s="119"/>
      <c r="F177" s="119"/>
      <c r="G177" s="119"/>
    </row>
    <row r="178" spans="1:7" ht="14.45" x14ac:dyDescent="0.3">
      <c r="A178" s="119"/>
      <c r="B178" s="119"/>
      <c r="C178" s="119"/>
      <c r="D178" s="119"/>
      <c r="E178" s="119"/>
      <c r="F178" s="119"/>
      <c r="G178" s="119"/>
    </row>
    <row r="198" spans="1:7" x14ac:dyDescent="0.25">
      <c r="A198" s="120"/>
      <c r="B198" s="120"/>
      <c r="C198" s="120"/>
      <c r="D198" s="120"/>
      <c r="E198" s="120"/>
      <c r="F198" s="120"/>
      <c r="G198" s="120"/>
    </row>
    <row r="199" spans="1:7" x14ac:dyDescent="0.25">
      <c r="A199" s="120"/>
      <c r="B199" s="120"/>
      <c r="C199" s="120"/>
      <c r="D199" s="120"/>
      <c r="E199" s="120"/>
      <c r="F199" s="120"/>
      <c r="G199" s="120"/>
    </row>
    <row r="200" spans="1:7" x14ac:dyDescent="0.25">
      <c r="A200" s="120"/>
      <c r="B200" s="120"/>
      <c r="C200" s="120"/>
      <c r="D200" s="120"/>
      <c r="E200" s="120"/>
      <c r="F200" s="120"/>
      <c r="G200" s="120"/>
    </row>
  </sheetData>
  <mergeCells count="176">
    <mergeCell ref="A199:G199"/>
    <mergeCell ref="A200:G200"/>
    <mergeCell ref="A172:G172"/>
    <mergeCell ref="A175:G175"/>
    <mergeCell ref="A176:G176"/>
    <mergeCell ref="A177:G177"/>
    <mergeCell ref="A178:G178"/>
    <mergeCell ref="A198:G198"/>
    <mergeCell ref="B161:E161"/>
    <mergeCell ref="F161:G161"/>
    <mergeCell ref="B162:E162"/>
    <mergeCell ref="F162:G162"/>
    <mergeCell ref="A166:F166"/>
    <mergeCell ref="A168:F168"/>
    <mergeCell ref="A153:B153"/>
    <mergeCell ref="A155:F155"/>
    <mergeCell ref="A157:G157"/>
    <mergeCell ref="A159:G159"/>
    <mergeCell ref="B160:E160"/>
    <mergeCell ref="F160:G160"/>
    <mergeCell ref="A144:E144"/>
    <mergeCell ref="F144:G144"/>
    <mergeCell ref="A146:H147"/>
    <mergeCell ref="A149:G149"/>
    <mergeCell ref="A151:B151"/>
    <mergeCell ref="A152:B152"/>
    <mergeCell ref="B141:E141"/>
    <mergeCell ref="F141:G141"/>
    <mergeCell ref="A142:E142"/>
    <mergeCell ref="F142:G142"/>
    <mergeCell ref="B143:E143"/>
    <mergeCell ref="F143:G143"/>
    <mergeCell ref="B138:E138"/>
    <mergeCell ref="F138:G138"/>
    <mergeCell ref="B139:E139"/>
    <mergeCell ref="F139:G139"/>
    <mergeCell ref="B140:E140"/>
    <mergeCell ref="F140:G140"/>
    <mergeCell ref="B130:E130"/>
    <mergeCell ref="B131:E131"/>
    <mergeCell ref="B132:E132"/>
    <mergeCell ref="A133:E133"/>
    <mergeCell ref="A135:G135"/>
    <mergeCell ref="A137:E137"/>
    <mergeCell ref="F137:G137"/>
    <mergeCell ref="A121:E121"/>
    <mergeCell ref="A123:G123"/>
    <mergeCell ref="B126:E126"/>
    <mergeCell ref="B127:E127"/>
    <mergeCell ref="B128:E128"/>
    <mergeCell ref="B129:E129"/>
    <mergeCell ref="B115:E115"/>
    <mergeCell ref="B116:E116"/>
    <mergeCell ref="B117:E117"/>
    <mergeCell ref="B118:E118"/>
    <mergeCell ref="B119:E119"/>
    <mergeCell ref="B120:E120"/>
    <mergeCell ref="B107:E107"/>
    <mergeCell ref="A108:E108"/>
    <mergeCell ref="B109:E109"/>
    <mergeCell ref="A110:E110"/>
    <mergeCell ref="A112:G112"/>
    <mergeCell ref="B114:E114"/>
    <mergeCell ref="B101:E101"/>
    <mergeCell ref="B102:E102"/>
    <mergeCell ref="B103:E103"/>
    <mergeCell ref="B104:E104"/>
    <mergeCell ref="B105:E105"/>
    <mergeCell ref="B106:E106"/>
    <mergeCell ref="B91:E91"/>
    <mergeCell ref="B92:E92"/>
    <mergeCell ref="B93:E93"/>
    <mergeCell ref="A94:E94"/>
    <mergeCell ref="A96:H97"/>
    <mergeCell ref="A99:G99"/>
    <mergeCell ref="A83:E83"/>
    <mergeCell ref="A85:G85"/>
    <mergeCell ref="B87:E87"/>
    <mergeCell ref="B88:E88"/>
    <mergeCell ref="B89:E89"/>
    <mergeCell ref="B90:E90"/>
    <mergeCell ref="B75:E75"/>
    <mergeCell ref="A76:E76"/>
    <mergeCell ref="A78:G78"/>
    <mergeCell ref="B80:E80"/>
    <mergeCell ref="B81:E81"/>
    <mergeCell ref="B82:E82"/>
    <mergeCell ref="A67:E67"/>
    <mergeCell ref="A69:G69"/>
    <mergeCell ref="B71:E71"/>
    <mergeCell ref="B72:E72"/>
    <mergeCell ref="B73:E73"/>
    <mergeCell ref="A74:E74"/>
    <mergeCell ref="B61:E61"/>
    <mergeCell ref="B62:E62"/>
    <mergeCell ref="B63:E63"/>
    <mergeCell ref="B64:E64"/>
    <mergeCell ref="B65:E65"/>
    <mergeCell ref="B66:E66"/>
    <mergeCell ref="A52:G53"/>
    <mergeCell ref="A54:G54"/>
    <mergeCell ref="A56:G56"/>
    <mergeCell ref="B58:E58"/>
    <mergeCell ref="B59:E59"/>
    <mergeCell ref="B60:E60"/>
    <mergeCell ref="B48:E48"/>
    <mergeCell ref="F48:G48"/>
    <mergeCell ref="B49:E49"/>
    <mergeCell ref="F49:G49"/>
    <mergeCell ref="A50:E50"/>
    <mergeCell ref="F50:G50"/>
    <mergeCell ref="A44:G44"/>
    <mergeCell ref="B45:E45"/>
    <mergeCell ref="F45:G45"/>
    <mergeCell ref="B46:E46"/>
    <mergeCell ref="F46:G46"/>
    <mergeCell ref="B47:E47"/>
    <mergeCell ref="F47:G47"/>
    <mergeCell ref="B40:E40"/>
    <mergeCell ref="F40:G40"/>
    <mergeCell ref="B41:E41"/>
    <mergeCell ref="F41:G41"/>
    <mergeCell ref="A42:E42"/>
    <mergeCell ref="F42:G42"/>
    <mergeCell ref="B37:E37"/>
    <mergeCell ref="F37:G37"/>
    <mergeCell ref="B38:E38"/>
    <mergeCell ref="F38:G38"/>
    <mergeCell ref="B39:E39"/>
    <mergeCell ref="F39:G39"/>
    <mergeCell ref="F31:G31"/>
    <mergeCell ref="A32:E32"/>
    <mergeCell ref="F32:G32"/>
    <mergeCell ref="B35:E35"/>
    <mergeCell ref="F35:G35"/>
    <mergeCell ref="B36:E36"/>
    <mergeCell ref="F36:G36"/>
    <mergeCell ref="B26:E26"/>
    <mergeCell ref="F26:G26"/>
    <mergeCell ref="A28:G28"/>
    <mergeCell ref="B29:E29"/>
    <mergeCell ref="F29:G29"/>
    <mergeCell ref="B30:E30"/>
    <mergeCell ref="F30:G30"/>
    <mergeCell ref="B23:E23"/>
    <mergeCell ref="F23:G23"/>
    <mergeCell ref="B24:E24"/>
    <mergeCell ref="F24:G24"/>
    <mergeCell ref="B25:E25"/>
    <mergeCell ref="F25:G25"/>
    <mergeCell ref="B18:C18"/>
    <mergeCell ref="D18:E18"/>
    <mergeCell ref="F18:G18"/>
    <mergeCell ref="A20:G20"/>
    <mergeCell ref="A21:G21"/>
    <mergeCell ref="A22:G22"/>
    <mergeCell ref="B13:E13"/>
    <mergeCell ref="F13:G13"/>
    <mergeCell ref="A15:G15"/>
    <mergeCell ref="A17:C17"/>
    <mergeCell ref="D17:E17"/>
    <mergeCell ref="F17:G17"/>
    <mergeCell ref="A8:G8"/>
    <mergeCell ref="B10:E10"/>
    <mergeCell ref="F10:G10"/>
    <mergeCell ref="B11:E11"/>
    <mergeCell ref="F11:G11"/>
    <mergeCell ref="B12:E12"/>
    <mergeCell ref="F12:G12"/>
    <mergeCell ref="A1:G1"/>
    <mergeCell ref="A3:G3"/>
    <mergeCell ref="A4:G4"/>
    <mergeCell ref="A6:D6"/>
    <mergeCell ref="E6:G6"/>
    <mergeCell ref="A7:D7"/>
    <mergeCell ref="E7:G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2"/>
  <sheetViews>
    <sheetView topLeftCell="A25" workbookViewId="0">
      <selection activeCell="H20" sqref="H20:H21"/>
    </sheetView>
  </sheetViews>
  <sheetFormatPr defaultRowHeight="15" x14ac:dyDescent="0.25"/>
  <cols>
    <col min="1" max="1" width="6.85546875" customWidth="1"/>
    <col min="2" max="2" width="12.7109375" customWidth="1"/>
    <col min="3" max="4" width="12.85546875" customWidth="1"/>
    <col min="5" max="6" width="13.85546875" customWidth="1"/>
    <col min="7" max="7" width="17.42578125" customWidth="1"/>
    <col min="8" max="8" width="21.85546875" customWidth="1"/>
    <col min="9" max="9" width="3.5703125" customWidth="1"/>
    <col min="11" max="11" width="11.7109375" bestFit="1" customWidth="1"/>
  </cols>
  <sheetData>
    <row r="1" spans="2:11" x14ac:dyDescent="0.25">
      <c r="B1" s="124"/>
      <c r="C1" s="124"/>
      <c r="D1" s="124"/>
      <c r="E1" s="124"/>
      <c r="F1" s="124"/>
      <c r="G1" s="124"/>
      <c r="H1" s="124"/>
      <c r="I1" s="124"/>
    </row>
    <row r="2" spans="2:11" x14ac:dyDescent="0.25">
      <c r="B2" s="124"/>
      <c r="C2" s="124"/>
      <c r="D2" s="124"/>
      <c r="E2" s="124"/>
      <c r="F2" s="124"/>
      <c r="G2" s="124"/>
      <c r="H2" s="124"/>
      <c r="I2" s="124"/>
    </row>
    <row r="3" spans="2:11" x14ac:dyDescent="0.25">
      <c r="B3" s="124"/>
      <c r="C3" s="124"/>
      <c r="D3" s="124"/>
      <c r="E3" s="124"/>
      <c r="F3" s="124"/>
      <c r="G3" s="124"/>
      <c r="H3" s="124"/>
      <c r="I3" s="124"/>
    </row>
    <row r="4" spans="2:11" x14ac:dyDescent="0.25">
      <c r="B4" s="124"/>
      <c r="C4" s="124"/>
      <c r="D4" s="124"/>
      <c r="E4" s="124"/>
      <c r="F4" s="124"/>
      <c r="G4" s="124"/>
      <c r="H4" s="124"/>
      <c r="I4" s="124"/>
    </row>
    <row r="5" spans="2:11" ht="14.45" x14ac:dyDescent="0.3">
      <c r="B5" s="7"/>
      <c r="C5" s="7"/>
      <c r="D5" s="7"/>
      <c r="E5" s="7"/>
      <c r="F5" s="7"/>
      <c r="G5" s="7"/>
      <c r="H5" s="7"/>
      <c r="I5" s="7"/>
    </row>
    <row r="6" spans="2:11" x14ac:dyDescent="0.25">
      <c r="B6" s="125" t="s">
        <v>164</v>
      </c>
      <c r="C6" s="125"/>
      <c r="D6" s="125"/>
      <c r="E6" s="125"/>
      <c r="F6" s="125"/>
      <c r="G6" s="125"/>
      <c r="H6" s="125"/>
      <c r="I6" s="7"/>
    </row>
    <row r="7" spans="2:11" x14ac:dyDescent="0.25">
      <c r="B7" s="125" t="s">
        <v>150</v>
      </c>
      <c r="C7" s="125"/>
      <c r="D7" s="125"/>
      <c r="E7" s="125"/>
      <c r="F7" s="125"/>
      <c r="G7" s="125"/>
      <c r="H7" s="125"/>
    </row>
    <row r="8" spans="2:11" ht="14.45" x14ac:dyDescent="0.3">
      <c r="B8" s="8"/>
      <c r="C8" s="8"/>
      <c r="D8" s="8"/>
      <c r="E8" s="8"/>
      <c r="F8" s="8"/>
      <c r="G8" s="8"/>
      <c r="H8" s="8"/>
    </row>
    <row r="9" spans="2:11" ht="14.45" x14ac:dyDescent="0.3">
      <c r="B9" s="8"/>
      <c r="C9" s="8"/>
      <c r="D9" s="8"/>
      <c r="E9" s="8"/>
      <c r="F9" s="8"/>
      <c r="G9" s="8"/>
      <c r="H9" s="8"/>
    </row>
    <row r="10" spans="2:11" x14ac:dyDescent="0.25">
      <c r="B10" s="126" t="s">
        <v>1</v>
      </c>
      <c r="C10" s="127"/>
      <c r="D10" s="127"/>
      <c r="E10" s="128"/>
      <c r="F10" s="129"/>
      <c r="G10" s="130"/>
      <c r="H10" s="130"/>
    </row>
    <row r="11" spans="2:11" x14ac:dyDescent="0.25">
      <c r="B11" s="126" t="s">
        <v>2</v>
      </c>
      <c r="C11" s="127"/>
      <c r="D11" s="127"/>
      <c r="E11" s="128"/>
      <c r="F11" s="129"/>
      <c r="G11" s="130"/>
      <c r="H11" s="130"/>
    </row>
    <row r="12" spans="2:11" ht="14.45" x14ac:dyDescent="0.3">
      <c r="B12" s="131"/>
      <c r="C12" s="131"/>
      <c r="D12" s="131"/>
      <c r="E12" s="131"/>
      <c r="F12" s="131"/>
      <c r="G12" s="131"/>
      <c r="H12" s="131"/>
    </row>
    <row r="14" spans="2:11" ht="38.25" x14ac:dyDescent="0.25">
      <c r="B14" s="2" t="s">
        <v>143</v>
      </c>
      <c r="C14" s="132" t="s">
        <v>144</v>
      </c>
      <c r="D14" s="133"/>
      <c r="E14" s="134"/>
      <c r="F14" s="2" t="s">
        <v>145</v>
      </c>
      <c r="G14" s="3" t="s">
        <v>146</v>
      </c>
      <c r="H14" s="3" t="s">
        <v>147</v>
      </c>
    </row>
    <row r="15" spans="2:11" ht="78.75" customHeight="1" x14ac:dyDescent="0.25">
      <c r="B15" s="135">
        <v>1</v>
      </c>
      <c r="C15" s="138" t="s">
        <v>163</v>
      </c>
      <c r="D15" s="139"/>
      <c r="E15" s="140"/>
      <c r="F15" s="76">
        <v>1</v>
      </c>
      <c r="G15" s="77">
        <f>'Servente - Porto Real'!H155</f>
        <v>2858.5186007224956</v>
      </c>
      <c r="H15" s="78">
        <f>G15*F15</f>
        <v>2858.5186007224956</v>
      </c>
    </row>
    <row r="16" spans="2:11" ht="154.9" customHeight="1" x14ac:dyDescent="0.25">
      <c r="B16" s="136"/>
      <c r="C16" s="138" t="s">
        <v>174</v>
      </c>
      <c r="D16" s="139"/>
      <c r="E16" s="140"/>
      <c r="F16" s="76">
        <v>1</v>
      </c>
      <c r="G16" s="79">
        <f>'Encarregado de Turma'!G166</f>
        <v>3810.4815269622331</v>
      </c>
      <c r="H16" s="58">
        <f>G16*F16</f>
        <v>3810.4815269622331</v>
      </c>
      <c r="I16" s="59"/>
      <c r="K16" s="62"/>
    </row>
    <row r="17" spans="2:11" ht="78" customHeight="1" x14ac:dyDescent="0.25">
      <c r="B17" s="136"/>
      <c r="C17" s="138" t="s">
        <v>173</v>
      </c>
      <c r="D17" s="139"/>
      <c r="E17" s="140"/>
      <c r="F17" s="76">
        <v>5</v>
      </c>
      <c r="G17" s="79">
        <f>'Servente 2 - Porto Real'!C152</f>
        <v>3313.08366481445</v>
      </c>
      <c r="H17" s="58">
        <f>G17*F17</f>
        <v>16565.418324072249</v>
      </c>
      <c r="I17" s="59"/>
      <c r="K17" s="62"/>
    </row>
    <row r="18" spans="2:11" x14ac:dyDescent="0.25">
      <c r="B18" s="136"/>
      <c r="C18" s="141" t="s">
        <v>148</v>
      </c>
      <c r="D18" s="141"/>
      <c r="E18" s="141"/>
      <c r="F18" s="141"/>
      <c r="G18" s="141"/>
      <c r="H18" s="142">
        <f>H15+H16+H17</f>
        <v>23234.418451756977</v>
      </c>
    </row>
    <row r="19" spans="2:11" x14ac:dyDescent="0.25">
      <c r="B19" s="136"/>
      <c r="C19" s="141"/>
      <c r="D19" s="141"/>
      <c r="E19" s="141"/>
      <c r="F19" s="141"/>
      <c r="G19" s="141"/>
      <c r="H19" s="143"/>
    </row>
    <row r="20" spans="2:11" x14ac:dyDescent="0.25">
      <c r="B20" s="136"/>
      <c r="C20" s="141" t="s">
        <v>149</v>
      </c>
      <c r="D20" s="141"/>
      <c r="E20" s="141"/>
      <c r="F20" s="141"/>
      <c r="G20" s="141"/>
      <c r="H20" s="144">
        <f>SUM(H15:H17)*12</f>
        <v>278813.02142108371</v>
      </c>
    </row>
    <row r="21" spans="2:11" x14ac:dyDescent="0.25">
      <c r="B21" s="137"/>
      <c r="C21" s="141"/>
      <c r="D21" s="141"/>
      <c r="E21" s="141"/>
      <c r="F21" s="141"/>
      <c r="G21" s="141"/>
      <c r="H21" s="145"/>
    </row>
    <row r="22" spans="2:11" ht="14.45" x14ac:dyDescent="0.3">
      <c r="B22" s="131"/>
      <c r="C22" s="131"/>
      <c r="D22" s="131"/>
      <c r="E22" s="131"/>
      <c r="F22" s="131"/>
      <c r="G22" s="131"/>
      <c r="H22" s="131"/>
    </row>
    <row r="24" spans="2:11" ht="15.6" x14ac:dyDescent="0.3">
      <c r="B24" s="146"/>
      <c r="C24" s="146"/>
      <c r="D24" s="146"/>
      <c r="E24" s="4"/>
      <c r="F24" s="147"/>
      <c r="G24" s="147"/>
      <c r="H24" s="147"/>
    </row>
    <row r="25" spans="2:11" ht="14.45" x14ac:dyDescent="0.3">
      <c r="B25" s="131"/>
      <c r="C25" s="131"/>
      <c r="D25" s="131"/>
      <c r="E25" s="131"/>
      <c r="F25" s="131"/>
      <c r="G25" s="131"/>
      <c r="H25" s="131"/>
    </row>
    <row r="26" spans="2:11" ht="14.45" x14ac:dyDescent="0.3">
      <c r="B26" s="131"/>
      <c r="C26" s="131"/>
      <c r="D26" s="131"/>
      <c r="E26" s="131"/>
      <c r="F26" s="131"/>
      <c r="G26" s="131"/>
      <c r="H26" s="131"/>
    </row>
    <row r="27" spans="2:11" ht="14.45" x14ac:dyDescent="0.3">
      <c r="B27" s="131"/>
      <c r="C27" s="131"/>
      <c r="D27" s="131"/>
      <c r="E27" s="131"/>
      <c r="F27" s="131"/>
      <c r="G27" s="131"/>
      <c r="H27" s="131"/>
    </row>
    <row r="28" spans="2:11" ht="14.45" x14ac:dyDescent="0.3">
      <c r="B28" s="148"/>
      <c r="C28" s="148"/>
      <c r="D28" s="148"/>
      <c r="E28" s="148"/>
      <c r="F28" s="148"/>
      <c r="G28" s="148"/>
      <c r="H28" s="148"/>
    </row>
    <row r="29" spans="2:11" ht="14.45" x14ac:dyDescent="0.3">
      <c r="B29" s="5"/>
      <c r="C29" s="5"/>
      <c r="D29" s="5"/>
      <c r="E29" s="5"/>
      <c r="F29" s="5"/>
      <c r="G29" s="5"/>
      <c r="H29" s="5"/>
    </row>
    <row r="30" spans="2:11" ht="14.45" x14ac:dyDescent="0.3">
      <c r="B30" s="149"/>
      <c r="C30" s="149"/>
      <c r="D30" s="149"/>
      <c r="E30" s="149"/>
      <c r="F30" s="149"/>
      <c r="G30" s="149"/>
      <c r="H30" s="149"/>
    </row>
    <row r="31" spans="2:11" ht="14.45" x14ac:dyDescent="0.3">
      <c r="B31" s="149"/>
      <c r="C31" s="149"/>
      <c r="D31" s="149"/>
      <c r="E31" s="149"/>
      <c r="F31" s="149"/>
      <c r="G31" s="149"/>
      <c r="H31" s="149"/>
    </row>
    <row r="32" spans="2:11" ht="14.45" x14ac:dyDescent="0.3">
      <c r="B32" s="149"/>
      <c r="C32" s="149"/>
      <c r="D32" s="149"/>
      <c r="E32" s="149"/>
      <c r="F32" s="149"/>
      <c r="G32" s="149"/>
      <c r="H32" s="149"/>
    </row>
    <row r="33" spans="2:8" ht="14.45" x14ac:dyDescent="0.3">
      <c r="B33" s="150"/>
      <c r="C33" s="150"/>
      <c r="D33" s="150"/>
      <c r="E33" s="150"/>
      <c r="F33" s="150"/>
      <c r="G33" s="150"/>
      <c r="H33" s="150"/>
    </row>
    <row r="35" spans="2:8" ht="14.45" x14ac:dyDescent="0.3">
      <c r="B35" s="131"/>
      <c r="C35" s="131"/>
      <c r="D35" s="131"/>
      <c r="E35" s="131"/>
      <c r="F35" s="131"/>
      <c r="G35" s="131"/>
      <c r="H35" s="131"/>
    </row>
    <row r="36" spans="2:8" ht="14.45" x14ac:dyDescent="0.3">
      <c r="B36" s="131"/>
      <c r="C36" s="131"/>
      <c r="D36" s="131"/>
      <c r="E36" s="131"/>
      <c r="F36" s="131"/>
      <c r="G36" s="131"/>
      <c r="H36" s="131"/>
    </row>
    <row r="37" spans="2:8" ht="14.45" x14ac:dyDescent="0.3">
      <c r="B37" s="131"/>
      <c r="C37" s="131"/>
      <c r="D37" s="131"/>
      <c r="E37" s="131"/>
      <c r="F37" s="131"/>
      <c r="G37" s="131"/>
      <c r="H37" s="131"/>
    </row>
    <row r="38" spans="2:8" ht="14.45" x14ac:dyDescent="0.3">
      <c r="B38" s="55"/>
      <c r="C38" s="55"/>
      <c r="D38" s="55"/>
      <c r="E38" s="55"/>
      <c r="F38" s="55"/>
      <c r="G38" s="55"/>
      <c r="H38" s="55"/>
    </row>
    <row r="39" spans="2:8" ht="14.45" x14ac:dyDescent="0.3">
      <c r="B39" s="55"/>
      <c r="C39" s="55"/>
      <c r="D39" s="55"/>
      <c r="E39" s="55"/>
      <c r="F39" s="55"/>
      <c r="G39" s="55"/>
      <c r="H39" s="55"/>
    </row>
    <row r="40" spans="2:8" ht="14.45" x14ac:dyDescent="0.3">
      <c r="B40" s="124"/>
      <c r="C40" s="124"/>
      <c r="D40" s="124"/>
      <c r="E40" s="124"/>
      <c r="F40" s="124"/>
      <c r="G40" s="124"/>
      <c r="H40" s="124"/>
    </row>
    <row r="41" spans="2:8" ht="14.45" x14ac:dyDescent="0.3">
      <c r="B41" s="1"/>
      <c r="C41" s="1"/>
      <c r="D41" s="1"/>
      <c r="E41" s="1"/>
      <c r="F41" s="1"/>
      <c r="G41" s="1"/>
      <c r="H41" s="1"/>
    </row>
    <row r="42" spans="2:8" ht="14.45" x14ac:dyDescent="0.3">
      <c r="B42" s="1"/>
      <c r="C42" s="1"/>
      <c r="D42" s="1"/>
      <c r="E42" s="1"/>
      <c r="F42" s="1"/>
      <c r="G42" s="1"/>
      <c r="H42" s="1"/>
    </row>
    <row r="44" spans="2:8" ht="14.45" x14ac:dyDescent="0.3">
      <c r="B44" s="152"/>
      <c r="C44" s="152"/>
      <c r="D44" s="152"/>
      <c r="E44" s="152"/>
      <c r="F44" s="152"/>
      <c r="G44" s="152"/>
      <c r="H44" s="152"/>
    </row>
    <row r="45" spans="2:8" ht="14.45" x14ac:dyDescent="0.3">
      <c r="B45" s="152"/>
      <c r="C45" s="152"/>
      <c r="D45" s="152"/>
      <c r="E45" s="152"/>
      <c r="F45" s="152"/>
      <c r="G45" s="152"/>
      <c r="H45" s="152"/>
    </row>
    <row r="46" spans="2:8" ht="14.45" x14ac:dyDescent="0.3">
      <c r="B46" s="152"/>
      <c r="C46" s="152"/>
      <c r="D46" s="152"/>
      <c r="E46" s="152"/>
      <c r="F46" s="152"/>
      <c r="G46" s="152"/>
      <c r="H46" s="152"/>
    </row>
    <row r="47" spans="2:8" ht="14.45" x14ac:dyDescent="0.3">
      <c r="B47" s="152"/>
      <c r="C47" s="152"/>
      <c r="D47" s="152"/>
      <c r="E47" s="152"/>
      <c r="F47" s="152"/>
      <c r="G47" s="152"/>
      <c r="H47" s="152"/>
    </row>
    <row r="48" spans="2:8" ht="14.45" x14ac:dyDescent="0.3">
      <c r="B48" s="6"/>
      <c r="C48" s="6"/>
      <c r="D48" s="6"/>
      <c r="E48" s="6"/>
      <c r="F48" s="6"/>
      <c r="G48" s="6"/>
      <c r="H48" s="6"/>
    </row>
    <row r="49" spans="2:8" ht="14.45" x14ac:dyDescent="0.3">
      <c r="B49" s="6"/>
      <c r="C49" s="6"/>
      <c r="D49" s="6"/>
      <c r="E49" s="6"/>
      <c r="F49" s="6"/>
      <c r="G49" s="6"/>
      <c r="H49" s="6"/>
    </row>
    <row r="50" spans="2:8" ht="14.45" x14ac:dyDescent="0.3">
      <c r="B50" s="151"/>
      <c r="C50" s="151"/>
      <c r="D50" s="151"/>
      <c r="E50" s="151"/>
      <c r="F50" s="151"/>
      <c r="G50" s="151"/>
      <c r="H50" s="151"/>
    </row>
    <row r="51" spans="2:8" ht="14.45" x14ac:dyDescent="0.3">
      <c r="B51" s="151"/>
      <c r="C51" s="151"/>
      <c r="D51" s="151"/>
      <c r="E51" s="151"/>
      <c r="F51" s="151"/>
      <c r="G51" s="151"/>
      <c r="H51" s="151"/>
    </row>
    <row r="52" spans="2:8" ht="14.45" x14ac:dyDescent="0.3">
      <c r="B52" s="151"/>
      <c r="C52" s="151"/>
      <c r="D52" s="151"/>
      <c r="E52" s="151"/>
      <c r="F52" s="151"/>
      <c r="G52" s="151"/>
      <c r="H52" s="151"/>
    </row>
  </sheetData>
  <mergeCells count="39">
    <mergeCell ref="B52:H52"/>
    <mergeCell ref="B44:H44"/>
    <mergeCell ref="B45:H45"/>
    <mergeCell ref="B46:H46"/>
    <mergeCell ref="B47:H47"/>
    <mergeCell ref="B50:H50"/>
    <mergeCell ref="B51:H51"/>
    <mergeCell ref="B40:H40"/>
    <mergeCell ref="B28:H28"/>
    <mergeCell ref="B30:H30"/>
    <mergeCell ref="B31:H31"/>
    <mergeCell ref="B32:H32"/>
    <mergeCell ref="B33:H33"/>
    <mergeCell ref="B35:H35"/>
    <mergeCell ref="B36:H36"/>
    <mergeCell ref="B37:H37"/>
    <mergeCell ref="B27:H27"/>
    <mergeCell ref="B12:H12"/>
    <mergeCell ref="C14:E14"/>
    <mergeCell ref="B15:B21"/>
    <mergeCell ref="C15:E15"/>
    <mergeCell ref="C16:E16"/>
    <mergeCell ref="C18:G19"/>
    <mergeCell ref="H18:H19"/>
    <mergeCell ref="C20:G21"/>
    <mergeCell ref="H20:H21"/>
    <mergeCell ref="B22:H22"/>
    <mergeCell ref="B24:D24"/>
    <mergeCell ref="F24:H24"/>
    <mergeCell ref="B25:H25"/>
    <mergeCell ref="B26:H26"/>
    <mergeCell ref="C17:E17"/>
    <mergeCell ref="B1:I4"/>
    <mergeCell ref="B7:H7"/>
    <mergeCell ref="B10:E10"/>
    <mergeCell ref="F10:H10"/>
    <mergeCell ref="B11:E11"/>
    <mergeCell ref="F11:H11"/>
    <mergeCell ref="B6:H6"/>
  </mergeCells>
  <pageMargins left="0.70866141732283472" right="0.70866141732283472" top="0.78740157480314965" bottom="0.78740157480314965" header="0.31496062992125984" footer="0.31496062992125984"/>
  <pageSetup paperSize="9" scale="76" orientation="portrait" horizontalDpi="4294967293" verticalDpi="4294967293" r:id="rId1"/>
  <headerFooter>
    <oddFooter>&amp;C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 - Porto Real</vt:lpstr>
      <vt:lpstr>Servente 2 - Porto Real</vt:lpstr>
      <vt:lpstr>Encarregado de Turma</vt:lpstr>
      <vt:lpstr>Proposta de Preço</vt:lpstr>
      <vt:lpstr>'Servente - Porto Real'!Area_de_impressao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</dc:creator>
  <cp:lastModifiedBy>Manoel da Costa Santos</cp:lastModifiedBy>
  <cp:lastPrinted>2018-10-29T18:32:41Z</cp:lastPrinted>
  <dcterms:created xsi:type="dcterms:W3CDTF">2013-01-30T13:52:47Z</dcterms:created>
  <dcterms:modified xsi:type="dcterms:W3CDTF">2018-11-01T11:24:24Z</dcterms:modified>
</cp:coreProperties>
</file>