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ackup_GRR\USA\-EPJ (Estudos e Projetos)\SES_EPJ\SES_MLD\Ação Preparatória 2018\02 - Documentos vinculados\00 - Licitação\"/>
    </mc:Choice>
  </mc:AlternateContent>
  <xr:revisionPtr revIDLastSave="0" documentId="13_ncr:1_{333A8311-F4B9-4ECB-98EC-812A0B7A384C}" xr6:coauthVersionLast="36" xr6:coauthVersionMax="36" xr10:uidLastSave="{00000000-0000-0000-0000-000000000000}"/>
  <bookViews>
    <workbookView xWindow="0" yWindow="0" windowWidth="24000" windowHeight="10110" xr2:uid="{36A7ECD2-127B-46F5-8BA7-C2320714FCB2}"/>
  </bookViews>
  <sheets>
    <sheet name="ABC" sheetId="5" r:id="rId1"/>
    <sheet name="CRONO" sheetId="4" r:id="rId2"/>
    <sheet name="ORCAMENTO_RESUMO" sheetId="1" r:id="rId3"/>
    <sheet name="MAT" sheetId="2" r:id="rId4"/>
    <sheet name="SERV" sheetId="3" r:id="rId5"/>
  </sheets>
  <definedNames>
    <definedName name="_xlnm._FilterDatabase" localSheetId="0" hidden="1">ABC!$A$14:$J$343</definedName>
    <definedName name="_xlnm._FilterDatabase" localSheetId="1" hidden="1">CRONO!$A$15:$AB$80</definedName>
    <definedName name="_xlnm._FilterDatabase" localSheetId="3" hidden="1">MAT!$A$14:$H$211</definedName>
    <definedName name="_xlnm._FilterDatabase" localSheetId="2" hidden="1">ORCAMENTO_RESUMO!$A$14:$F$77</definedName>
    <definedName name="_xlnm._FilterDatabase" localSheetId="4" hidden="1">SERV!$A$14:$I$313</definedName>
    <definedName name="_xlnm.Print_Area" localSheetId="0">ABC!$A$1:$I$343</definedName>
    <definedName name="_xlnm.Print_Area" localSheetId="1">CRONO!$A$1:$AB$80</definedName>
    <definedName name="Print_Area_1">ORCAMENTO_RESUMO!$A$1:$F$59</definedName>
    <definedName name="Print_Titles_1">ORCAMENTO_RESUMO!$1:$16</definedName>
    <definedName name="_xlnm.Print_Titles" localSheetId="0">ABC!$1:$14</definedName>
    <definedName name="_xlnm.Print_Titles" localSheetId="1">CRONO!$A:$D,CRONO!$1:$16</definedName>
    <definedName name="_xlnm.Print_Titles" localSheetId="3">MAT!$1:$14</definedName>
    <definedName name="_xlnm.Print_Titles" localSheetId="2">ORCAMENTO_RESUMO!$1:$14</definedName>
    <definedName name="_xlnm.Print_Titles" localSheetId="4">SERV!$1:$14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3" i="5" l="1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B77" i="4" l="1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19" i="4"/>
  <c r="A19" i="4"/>
  <c r="B18" i="4"/>
  <c r="A18" i="4"/>
  <c r="B17" i="4"/>
  <c r="A17" i="4"/>
  <c r="A16" i="4"/>
  <c r="B16" i="4"/>
  <c r="H211" i="2"/>
  <c r="H210" i="2"/>
  <c r="H209" i="2"/>
  <c r="H208" i="2"/>
  <c r="H207" i="2"/>
  <c r="H206" i="2"/>
  <c r="H205" i="2"/>
  <c r="H204" i="2"/>
  <c r="H203" i="2"/>
  <c r="H202" i="2"/>
  <c r="H201" i="2"/>
  <c r="H200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2" i="2"/>
  <c r="H121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6" i="2"/>
  <c r="H55" i="2"/>
  <c r="H54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7" i="2"/>
  <c r="H26" i="2"/>
  <c r="H25" i="2"/>
  <c r="H21" i="2"/>
  <c r="H20" i="2"/>
  <c r="H19" i="2"/>
  <c r="H18" i="2"/>
  <c r="E211" i="2"/>
  <c r="F211" i="2" s="1"/>
  <c r="E210" i="2"/>
  <c r="F210" i="2" s="1"/>
  <c r="E209" i="2"/>
  <c r="F209" i="2" s="1"/>
  <c r="E208" i="2"/>
  <c r="F208" i="2" s="1"/>
  <c r="E207" i="2"/>
  <c r="F207" i="2" s="1"/>
  <c r="E206" i="2"/>
  <c r="F206" i="2" s="1"/>
  <c r="E205" i="2"/>
  <c r="F205" i="2" s="1"/>
  <c r="E204" i="2"/>
  <c r="F204" i="2" s="1"/>
  <c r="E203" i="2"/>
  <c r="F203" i="2" s="1"/>
  <c r="E202" i="2"/>
  <c r="F202" i="2" s="1"/>
  <c r="E201" i="2"/>
  <c r="F201" i="2" s="1"/>
  <c r="E200" i="2"/>
  <c r="F200" i="2" s="1"/>
  <c r="F199" i="2" s="1"/>
  <c r="E198" i="2"/>
  <c r="F198" i="2" s="1"/>
  <c r="E197" i="2"/>
  <c r="F197" i="2" s="1"/>
  <c r="E196" i="2"/>
  <c r="F196" i="2" s="1"/>
  <c r="E195" i="2"/>
  <c r="F195" i="2" s="1"/>
  <c r="E194" i="2"/>
  <c r="F194" i="2" s="1"/>
  <c r="E193" i="2"/>
  <c r="F193" i="2" s="1"/>
  <c r="E192" i="2"/>
  <c r="F192" i="2" s="1"/>
  <c r="E191" i="2"/>
  <c r="F191" i="2" s="1"/>
  <c r="E190" i="2"/>
  <c r="F190" i="2" s="1"/>
  <c r="E189" i="2"/>
  <c r="F189" i="2" s="1"/>
  <c r="E188" i="2"/>
  <c r="F188" i="2" s="1"/>
  <c r="E187" i="2"/>
  <c r="F187" i="2" s="1"/>
  <c r="E186" i="2"/>
  <c r="F186" i="2" s="1"/>
  <c r="E185" i="2"/>
  <c r="F185" i="2" s="1"/>
  <c r="E184" i="2"/>
  <c r="F184" i="2" s="1"/>
  <c r="E183" i="2"/>
  <c r="F183" i="2" s="1"/>
  <c r="E182" i="2"/>
  <c r="F182" i="2" s="1"/>
  <c r="E181" i="2"/>
  <c r="F181" i="2" s="1"/>
  <c r="E180" i="2"/>
  <c r="F180" i="2" s="1"/>
  <c r="E179" i="2"/>
  <c r="F179" i="2" s="1"/>
  <c r="E178" i="2"/>
  <c r="F178" i="2" s="1"/>
  <c r="E177" i="2"/>
  <c r="F177" i="2" s="1"/>
  <c r="E176" i="2"/>
  <c r="F176" i="2" s="1"/>
  <c r="E175" i="2"/>
  <c r="F175" i="2" s="1"/>
  <c r="E174" i="2"/>
  <c r="F174" i="2" s="1"/>
  <c r="E173" i="2"/>
  <c r="F173" i="2" s="1"/>
  <c r="E172" i="2"/>
  <c r="F172" i="2" s="1"/>
  <c r="E171" i="2"/>
  <c r="F171" i="2" s="1"/>
  <c r="E170" i="2"/>
  <c r="F170" i="2" s="1"/>
  <c r="E169" i="2"/>
  <c r="F169" i="2" s="1"/>
  <c r="E168" i="2"/>
  <c r="F168" i="2" s="1"/>
  <c r="E167" i="2"/>
  <c r="F167" i="2" s="1"/>
  <c r="E166" i="2"/>
  <c r="F166" i="2" s="1"/>
  <c r="E164" i="2"/>
  <c r="F164" i="2" s="1"/>
  <c r="E163" i="2"/>
  <c r="F163" i="2" s="1"/>
  <c r="E162" i="2"/>
  <c r="F162" i="2" s="1"/>
  <c r="E161" i="2"/>
  <c r="F161" i="2" s="1"/>
  <c r="E160" i="2"/>
  <c r="F160" i="2" s="1"/>
  <c r="E159" i="2"/>
  <c r="F159" i="2" s="1"/>
  <c r="E158" i="2"/>
  <c r="F158" i="2" s="1"/>
  <c r="E157" i="2"/>
  <c r="F157" i="2" s="1"/>
  <c r="E156" i="2"/>
  <c r="F156" i="2" s="1"/>
  <c r="E155" i="2"/>
  <c r="F155" i="2" s="1"/>
  <c r="E154" i="2"/>
  <c r="F154" i="2" s="1"/>
  <c r="E153" i="2"/>
  <c r="F153" i="2" s="1"/>
  <c r="E152" i="2"/>
  <c r="F152" i="2" s="1"/>
  <c r="E151" i="2"/>
  <c r="F151" i="2" s="1"/>
  <c r="E150" i="2"/>
  <c r="F150" i="2" s="1"/>
  <c r="E149" i="2"/>
  <c r="F149" i="2" s="1"/>
  <c r="E148" i="2"/>
  <c r="F148" i="2" s="1"/>
  <c r="E147" i="2"/>
  <c r="F147" i="2" s="1"/>
  <c r="E146" i="2"/>
  <c r="F146" i="2" s="1"/>
  <c r="E145" i="2"/>
  <c r="F145" i="2" s="1"/>
  <c r="E144" i="2"/>
  <c r="F144" i="2" s="1"/>
  <c r="E143" i="2"/>
  <c r="F143" i="2" s="1"/>
  <c r="E142" i="2"/>
  <c r="F142" i="2" s="1"/>
  <c r="E141" i="2"/>
  <c r="F141" i="2" s="1"/>
  <c r="E140" i="2"/>
  <c r="F140" i="2" s="1"/>
  <c r="E139" i="2"/>
  <c r="F139" i="2" s="1"/>
  <c r="E138" i="2"/>
  <c r="F138" i="2" s="1"/>
  <c r="E137" i="2"/>
  <c r="F137" i="2" s="1"/>
  <c r="E136" i="2"/>
  <c r="F136" i="2" s="1"/>
  <c r="E135" i="2"/>
  <c r="F135" i="2" s="1"/>
  <c r="E134" i="2"/>
  <c r="F134" i="2" s="1"/>
  <c r="E133" i="2"/>
  <c r="F133" i="2" s="1"/>
  <c r="E132" i="2"/>
  <c r="F132" i="2" s="1"/>
  <c r="E131" i="2"/>
  <c r="F131" i="2" s="1"/>
  <c r="E130" i="2"/>
  <c r="F130" i="2" s="1"/>
  <c r="E129" i="2"/>
  <c r="F129" i="2" s="1"/>
  <c r="E128" i="2"/>
  <c r="F128" i="2" s="1"/>
  <c r="E127" i="2"/>
  <c r="F127" i="2" s="1"/>
  <c r="E126" i="2"/>
  <c r="F126" i="2" s="1"/>
  <c r="E125" i="2"/>
  <c r="F125" i="2" s="1"/>
  <c r="E122" i="2"/>
  <c r="F122" i="2" s="1"/>
  <c r="E121" i="2"/>
  <c r="F121" i="2" s="1"/>
  <c r="E119" i="2"/>
  <c r="F119" i="2" s="1"/>
  <c r="E118" i="2"/>
  <c r="F118" i="2" s="1"/>
  <c r="E117" i="2"/>
  <c r="F117" i="2" s="1"/>
  <c r="E116" i="2"/>
  <c r="F116" i="2" s="1"/>
  <c r="E115" i="2"/>
  <c r="F115" i="2" s="1"/>
  <c r="E114" i="2"/>
  <c r="F114" i="2" s="1"/>
  <c r="E113" i="2"/>
  <c r="F113" i="2" s="1"/>
  <c r="E112" i="2"/>
  <c r="F112" i="2" s="1"/>
  <c r="E111" i="2"/>
  <c r="F111" i="2" s="1"/>
  <c r="E110" i="2"/>
  <c r="F110" i="2" s="1"/>
  <c r="E109" i="2"/>
  <c r="F109" i="2" s="1"/>
  <c r="E108" i="2"/>
  <c r="F108" i="2" s="1"/>
  <c r="E107" i="2"/>
  <c r="F107" i="2" s="1"/>
  <c r="E106" i="2"/>
  <c r="F106" i="2" s="1"/>
  <c r="E103" i="2"/>
  <c r="F103" i="2" s="1"/>
  <c r="E102" i="2"/>
  <c r="F102" i="2" s="1"/>
  <c r="E101" i="2"/>
  <c r="F101" i="2" s="1"/>
  <c r="E100" i="2"/>
  <c r="F100" i="2" s="1"/>
  <c r="E99" i="2"/>
  <c r="F99" i="2" s="1"/>
  <c r="E98" i="2"/>
  <c r="F98" i="2" s="1"/>
  <c r="E97" i="2"/>
  <c r="F97" i="2" s="1"/>
  <c r="E96" i="2"/>
  <c r="F96" i="2" s="1"/>
  <c r="E95" i="2"/>
  <c r="F95" i="2" s="1"/>
  <c r="E94" i="2"/>
  <c r="F94" i="2" s="1"/>
  <c r="E93" i="2"/>
  <c r="F93" i="2" s="1"/>
  <c r="E92" i="2"/>
  <c r="F92" i="2" s="1"/>
  <c r="E91" i="2"/>
  <c r="F91" i="2" s="1"/>
  <c r="E90" i="2"/>
  <c r="F90" i="2" s="1"/>
  <c r="E89" i="2"/>
  <c r="F89" i="2" s="1"/>
  <c r="F88" i="2" s="1"/>
  <c r="C51" i="1" s="1"/>
  <c r="E86" i="2"/>
  <c r="F86" i="2" s="1"/>
  <c r="E85" i="2"/>
  <c r="F85" i="2" s="1"/>
  <c r="E84" i="2"/>
  <c r="F84" i="2" s="1"/>
  <c r="E83" i="2"/>
  <c r="F83" i="2" s="1"/>
  <c r="E82" i="2"/>
  <c r="F82" i="2" s="1"/>
  <c r="E81" i="2"/>
  <c r="F81" i="2" s="1"/>
  <c r="E80" i="2"/>
  <c r="F80" i="2" s="1"/>
  <c r="E79" i="2"/>
  <c r="F79" i="2" s="1"/>
  <c r="E78" i="2"/>
  <c r="F78" i="2" s="1"/>
  <c r="E77" i="2"/>
  <c r="F77" i="2" s="1"/>
  <c r="E76" i="2"/>
  <c r="F76" i="2" s="1"/>
  <c r="E75" i="2"/>
  <c r="F75" i="2" s="1"/>
  <c r="E74" i="2"/>
  <c r="F74" i="2" s="1"/>
  <c r="E73" i="2"/>
  <c r="F73" i="2" s="1"/>
  <c r="E72" i="2"/>
  <c r="F72" i="2" s="1"/>
  <c r="E71" i="2"/>
  <c r="F71" i="2" s="1"/>
  <c r="E70" i="2"/>
  <c r="F70" i="2" s="1"/>
  <c r="E69" i="2"/>
  <c r="F69" i="2" s="1"/>
  <c r="E68" i="2"/>
  <c r="F68" i="2" s="1"/>
  <c r="E67" i="2"/>
  <c r="F67" i="2" s="1"/>
  <c r="E66" i="2"/>
  <c r="F66" i="2" s="1"/>
  <c r="E65" i="2"/>
  <c r="F65" i="2" s="1"/>
  <c r="E64" i="2"/>
  <c r="F64" i="2" s="1"/>
  <c r="E63" i="2"/>
  <c r="F63" i="2" s="1"/>
  <c r="E62" i="2"/>
  <c r="F62" i="2" s="1"/>
  <c r="E61" i="2"/>
  <c r="F61" i="2" s="1"/>
  <c r="E60" i="2"/>
  <c r="F60" i="2" s="1"/>
  <c r="E59" i="2"/>
  <c r="F59" i="2" s="1"/>
  <c r="E58" i="2"/>
  <c r="F58" i="2" s="1"/>
  <c r="E56" i="2"/>
  <c r="F56" i="2" s="1"/>
  <c r="E55" i="2"/>
  <c r="F55" i="2" s="1"/>
  <c r="E54" i="2"/>
  <c r="F54" i="2" s="1"/>
  <c r="F53" i="2" s="1"/>
  <c r="E51" i="2"/>
  <c r="F51" i="2" s="1"/>
  <c r="E50" i="2"/>
  <c r="F50" i="2" s="1"/>
  <c r="E49" i="2"/>
  <c r="F49" i="2" s="1"/>
  <c r="E48" i="2"/>
  <c r="F48" i="2" s="1"/>
  <c r="E47" i="2"/>
  <c r="F47" i="2" s="1"/>
  <c r="E46" i="2"/>
  <c r="F46" i="2" s="1"/>
  <c r="E45" i="2"/>
  <c r="F45" i="2" s="1"/>
  <c r="E44" i="2"/>
  <c r="F44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37" i="2"/>
  <c r="F37" i="2" s="1"/>
  <c r="E36" i="2"/>
  <c r="F36" i="2" s="1"/>
  <c r="E35" i="2"/>
  <c r="F35" i="2" s="1"/>
  <c r="E34" i="2"/>
  <c r="F34" i="2" s="1"/>
  <c r="E33" i="2"/>
  <c r="F33" i="2" s="1"/>
  <c r="E32" i="2"/>
  <c r="F32" i="2" s="1"/>
  <c r="E31" i="2"/>
  <c r="F31" i="2" s="1"/>
  <c r="E30" i="2"/>
  <c r="F30" i="2" s="1"/>
  <c r="E29" i="2"/>
  <c r="F29" i="2" s="1"/>
  <c r="E27" i="2"/>
  <c r="F27" i="2" s="1"/>
  <c r="E26" i="2"/>
  <c r="F26" i="2" s="1"/>
  <c r="E25" i="2"/>
  <c r="F25" i="2" s="1"/>
  <c r="E21" i="2"/>
  <c r="F21" i="2" s="1"/>
  <c r="E20" i="2"/>
  <c r="F20" i="2" s="1"/>
  <c r="E19" i="2"/>
  <c r="F19" i="2" s="1"/>
  <c r="E18" i="2"/>
  <c r="F18" i="2" s="1"/>
  <c r="H312" i="3"/>
  <c r="H311" i="3"/>
  <c r="H310" i="3"/>
  <c r="H308" i="3"/>
  <c r="H307" i="3"/>
  <c r="H306" i="3"/>
  <c r="H305" i="3"/>
  <c r="H304" i="3"/>
  <c r="H302" i="3"/>
  <c r="H301" i="3"/>
  <c r="H300" i="3"/>
  <c r="H299" i="3"/>
  <c r="H298" i="3"/>
  <c r="H297" i="3"/>
  <c r="H296" i="3"/>
  <c r="H295" i="3"/>
  <c r="H293" i="3"/>
  <c r="H292" i="3"/>
  <c r="H291" i="3"/>
  <c r="H290" i="3"/>
  <c r="H289" i="3"/>
  <c r="H288" i="3"/>
  <c r="H287" i="3"/>
  <c r="H286" i="3"/>
  <c r="H284" i="3"/>
  <c r="H282" i="3"/>
  <c r="H281" i="3"/>
  <c r="H280" i="3"/>
  <c r="H279" i="3"/>
  <c r="H278" i="3"/>
  <c r="H277" i="3"/>
  <c r="H276" i="3"/>
  <c r="H274" i="3"/>
  <c r="H273" i="3"/>
  <c r="H272" i="3"/>
  <c r="H271" i="3"/>
  <c r="H270" i="3"/>
  <c r="H269" i="3"/>
  <c r="H267" i="3"/>
  <c r="H266" i="3"/>
  <c r="H265" i="3"/>
  <c r="H263" i="3"/>
  <c r="H262" i="3"/>
  <c r="H261" i="3"/>
  <c r="H260" i="3"/>
  <c r="H259" i="3"/>
  <c r="H258" i="3"/>
  <c r="H257" i="3"/>
  <c r="H256" i="3"/>
  <c r="H255" i="3"/>
  <c r="H254" i="3"/>
  <c r="H253" i="3"/>
  <c r="H251" i="3"/>
  <c r="H249" i="3"/>
  <c r="H246" i="3"/>
  <c r="H243" i="3"/>
  <c r="H242" i="3"/>
  <c r="H241" i="3"/>
  <c r="H240" i="3"/>
  <c r="H239" i="3"/>
  <c r="H238" i="3"/>
  <c r="H237" i="3"/>
  <c r="H236" i="3"/>
  <c r="H235" i="3"/>
  <c r="H234" i="3"/>
  <c r="H233" i="3"/>
  <c r="H231" i="3"/>
  <c r="H230" i="3"/>
  <c r="H228" i="3"/>
  <c r="H227" i="3"/>
  <c r="H225" i="3"/>
  <c r="H224" i="3"/>
  <c r="H223" i="3"/>
  <c r="H222" i="3"/>
  <c r="H221" i="3"/>
  <c r="H220" i="3"/>
  <c r="H218" i="3"/>
  <c r="H217" i="3"/>
  <c r="H215" i="3"/>
  <c r="H214" i="3"/>
  <c r="H213" i="3"/>
  <c r="H212" i="3"/>
  <c r="H211" i="3"/>
  <c r="H210" i="3"/>
  <c r="H208" i="3"/>
  <c r="H207" i="3"/>
  <c r="H206" i="3"/>
  <c r="H203" i="3"/>
  <c r="H202" i="3"/>
  <c r="H201" i="3"/>
  <c r="H200" i="3"/>
  <c r="H199" i="3"/>
  <c r="H196" i="3"/>
  <c r="H195" i="3"/>
  <c r="H194" i="3"/>
  <c r="H193" i="3"/>
  <c r="H191" i="3"/>
  <c r="H190" i="3"/>
  <c r="H189" i="3"/>
  <c r="H188" i="3"/>
  <c r="H187" i="3"/>
  <c r="H185" i="3"/>
  <c r="H184" i="3"/>
  <c r="H183" i="3"/>
  <c r="H182" i="3"/>
  <c r="H180" i="3"/>
  <c r="H179" i="3"/>
  <c r="H178" i="3"/>
  <c r="H176" i="3"/>
  <c r="H175" i="3"/>
  <c r="H174" i="3"/>
  <c r="H173" i="3"/>
  <c r="H171" i="3"/>
  <c r="H170" i="3"/>
  <c r="H169" i="3"/>
  <c r="H168" i="3"/>
  <c r="H167" i="3"/>
  <c r="H165" i="3"/>
  <c r="H164" i="3"/>
  <c r="H163" i="3"/>
  <c r="H162" i="3"/>
  <c r="H159" i="3"/>
  <c r="H158" i="3"/>
  <c r="H156" i="3"/>
  <c r="H155" i="3"/>
  <c r="H154" i="3"/>
  <c r="H153" i="3"/>
  <c r="H152" i="3"/>
  <c r="H149" i="3"/>
  <c r="H148" i="3"/>
  <c r="H147" i="3"/>
  <c r="H146" i="3"/>
  <c r="H145" i="3"/>
  <c r="H143" i="3"/>
  <c r="H142" i="3"/>
  <c r="H141" i="3"/>
  <c r="H140" i="3"/>
  <c r="H139" i="3"/>
  <c r="H138" i="3"/>
  <c r="H137" i="3"/>
  <c r="H136" i="3"/>
  <c r="H134" i="3"/>
  <c r="H133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8" i="3"/>
  <c r="H117" i="3"/>
  <c r="H115" i="3"/>
  <c r="H114" i="3"/>
  <c r="H112" i="3"/>
  <c r="H110" i="3"/>
  <c r="H109" i="3"/>
  <c r="H107" i="3"/>
  <c r="H106" i="3"/>
  <c r="H103" i="3"/>
  <c r="H102" i="3"/>
  <c r="H99" i="3"/>
  <c r="H98" i="3"/>
  <c r="H97" i="3"/>
  <c r="H96" i="3"/>
  <c r="H95" i="3"/>
  <c r="H94" i="3"/>
  <c r="H93" i="3"/>
  <c r="H92" i="3"/>
  <c r="H91" i="3"/>
  <c r="H90" i="3"/>
  <c r="H89" i="3"/>
  <c r="H87" i="3"/>
  <c r="H86" i="3"/>
  <c r="H85" i="3"/>
  <c r="H83" i="3"/>
  <c r="H82" i="3"/>
  <c r="H81" i="3"/>
  <c r="H80" i="3"/>
  <c r="H79" i="3"/>
  <c r="H77" i="3"/>
  <c r="H76" i="3"/>
  <c r="H75" i="3"/>
  <c r="H73" i="3"/>
  <c r="H72" i="3"/>
  <c r="H71" i="3"/>
  <c r="H70" i="3"/>
  <c r="H69" i="3"/>
  <c r="H67" i="3"/>
  <c r="H66" i="3"/>
  <c r="H65" i="3"/>
  <c r="H64" i="3"/>
  <c r="H63" i="3"/>
  <c r="H61" i="3"/>
  <c r="H60" i="3"/>
  <c r="H59" i="3"/>
  <c r="H58" i="3"/>
  <c r="H57" i="3"/>
  <c r="H56" i="3"/>
  <c r="H54" i="3"/>
  <c r="H53" i="3"/>
  <c r="H52" i="3"/>
  <c r="H51" i="3"/>
  <c r="H50" i="3"/>
  <c r="H49" i="3"/>
  <c r="H46" i="3"/>
  <c r="H45" i="3"/>
  <c r="H43" i="3"/>
  <c r="H42" i="3"/>
  <c r="H41" i="3"/>
  <c r="H40" i="3"/>
  <c r="H39" i="3"/>
  <c r="H38" i="3"/>
  <c r="H37" i="3"/>
  <c r="H34" i="3"/>
  <c r="H33" i="3"/>
  <c r="H32" i="3"/>
  <c r="H31" i="3"/>
  <c r="H29" i="3"/>
  <c r="H28" i="3"/>
  <c r="H27" i="3"/>
  <c r="H26" i="3"/>
  <c r="H25" i="3"/>
  <c r="H24" i="3"/>
  <c r="H23" i="3"/>
  <c r="H22" i="3"/>
  <c r="H21" i="3"/>
  <c r="H20" i="3"/>
  <c r="H18" i="3"/>
  <c r="E312" i="3"/>
  <c r="F312" i="3" s="1"/>
  <c r="E311" i="3"/>
  <c r="F311" i="3" s="1"/>
  <c r="E310" i="3"/>
  <c r="F310" i="3" s="1"/>
  <c r="F309" i="3" s="1"/>
  <c r="E308" i="3"/>
  <c r="F308" i="3" s="1"/>
  <c r="E307" i="3"/>
  <c r="F307" i="3" s="1"/>
  <c r="E306" i="3"/>
  <c r="F306" i="3" s="1"/>
  <c r="E305" i="3"/>
  <c r="F305" i="3" s="1"/>
  <c r="E304" i="3"/>
  <c r="F304" i="3" s="1"/>
  <c r="E302" i="3"/>
  <c r="F302" i="3" s="1"/>
  <c r="E301" i="3"/>
  <c r="F301" i="3" s="1"/>
  <c r="E300" i="3"/>
  <c r="F300" i="3" s="1"/>
  <c r="E299" i="3"/>
  <c r="F299" i="3" s="1"/>
  <c r="E298" i="3"/>
  <c r="F298" i="3" s="1"/>
  <c r="E297" i="3"/>
  <c r="F297" i="3" s="1"/>
  <c r="E296" i="3"/>
  <c r="F296" i="3" s="1"/>
  <c r="E295" i="3"/>
  <c r="F295" i="3" s="1"/>
  <c r="E293" i="3"/>
  <c r="F293" i="3" s="1"/>
  <c r="E292" i="3"/>
  <c r="F292" i="3" s="1"/>
  <c r="E291" i="3"/>
  <c r="F291" i="3" s="1"/>
  <c r="E290" i="3"/>
  <c r="F290" i="3" s="1"/>
  <c r="E289" i="3"/>
  <c r="F289" i="3" s="1"/>
  <c r="E288" i="3"/>
  <c r="F288" i="3" s="1"/>
  <c r="E287" i="3"/>
  <c r="F287" i="3" s="1"/>
  <c r="E286" i="3"/>
  <c r="F286" i="3" s="1"/>
  <c r="E284" i="3"/>
  <c r="F284" i="3" s="1"/>
  <c r="F283" i="3" s="1"/>
  <c r="E282" i="3"/>
  <c r="F282" i="3" s="1"/>
  <c r="E281" i="3"/>
  <c r="F281" i="3" s="1"/>
  <c r="E280" i="3"/>
  <c r="F280" i="3" s="1"/>
  <c r="E279" i="3"/>
  <c r="F279" i="3" s="1"/>
  <c r="E278" i="3"/>
  <c r="F278" i="3" s="1"/>
  <c r="E277" i="3"/>
  <c r="F277" i="3" s="1"/>
  <c r="E276" i="3"/>
  <c r="F276" i="3" s="1"/>
  <c r="E274" i="3"/>
  <c r="F274" i="3" s="1"/>
  <c r="E273" i="3"/>
  <c r="F273" i="3" s="1"/>
  <c r="E272" i="3"/>
  <c r="F272" i="3" s="1"/>
  <c r="E271" i="3"/>
  <c r="F271" i="3" s="1"/>
  <c r="E270" i="3"/>
  <c r="F270" i="3" s="1"/>
  <c r="E269" i="3"/>
  <c r="F269" i="3" s="1"/>
  <c r="E267" i="3"/>
  <c r="F267" i="3" s="1"/>
  <c r="E266" i="3"/>
  <c r="F266" i="3" s="1"/>
  <c r="E265" i="3"/>
  <c r="F265" i="3" s="1"/>
  <c r="F264" i="3" s="1"/>
  <c r="E263" i="3"/>
  <c r="F263" i="3" s="1"/>
  <c r="E262" i="3"/>
  <c r="F262" i="3" s="1"/>
  <c r="E261" i="3"/>
  <c r="F261" i="3" s="1"/>
  <c r="E260" i="3"/>
  <c r="F260" i="3" s="1"/>
  <c r="E259" i="3"/>
  <c r="F259" i="3" s="1"/>
  <c r="E258" i="3"/>
  <c r="F258" i="3" s="1"/>
  <c r="E257" i="3"/>
  <c r="F257" i="3" s="1"/>
  <c r="E256" i="3"/>
  <c r="F256" i="3" s="1"/>
  <c r="E255" i="3"/>
  <c r="F255" i="3" s="1"/>
  <c r="E254" i="3"/>
  <c r="F254" i="3" s="1"/>
  <c r="E253" i="3"/>
  <c r="F253" i="3" s="1"/>
  <c r="E251" i="3"/>
  <c r="F251" i="3" s="1"/>
  <c r="F250" i="3" s="1"/>
  <c r="E249" i="3"/>
  <c r="F249" i="3" s="1"/>
  <c r="F248" i="3" s="1"/>
  <c r="E246" i="3"/>
  <c r="F246" i="3" s="1"/>
  <c r="F245" i="3" s="1"/>
  <c r="E243" i="3"/>
  <c r="F243" i="3" s="1"/>
  <c r="E242" i="3"/>
  <c r="F242" i="3" s="1"/>
  <c r="E241" i="3"/>
  <c r="F241" i="3" s="1"/>
  <c r="E240" i="3"/>
  <c r="F240" i="3" s="1"/>
  <c r="E239" i="3"/>
  <c r="F239" i="3" s="1"/>
  <c r="E238" i="3"/>
  <c r="F238" i="3" s="1"/>
  <c r="E237" i="3"/>
  <c r="F237" i="3" s="1"/>
  <c r="E236" i="3"/>
  <c r="F236" i="3" s="1"/>
  <c r="E235" i="3"/>
  <c r="F235" i="3" s="1"/>
  <c r="E234" i="3"/>
  <c r="F234" i="3" s="1"/>
  <c r="E233" i="3"/>
  <c r="F233" i="3" s="1"/>
  <c r="E231" i="3"/>
  <c r="F231" i="3" s="1"/>
  <c r="E230" i="3"/>
  <c r="F230" i="3" s="1"/>
  <c r="F229" i="3" s="1"/>
  <c r="E228" i="3"/>
  <c r="F228" i="3" s="1"/>
  <c r="E227" i="3"/>
  <c r="F227" i="3" s="1"/>
  <c r="E225" i="3"/>
  <c r="F225" i="3" s="1"/>
  <c r="E224" i="3"/>
  <c r="F224" i="3" s="1"/>
  <c r="E223" i="3"/>
  <c r="F223" i="3" s="1"/>
  <c r="E222" i="3"/>
  <c r="F222" i="3" s="1"/>
  <c r="E221" i="3"/>
  <c r="F221" i="3" s="1"/>
  <c r="E220" i="3"/>
  <c r="F220" i="3" s="1"/>
  <c r="E218" i="3"/>
  <c r="F218" i="3" s="1"/>
  <c r="E217" i="3"/>
  <c r="F217" i="3" s="1"/>
  <c r="F216" i="3" s="1"/>
  <c r="E215" i="3"/>
  <c r="F215" i="3" s="1"/>
  <c r="E214" i="3"/>
  <c r="F214" i="3" s="1"/>
  <c r="E213" i="3"/>
  <c r="F213" i="3" s="1"/>
  <c r="E212" i="3"/>
  <c r="F212" i="3" s="1"/>
  <c r="E211" i="3"/>
  <c r="F211" i="3" s="1"/>
  <c r="E210" i="3"/>
  <c r="F210" i="3" s="1"/>
  <c r="F209" i="3" s="1"/>
  <c r="E208" i="3"/>
  <c r="F208" i="3" s="1"/>
  <c r="E207" i="3"/>
  <c r="F207" i="3" s="1"/>
  <c r="E206" i="3"/>
  <c r="F206" i="3" s="1"/>
  <c r="F205" i="3" s="1"/>
  <c r="E203" i="3"/>
  <c r="F203" i="3" s="1"/>
  <c r="E202" i="3"/>
  <c r="F202" i="3" s="1"/>
  <c r="E201" i="3"/>
  <c r="F201" i="3" s="1"/>
  <c r="E200" i="3"/>
  <c r="F200" i="3" s="1"/>
  <c r="E199" i="3"/>
  <c r="F199" i="3" s="1"/>
  <c r="E196" i="3"/>
  <c r="F196" i="3" s="1"/>
  <c r="E195" i="3"/>
  <c r="F195" i="3" s="1"/>
  <c r="E194" i="3"/>
  <c r="F194" i="3" s="1"/>
  <c r="E193" i="3"/>
  <c r="F193" i="3" s="1"/>
  <c r="E191" i="3"/>
  <c r="F191" i="3" s="1"/>
  <c r="E190" i="3"/>
  <c r="F190" i="3" s="1"/>
  <c r="E189" i="3"/>
  <c r="F189" i="3" s="1"/>
  <c r="E188" i="3"/>
  <c r="F188" i="3" s="1"/>
  <c r="E187" i="3"/>
  <c r="F187" i="3" s="1"/>
  <c r="E185" i="3"/>
  <c r="F185" i="3" s="1"/>
  <c r="E184" i="3"/>
  <c r="F184" i="3" s="1"/>
  <c r="E183" i="3"/>
  <c r="F183" i="3" s="1"/>
  <c r="E182" i="3"/>
  <c r="F182" i="3" s="1"/>
  <c r="E180" i="3"/>
  <c r="F180" i="3" s="1"/>
  <c r="E179" i="3"/>
  <c r="F179" i="3" s="1"/>
  <c r="E178" i="3"/>
  <c r="F178" i="3" s="1"/>
  <c r="E176" i="3"/>
  <c r="F176" i="3" s="1"/>
  <c r="E175" i="3"/>
  <c r="F175" i="3" s="1"/>
  <c r="E174" i="3"/>
  <c r="F174" i="3" s="1"/>
  <c r="E173" i="3"/>
  <c r="F173" i="3" s="1"/>
  <c r="F172" i="3" s="1"/>
  <c r="E171" i="3"/>
  <c r="F171" i="3" s="1"/>
  <c r="E170" i="3"/>
  <c r="F170" i="3" s="1"/>
  <c r="E169" i="3"/>
  <c r="F169" i="3" s="1"/>
  <c r="E168" i="3"/>
  <c r="F168" i="3" s="1"/>
  <c r="E167" i="3"/>
  <c r="F167" i="3" s="1"/>
  <c r="F166" i="3" s="1"/>
  <c r="E165" i="3"/>
  <c r="F165" i="3" s="1"/>
  <c r="E164" i="3"/>
  <c r="F164" i="3" s="1"/>
  <c r="E163" i="3"/>
  <c r="F163" i="3" s="1"/>
  <c r="E162" i="3"/>
  <c r="F162" i="3" s="1"/>
  <c r="F161" i="3" s="1"/>
  <c r="E159" i="3"/>
  <c r="F159" i="3" s="1"/>
  <c r="E158" i="3"/>
  <c r="F158" i="3" s="1"/>
  <c r="E156" i="3"/>
  <c r="F156" i="3" s="1"/>
  <c r="E155" i="3"/>
  <c r="F155" i="3" s="1"/>
  <c r="E154" i="3"/>
  <c r="F154" i="3" s="1"/>
  <c r="E153" i="3"/>
  <c r="F153" i="3" s="1"/>
  <c r="E152" i="3"/>
  <c r="F152" i="3" s="1"/>
  <c r="E149" i="3"/>
  <c r="F149" i="3" s="1"/>
  <c r="E148" i="3"/>
  <c r="F148" i="3" s="1"/>
  <c r="E147" i="3"/>
  <c r="F147" i="3" s="1"/>
  <c r="E146" i="3"/>
  <c r="F146" i="3" s="1"/>
  <c r="E145" i="3"/>
  <c r="F145" i="3" s="1"/>
  <c r="E143" i="3"/>
  <c r="F143" i="3" s="1"/>
  <c r="E142" i="3"/>
  <c r="F142" i="3" s="1"/>
  <c r="E141" i="3"/>
  <c r="F141" i="3" s="1"/>
  <c r="E140" i="3"/>
  <c r="F140" i="3" s="1"/>
  <c r="E139" i="3"/>
  <c r="F139" i="3" s="1"/>
  <c r="E138" i="3"/>
  <c r="F138" i="3" s="1"/>
  <c r="E137" i="3"/>
  <c r="F137" i="3" s="1"/>
  <c r="E136" i="3"/>
  <c r="F136" i="3" s="1"/>
  <c r="E134" i="3"/>
  <c r="F134" i="3" s="1"/>
  <c r="E133" i="3"/>
  <c r="F133" i="3" s="1"/>
  <c r="E131" i="3"/>
  <c r="F131" i="3" s="1"/>
  <c r="E130" i="3"/>
  <c r="F130" i="3" s="1"/>
  <c r="E129" i="3"/>
  <c r="F129" i="3" s="1"/>
  <c r="E128" i="3"/>
  <c r="F128" i="3" s="1"/>
  <c r="E127" i="3"/>
  <c r="F127" i="3" s="1"/>
  <c r="E126" i="3"/>
  <c r="F126" i="3" s="1"/>
  <c r="E125" i="3"/>
  <c r="F125" i="3" s="1"/>
  <c r="E124" i="3"/>
  <c r="F124" i="3" s="1"/>
  <c r="E123" i="3"/>
  <c r="F123" i="3" s="1"/>
  <c r="E122" i="3"/>
  <c r="F122" i="3" s="1"/>
  <c r="E121" i="3"/>
  <c r="F121" i="3" s="1"/>
  <c r="E120" i="3"/>
  <c r="F120" i="3" s="1"/>
  <c r="E118" i="3"/>
  <c r="F118" i="3" s="1"/>
  <c r="E117" i="3"/>
  <c r="F117" i="3" s="1"/>
  <c r="E115" i="3"/>
  <c r="F115" i="3" s="1"/>
  <c r="E114" i="3"/>
  <c r="F114" i="3" s="1"/>
  <c r="F113" i="3" s="1"/>
  <c r="E112" i="3"/>
  <c r="F112" i="3" s="1"/>
  <c r="F111" i="3" s="1"/>
  <c r="E110" i="3"/>
  <c r="F110" i="3" s="1"/>
  <c r="E109" i="3"/>
  <c r="F109" i="3" s="1"/>
  <c r="F108" i="3" s="1"/>
  <c r="E107" i="3"/>
  <c r="F107" i="3" s="1"/>
  <c r="E106" i="3"/>
  <c r="F106" i="3" s="1"/>
  <c r="F105" i="3" s="1"/>
  <c r="E103" i="3"/>
  <c r="F103" i="3" s="1"/>
  <c r="E102" i="3"/>
  <c r="F102" i="3" s="1"/>
  <c r="E99" i="3"/>
  <c r="F99" i="3" s="1"/>
  <c r="E98" i="3"/>
  <c r="F98" i="3" s="1"/>
  <c r="E97" i="3"/>
  <c r="F97" i="3" s="1"/>
  <c r="E96" i="3"/>
  <c r="F96" i="3" s="1"/>
  <c r="E95" i="3"/>
  <c r="F95" i="3" s="1"/>
  <c r="E94" i="3"/>
  <c r="F94" i="3" s="1"/>
  <c r="E93" i="3"/>
  <c r="F93" i="3" s="1"/>
  <c r="E92" i="3"/>
  <c r="F92" i="3" s="1"/>
  <c r="E91" i="3"/>
  <c r="F91" i="3" s="1"/>
  <c r="E90" i="3"/>
  <c r="F90" i="3" s="1"/>
  <c r="E89" i="3"/>
  <c r="F89" i="3" s="1"/>
  <c r="E87" i="3"/>
  <c r="F87" i="3" s="1"/>
  <c r="E86" i="3"/>
  <c r="F86" i="3" s="1"/>
  <c r="E85" i="3"/>
  <c r="F85" i="3" s="1"/>
  <c r="E83" i="3"/>
  <c r="F83" i="3" s="1"/>
  <c r="E82" i="3"/>
  <c r="F82" i="3" s="1"/>
  <c r="E81" i="3"/>
  <c r="F81" i="3" s="1"/>
  <c r="E80" i="3"/>
  <c r="F80" i="3" s="1"/>
  <c r="E79" i="3"/>
  <c r="F79" i="3" s="1"/>
  <c r="E77" i="3"/>
  <c r="F77" i="3" s="1"/>
  <c r="E76" i="3"/>
  <c r="F76" i="3" s="1"/>
  <c r="E75" i="3"/>
  <c r="F75" i="3" s="1"/>
  <c r="E73" i="3"/>
  <c r="F73" i="3" s="1"/>
  <c r="E72" i="3"/>
  <c r="F72" i="3" s="1"/>
  <c r="E71" i="3"/>
  <c r="F71" i="3" s="1"/>
  <c r="E70" i="3"/>
  <c r="F70" i="3" s="1"/>
  <c r="E69" i="3"/>
  <c r="F69" i="3" s="1"/>
  <c r="F68" i="3" s="1"/>
  <c r="E67" i="3"/>
  <c r="F67" i="3" s="1"/>
  <c r="E66" i="3"/>
  <c r="F66" i="3" s="1"/>
  <c r="E65" i="3"/>
  <c r="F65" i="3" s="1"/>
  <c r="E64" i="3"/>
  <c r="F64" i="3" s="1"/>
  <c r="E63" i="3"/>
  <c r="F63" i="3" s="1"/>
  <c r="F62" i="3" s="1"/>
  <c r="E61" i="3"/>
  <c r="F61" i="3" s="1"/>
  <c r="E60" i="3"/>
  <c r="F60" i="3" s="1"/>
  <c r="E59" i="3"/>
  <c r="F59" i="3" s="1"/>
  <c r="E58" i="3"/>
  <c r="F58" i="3" s="1"/>
  <c r="E57" i="3"/>
  <c r="F57" i="3" s="1"/>
  <c r="E56" i="3"/>
  <c r="F56" i="3" s="1"/>
  <c r="F55" i="3" s="1"/>
  <c r="E54" i="3"/>
  <c r="F54" i="3" s="1"/>
  <c r="E53" i="3"/>
  <c r="F53" i="3" s="1"/>
  <c r="E52" i="3"/>
  <c r="F52" i="3" s="1"/>
  <c r="E51" i="3"/>
  <c r="F51" i="3" s="1"/>
  <c r="E50" i="3"/>
  <c r="F50" i="3" s="1"/>
  <c r="E49" i="3"/>
  <c r="F49" i="3" s="1"/>
  <c r="F48" i="3" s="1"/>
  <c r="E46" i="3"/>
  <c r="F46" i="3" s="1"/>
  <c r="E45" i="3"/>
  <c r="F45" i="3" s="1"/>
  <c r="E43" i="3"/>
  <c r="F43" i="3" s="1"/>
  <c r="E42" i="3"/>
  <c r="F42" i="3" s="1"/>
  <c r="E41" i="3"/>
  <c r="F41" i="3" s="1"/>
  <c r="E40" i="3"/>
  <c r="F40" i="3" s="1"/>
  <c r="E39" i="3"/>
  <c r="F39" i="3" s="1"/>
  <c r="E38" i="3"/>
  <c r="F38" i="3" s="1"/>
  <c r="E37" i="3"/>
  <c r="F37" i="3" s="1"/>
  <c r="F36" i="3" s="1"/>
  <c r="E34" i="3"/>
  <c r="F34" i="3" s="1"/>
  <c r="E33" i="3"/>
  <c r="F33" i="3" s="1"/>
  <c r="E32" i="3"/>
  <c r="F32" i="3" s="1"/>
  <c r="E31" i="3"/>
  <c r="F31" i="3" s="1"/>
  <c r="F30" i="3" s="1"/>
  <c r="E29" i="3"/>
  <c r="F29" i="3" s="1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F21" i="3" s="1"/>
  <c r="E20" i="3"/>
  <c r="F20" i="3" s="1"/>
  <c r="E18" i="3"/>
  <c r="F18" i="3" s="1"/>
  <c r="F119" i="3" l="1"/>
  <c r="F78" i="3"/>
  <c r="F101" i="3"/>
  <c r="F132" i="3"/>
  <c r="F157" i="3"/>
  <c r="F192" i="3"/>
  <c r="F226" i="3"/>
  <c r="F232" i="3"/>
  <c r="F268" i="3"/>
  <c r="F285" i="3"/>
  <c r="F28" i="2"/>
  <c r="F88" i="3"/>
  <c r="F116" i="3"/>
  <c r="F135" i="3"/>
  <c r="F144" i="3"/>
  <c r="F181" i="3"/>
  <c r="F186" i="3"/>
  <c r="F24" i="2"/>
  <c r="F44" i="3"/>
  <c r="F74" i="3"/>
  <c r="F84" i="3"/>
  <c r="F151" i="3"/>
  <c r="F177" i="3"/>
  <c r="F198" i="3"/>
  <c r="F219" i="3"/>
  <c r="F252" i="3"/>
  <c r="F275" i="3"/>
  <c r="F294" i="3"/>
  <c r="F303" i="3"/>
  <c r="F57" i="2"/>
  <c r="F105" i="2"/>
  <c r="C60" i="1" s="1"/>
  <c r="F120" i="2"/>
  <c r="C61" i="1" s="1"/>
  <c r="F124" i="2"/>
  <c r="C75" i="1" s="1"/>
  <c r="G11" i="5" l="1"/>
  <c r="B3" i="3" l="1"/>
  <c r="B2" i="3"/>
  <c r="B1" i="3"/>
  <c r="A1" i="3"/>
  <c r="A1" i="2"/>
  <c r="A1" i="1"/>
  <c r="A1" i="4"/>
  <c r="B3" i="2"/>
  <c r="B2" i="2"/>
  <c r="B1" i="2"/>
  <c r="B3" i="1"/>
  <c r="B2" i="1"/>
  <c r="B1" i="1"/>
  <c r="E3" i="4"/>
  <c r="K3" i="4" s="1"/>
  <c r="Q3" i="4" s="1"/>
  <c r="W3" i="4" s="1"/>
  <c r="E2" i="4"/>
  <c r="K2" i="4" s="1"/>
  <c r="Q2" i="4" s="1"/>
  <c r="W2" i="4" s="1"/>
  <c r="E1" i="4"/>
  <c r="K1" i="4" s="1"/>
  <c r="Q1" i="4" s="1"/>
  <c r="W1" i="4" s="1"/>
  <c r="AA77" i="4" l="1"/>
  <c r="AA76" i="4"/>
  <c r="AA75" i="4"/>
  <c r="AA74" i="4"/>
  <c r="AA73" i="4"/>
  <c r="AA72" i="4"/>
  <c r="AA71" i="4"/>
  <c r="AA70" i="4"/>
  <c r="AA69" i="4"/>
  <c r="AA68" i="4"/>
  <c r="AA67" i="4"/>
  <c r="AA66" i="4"/>
  <c r="AA65" i="4"/>
  <c r="AA63" i="4"/>
  <c r="AA62" i="4"/>
  <c r="AA61" i="4"/>
  <c r="AA60" i="4"/>
  <c r="AA59" i="4"/>
  <c r="AA58" i="4"/>
  <c r="AA57" i="4"/>
  <c r="AA56" i="4"/>
  <c r="AA55" i="4"/>
  <c r="AA53" i="4"/>
  <c r="AA52" i="4"/>
  <c r="AA51" i="4"/>
  <c r="AA50" i="4"/>
  <c r="AA49" i="4"/>
  <c r="AA48" i="4"/>
  <c r="AA47" i="4"/>
  <c r="AA46" i="4"/>
  <c r="AA45" i="4"/>
  <c r="AA43" i="4"/>
  <c r="AA42" i="4"/>
  <c r="AA41" i="4"/>
  <c r="AA40" i="4"/>
  <c r="AA39" i="4"/>
  <c r="AA38" i="4"/>
  <c r="AA37" i="4"/>
  <c r="AA36" i="4"/>
  <c r="AA35" i="4"/>
  <c r="AA34" i="4"/>
  <c r="AA33" i="4"/>
  <c r="AA32" i="4"/>
  <c r="AA30" i="4"/>
  <c r="AA29" i="4"/>
  <c r="AA28" i="4"/>
  <c r="AA27" i="4"/>
  <c r="AA26" i="4"/>
  <c r="AA25" i="4"/>
  <c r="AA24" i="4"/>
  <c r="AA23" i="4"/>
  <c r="AA22" i="4"/>
  <c r="AA20" i="4"/>
  <c r="AA19" i="4"/>
  <c r="AA18" i="4"/>
  <c r="AA17" i="4"/>
  <c r="G8" i="3" l="1"/>
  <c r="B8" i="3"/>
  <c r="G7" i="3"/>
  <c r="B7" i="3"/>
  <c r="G6" i="3"/>
  <c r="B6" i="3"/>
  <c r="G5" i="3"/>
  <c r="B5" i="3"/>
  <c r="G8" i="2"/>
  <c r="B8" i="2"/>
  <c r="G7" i="2"/>
  <c r="B7" i="2"/>
  <c r="G6" i="2"/>
  <c r="B6" i="2"/>
  <c r="G5" i="2"/>
  <c r="B5" i="2"/>
  <c r="E8" i="1"/>
  <c r="E7" i="1"/>
  <c r="E6" i="1"/>
  <c r="E5" i="1"/>
  <c r="B8" i="1"/>
  <c r="B7" i="1"/>
  <c r="B6" i="1"/>
  <c r="B5" i="1"/>
  <c r="I8" i="4"/>
  <c r="O8" i="4" s="1"/>
  <c r="U8" i="4" s="1"/>
  <c r="AA8" i="4" s="1"/>
  <c r="I7" i="4"/>
  <c r="O7" i="4" s="1"/>
  <c r="U7" i="4" s="1"/>
  <c r="AA7" i="4" s="1"/>
  <c r="I6" i="4"/>
  <c r="O6" i="4" s="1"/>
  <c r="U6" i="4" s="1"/>
  <c r="AA6" i="4" s="1"/>
  <c r="I5" i="4"/>
  <c r="O5" i="4" s="1"/>
  <c r="U5" i="4" s="1"/>
  <c r="AA5" i="4" s="1"/>
  <c r="B8" i="4"/>
  <c r="B7" i="4"/>
  <c r="B6" i="4"/>
  <c r="B5" i="4"/>
  <c r="E11" i="1"/>
  <c r="G11" i="2" s="1"/>
  <c r="G11" i="3" l="1"/>
  <c r="I11" i="4"/>
  <c r="O11" i="4" s="1"/>
  <c r="U11" i="4" s="1"/>
  <c r="AA11" i="4" s="1"/>
  <c r="E17" i="3"/>
  <c r="F17" i="3" s="1"/>
  <c r="F165" i="2"/>
  <c r="F87" i="2"/>
  <c r="E17" i="2"/>
  <c r="F17" i="2" s="1"/>
  <c r="F16" i="2" s="1"/>
  <c r="C28" i="1" s="1"/>
  <c r="H17" i="3"/>
  <c r="H17" i="2"/>
  <c r="F15" i="5"/>
  <c r="F123" i="2" l="1"/>
  <c r="C76" i="1"/>
  <c r="F104" i="2"/>
  <c r="F346" i="5"/>
  <c r="F347" i="5"/>
  <c r="F348" i="5"/>
  <c r="F16" i="3"/>
  <c r="F19" i="3"/>
  <c r="D74" i="1"/>
  <c r="F52" i="2" l="1"/>
  <c r="C41" i="1" s="1"/>
  <c r="D72" i="1"/>
  <c r="D73" i="1"/>
  <c r="D71" i="1"/>
  <c r="G139" i="5"/>
  <c r="C63" i="1" l="1"/>
  <c r="D70" i="1"/>
  <c r="C53" i="1"/>
  <c r="G318" i="5"/>
  <c r="G335" i="5"/>
  <c r="G334" i="5"/>
  <c r="G308" i="5"/>
  <c r="G240" i="5"/>
  <c r="G325" i="5"/>
  <c r="G123" i="5"/>
  <c r="G182" i="5"/>
  <c r="G309" i="5"/>
  <c r="G248" i="5"/>
  <c r="G342" i="5"/>
  <c r="G208" i="5"/>
  <c r="G186" i="5"/>
  <c r="G220" i="5"/>
  <c r="G324" i="5"/>
  <c r="G343" i="5"/>
  <c r="G136" i="5"/>
  <c r="G97" i="5"/>
  <c r="G104" i="5"/>
  <c r="G301" i="5"/>
  <c r="G297" i="5"/>
  <c r="G293" i="5"/>
  <c r="G289" i="5"/>
  <c r="G285" i="5"/>
  <c r="G281" i="5"/>
  <c r="G277" i="5"/>
  <c r="G273" i="5"/>
  <c r="G269" i="5"/>
  <c r="G265" i="5"/>
  <c r="G261" i="5"/>
  <c r="G257" i="5"/>
  <c r="G253" i="5"/>
  <c r="G249" i="5"/>
  <c r="G245" i="5"/>
  <c r="G241" i="5"/>
  <c r="G237" i="5"/>
  <c r="G233" i="5"/>
  <c r="G229" i="5"/>
  <c r="G225" i="5"/>
  <c r="G221" i="5"/>
  <c r="G217" i="5"/>
  <c r="G213" i="5"/>
  <c r="G209" i="5"/>
  <c r="G205" i="5"/>
  <c r="G201" i="5"/>
  <c r="G197" i="5"/>
  <c r="G193" i="5"/>
  <c r="G189" i="5"/>
  <c r="G185" i="5"/>
  <c r="G181" i="5"/>
  <c r="G177" i="5"/>
  <c r="G173" i="5"/>
  <c r="G169" i="5"/>
  <c r="G165" i="5"/>
  <c r="G161" i="5"/>
  <c r="G157" i="5"/>
  <c r="G153" i="5"/>
  <c r="G149" i="5"/>
  <c r="G302" i="5"/>
  <c r="G298" i="5"/>
  <c r="G294" i="5"/>
  <c r="G290" i="5"/>
  <c r="G286" i="5"/>
  <c r="G282" i="5"/>
  <c r="G278" i="5"/>
  <c r="G274" i="5"/>
  <c r="G270" i="5"/>
  <c r="G300" i="5"/>
  <c r="G296" i="5"/>
  <c r="G292" i="5"/>
  <c r="G288" i="5"/>
  <c r="G284" i="5"/>
  <c r="G280" i="5"/>
  <c r="G276" i="5"/>
  <c r="G272" i="5"/>
  <c r="G268" i="5"/>
  <c r="G295" i="5"/>
  <c r="G279" i="5"/>
  <c r="G263" i="5"/>
  <c r="G247" i="5"/>
  <c r="G231" i="5"/>
  <c r="G215" i="5"/>
  <c r="G199" i="5"/>
  <c r="G183" i="5"/>
  <c r="G167" i="5"/>
  <c r="G151" i="5"/>
  <c r="G239" i="5"/>
  <c r="G191" i="5"/>
  <c r="G175" i="5"/>
  <c r="G159" i="5"/>
  <c r="G291" i="5"/>
  <c r="G275" i="5"/>
  <c r="G259" i="5"/>
  <c r="G243" i="5"/>
  <c r="G227" i="5"/>
  <c r="G211" i="5"/>
  <c r="G195" i="5"/>
  <c r="G179" i="5"/>
  <c r="G163" i="5"/>
  <c r="G147" i="5"/>
  <c r="G303" i="5"/>
  <c r="G287" i="5"/>
  <c r="G271" i="5"/>
  <c r="G255" i="5"/>
  <c r="G223" i="5"/>
  <c r="G207" i="5"/>
  <c r="G299" i="5"/>
  <c r="G283" i="5"/>
  <c r="G267" i="5"/>
  <c r="G251" i="5"/>
  <c r="G235" i="5"/>
  <c r="G219" i="5"/>
  <c r="G203" i="5"/>
  <c r="G187" i="5"/>
  <c r="G171" i="5"/>
  <c r="G155" i="5"/>
  <c r="G22" i="5"/>
  <c r="G54" i="5"/>
  <c r="G23" i="5"/>
  <c r="G35" i="5"/>
  <c r="G47" i="5"/>
  <c r="G16" i="5"/>
  <c r="G38" i="5"/>
  <c r="G56" i="5"/>
  <c r="G68" i="5"/>
  <c r="G80" i="5"/>
  <c r="G34" i="5"/>
  <c r="G58" i="5"/>
  <c r="G25" i="5"/>
  <c r="G49" i="5"/>
  <c r="G61" i="5"/>
  <c r="G71" i="5"/>
  <c r="G79" i="5"/>
  <c r="G94" i="5"/>
  <c r="G110" i="5"/>
  <c r="G126" i="5"/>
  <c r="G164" i="5"/>
  <c r="G196" i="5"/>
  <c r="G228" i="5"/>
  <c r="G260" i="5"/>
  <c r="G117" i="5"/>
  <c r="G143" i="5"/>
  <c r="G202" i="5"/>
  <c r="G266" i="5"/>
  <c r="G92" i="5"/>
  <c r="G108" i="5"/>
  <c r="G124" i="5"/>
  <c r="G158" i="5"/>
  <c r="G190" i="5"/>
  <c r="G222" i="5"/>
  <c r="G254" i="5"/>
  <c r="G85" i="5"/>
  <c r="G105" i="5"/>
  <c r="G129" i="5"/>
  <c r="G145" i="5"/>
  <c r="G200" i="5"/>
  <c r="G264" i="5"/>
  <c r="G95" i="5"/>
  <c r="G111" i="5"/>
  <c r="G127" i="5"/>
  <c r="G138" i="5"/>
  <c r="G146" i="5"/>
  <c r="G178" i="5"/>
  <c r="G210" i="5"/>
  <c r="G242" i="5"/>
  <c r="G307" i="5"/>
  <c r="G329" i="5"/>
  <c r="G337" i="5"/>
  <c r="G312" i="5"/>
  <c r="G306" i="5"/>
  <c r="G322" i="5"/>
  <c r="G313" i="5"/>
  <c r="G328" i="5"/>
  <c r="G336" i="5"/>
  <c r="G28" i="5"/>
  <c r="G72" i="5"/>
  <c r="G27" i="5"/>
  <c r="G37" i="5"/>
  <c r="G51" i="5"/>
  <c r="G20" i="5"/>
  <c r="G44" i="5"/>
  <c r="G60" i="5"/>
  <c r="G70" i="5"/>
  <c r="G18" i="5"/>
  <c r="G42" i="5"/>
  <c r="G64" i="5"/>
  <c r="G31" i="5"/>
  <c r="G53" i="5"/>
  <c r="G63" i="5"/>
  <c r="G73" i="5"/>
  <c r="G82" i="5"/>
  <c r="G98" i="5"/>
  <c r="G114" i="5"/>
  <c r="G130" i="5"/>
  <c r="G166" i="5"/>
  <c r="G198" i="5"/>
  <c r="G230" i="5"/>
  <c r="G262" i="5"/>
  <c r="G125" i="5"/>
  <c r="G152" i="5"/>
  <c r="G218" i="5"/>
  <c r="G17" i="5"/>
  <c r="G96" i="5"/>
  <c r="G112" i="5"/>
  <c r="G128" i="5"/>
  <c r="G172" i="5"/>
  <c r="G204" i="5"/>
  <c r="G236" i="5"/>
  <c r="G319" i="5"/>
  <c r="G89" i="5"/>
  <c r="G109" i="5"/>
  <c r="G133" i="5"/>
  <c r="G154" i="5"/>
  <c r="G216" i="5"/>
  <c r="G83" i="5"/>
  <c r="G99" i="5"/>
  <c r="G115" i="5"/>
  <c r="G131" i="5"/>
  <c r="G140" i="5"/>
  <c r="G160" i="5"/>
  <c r="G192" i="5"/>
  <c r="G224" i="5"/>
  <c r="G256" i="5"/>
  <c r="G323" i="5"/>
  <c r="G331" i="5"/>
  <c r="G339" i="5"/>
  <c r="G316" i="5"/>
  <c r="G310" i="5"/>
  <c r="G326" i="5"/>
  <c r="G317" i="5"/>
  <c r="G330" i="5"/>
  <c r="G338" i="5"/>
  <c r="G36" i="5"/>
  <c r="G15" i="5"/>
  <c r="G29" i="5"/>
  <c r="G41" i="5"/>
  <c r="G57" i="5"/>
  <c r="G24" i="5"/>
  <c r="G46" i="5"/>
  <c r="G62" i="5"/>
  <c r="G74" i="5"/>
  <c r="G26" i="5"/>
  <c r="G48" i="5"/>
  <c r="G78" i="5"/>
  <c r="G39" i="5"/>
  <c r="G55" i="5"/>
  <c r="G65" i="5"/>
  <c r="G75" i="5"/>
  <c r="G86" i="5"/>
  <c r="G102" i="5"/>
  <c r="G118" i="5"/>
  <c r="G148" i="5"/>
  <c r="G180" i="5"/>
  <c r="G212" i="5"/>
  <c r="G244" i="5"/>
  <c r="G81" i="5"/>
  <c r="G137" i="5"/>
  <c r="G170" i="5"/>
  <c r="G234" i="5"/>
  <c r="G84" i="5"/>
  <c r="G100" i="5"/>
  <c r="G116" i="5"/>
  <c r="G132" i="5"/>
  <c r="G174" i="5"/>
  <c r="G206" i="5"/>
  <c r="G238" i="5"/>
  <c r="G93" i="5"/>
  <c r="G113" i="5"/>
  <c r="G135" i="5"/>
  <c r="G168" i="5"/>
  <c r="G232" i="5"/>
  <c r="G87" i="5"/>
  <c r="G103" i="5"/>
  <c r="G119" i="5"/>
  <c r="G134" i="5"/>
  <c r="G142" i="5"/>
  <c r="G162" i="5"/>
  <c r="G194" i="5"/>
  <c r="G226" i="5"/>
  <c r="G258" i="5"/>
  <c r="G311" i="5"/>
  <c r="G333" i="5"/>
  <c r="G341" i="5"/>
  <c r="G304" i="5"/>
  <c r="G320" i="5"/>
  <c r="G314" i="5"/>
  <c r="G305" i="5"/>
  <c r="G321" i="5"/>
  <c r="G332" i="5"/>
  <c r="G340" i="5"/>
  <c r="G40" i="5"/>
  <c r="G19" i="5"/>
  <c r="G33" i="5"/>
  <c r="G43" i="5"/>
  <c r="G69" i="5"/>
  <c r="G32" i="5"/>
  <c r="G50" i="5"/>
  <c r="G66" i="5"/>
  <c r="G76" i="5"/>
  <c r="G30" i="5"/>
  <c r="G52" i="5"/>
  <c r="G21" i="5"/>
  <c r="G45" i="5"/>
  <c r="G59" i="5"/>
  <c r="G67" i="5"/>
  <c r="G77" i="5"/>
  <c r="G90" i="5"/>
  <c r="G188" i="5"/>
  <c r="G88" i="5"/>
  <c r="G101" i="5"/>
  <c r="G150" i="5"/>
  <c r="G327" i="5"/>
  <c r="G176" i="5"/>
  <c r="G107" i="5"/>
  <c r="G141" i="5"/>
  <c r="G156" i="5"/>
  <c r="G250" i="5"/>
  <c r="G246" i="5"/>
  <c r="G122" i="5"/>
  <c r="G315" i="5"/>
  <c r="G144" i="5"/>
  <c r="G91" i="5"/>
  <c r="G121" i="5"/>
  <c r="G252" i="5"/>
  <c r="G120" i="5"/>
  <c r="G184" i="5"/>
  <c r="G214" i="5"/>
  <c r="G106" i="5"/>
  <c r="G346" i="5" l="1"/>
  <c r="D69" i="1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2" i="5"/>
  <c r="H318" i="5"/>
  <c r="H314" i="5"/>
  <c r="H310" i="5"/>
  <c r="H306" i="5"/>
  <c r="H323" i="5"/>
  <c r="H319" i="5"/>
  <c r="H315" i="5"/>
  <c r="H311" i="5"/>
  <c r="H307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325" i="5"/>
  <c r="H321" i="5"/>
  <c r="H317" i="5"/>
  <c r="H313" i="5"/>
  <c r="H309" i="5"/>
  <c r="H305" i="5"/>
  <c r="H31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312" i="5"/>
  <c r="H320" i="5"/>
  <c r="H304" i="5"/>
  <c r="H132" i="5"/>
  <c r="H128" i="5"/>
  <c r="H124" i="5"/>
  <c r="H120" i="5"/>
  <c r="H116" i="5"/>
  <c r="H112" i="5"/>
  <c r="H108" i="5"/>
  <c r="H104" i="5"/>
  <c r="H100" i="5"/>
  <c r="H96" i="5"/>
  <c r="H92" i="5"/>
  <c r="H88" i="5"/>
  <c r="H84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30" i="5"/>
  <c r="H126" i="5"/>
  <c r="H118" i="5"/>
  <c r="H102" i="5"/>
  <c r="H129" i="5"/>
  <c r="H125" i="5"/>
  <c r="H121" i="5"/>
  <c r="H117" i="5"/>
  <c r="H113" i="5"/>
  <c r="H109" i="5"/>
  <c r="H105" i="5"/>
  <c r="H101" i="5"/>
  <c r="H97" i="5"/>
  <c r="H93" i="5"/>
  <c r="H89" i="5"/>
  <c r="H85" i="5"/>
  <c r="H81" i="5"/>
  <c r="H324" i="5"/>
  <c r="H122" i="5"/>
  <c r="H114" i="5"/>
  <c r="H110" i="5"/>
  <c r="H106" i="5"/>
  <c r="H98" i="5"/>
  <c r="H94" i="5"/>
  <c r="H90" i="5"/>
  <c r="H86" i="5"/>
  <c r="H82" i="5"/>
  <c r="H308" i="5"/>
  <c r="H131" i="5"/>
  <c r="H127" i="5"/>
  <c r="H123" i="5"/>
  <c r="H119" i="5"/>
  <c r="H115" i="5"/>
  <c r="H111" i="5"/>
  <c r="H107" i="5"/>
  <c r="H103" i="5"/>
  <c r="H99" i="5"/>
  <c r="H95" i="5"/>
  <c r="H91" i="5"/>
  <c r="H87" i="5"/>
  <c r="H83" i="5"/>
  <c r="D68" i="1" l="1"/>
  <c r="C43" i="1"/>
  <c r="Z77" i="4"/>
  <c r="X77" i="4"/>
  <c r="V77" i="4"/>
  <c r="T77" i="4"/>
  <c r="R77" i="4"/>
  <c r="N77" i="4"/>
  <c r="J77" i="4"/>
  <c r="H77" i="4"/>
  <c r="F77" i="4"/>
  <c r="Z76" i="4"/>
  <c r="X76" i="4"/>
  <c r="V76" i="4"/>
  <c r="T76" i="4"/>
  <c r="R76" i="4"/>
  <c r="P76" i="4"/>
  <c r="N76" i="4"/>
  <c r="J76" i="4"/>
  <c r="H76" i="4"/>
  <c r="F76" i="4"/>
  <c r="Z75" i="4"/>
  <c r="X75" i="4"/>
  <c r="V75" i="4"/>
  <c r="T75" i="4"/>
  <c r="R75" i="4"/>
  <c r="N75" i="4"/>
  <c r="L75" i="4"/>
  <c r="H75" i="4"/>
  <c r="F75" i="4"/>
  <c r="Z74" i="4"/>
  <c r="X74" i="4"/>
  <c r="T74" i="4"/>
  <c r="R74" i="4"/>
  <c r="L74" i="4"/>
  <c r="J74" i="4"/>
  <c r="H74" i="4"/>
  <c r="Z73" i="4"/>
  <c r="X73" i="4"/>
  <c r="V73" i="4"/>
  <c r="T73" i="4"/>
  <c r="R73" i="4"/>
  <c r="L73" i="4"/>
  <c r="J73" i="4"/>
  <c r="H73" i="4"/>
  <c r="F73" i="4"/>
  <c r="Z72" i="4"/>
  <c r="X72" i="4"/>
  <c r="V72" i="4"/>
  <c r="T72" i="4"/>
  <c r="R72" i="4"/>
  <c r="L72" i="4"/>
  <c r="J72" i="4"/>
  <c r="H72" i="4"/>
  <c r="F72" i="4"/>
  <c r="Z71" i="4"/>
  <c r="X71" i="4"/>
  <c r="V71" i="4"/>
  <c r="T71" i="4"/>
  <c r="R71" i="4"/>
  <c r="P71" i="4"/>
  <c r="N71" i="4"/>
  <c r="J71" i="4"/>
  <c r="H71" i="4"/>
  <c r="F71" i="4"/>
  <c r="Z70" i="4"/>
  <c r="X70" i="4"/>
  <c r="V70" i="4"/>
  <c r="T70" i="4"/>
  <c r="R70" i="4"/>
  <c r="L70" i="4"/>
  <c r="J70" i="4"/>
  <c r="H70" i="4"/>
  <c r="F70" i="4"/>
  <c r="Z69" i="4"/>
  <c r="X69" i="4"/>
  <c r="V69" i="4"/>
  <c r="T69" i="4"/>
  <c r="R69" i="4"/>
  <c r="J69" i="4"/>
  <c r="H69" i="4"/>
  <c r="F69" i="4"/>
  <c r="Z68" i="4"/>
  <c r="X68" i="4"/>
  <c r="V68" i="4"/>
  <c r="T68" i="4"/>
  <c r="R68" i="4"/>
  <c r="P68" i="4"/>
  <c r="L68" i="4"/>
  <c r="J68" i="4"/>
  <c r="H68" i="4"/>
  <c r="F68" i="4"/>
  <c r="Z67" i="4"/>
  <c r="X67" i="4"/>
  <c r="V67" i="4"/>
  <c r="T67" i="4"/>
  <c r="R67" i="4"/>
  <c r="P67" i="4"/>
  <c r="N67" i="4"/>
  <c r="J67" i="4"/>
  <c r="H67" i="4"/>
  <c r="F67" i="4"/>
  <c r="Z66" i="4"/>
  <c r="X66" i="4"/>
  <c r="V66" i="4"/>
  <c r="T66" i="4"/>
  <c r="R66" i="4"/>
  <c r="P66" i="4"/>
  <c r="N66" i="4"/>
  <c r="J66" i="4"/>
  <c r="H66" i="4"/>
  <c r="F66" i="4"/>
  <c r="Z65" i="4"/>
  <c r="V65" i="4"/>
  <c r="T65" i="4"/>
  <c r="P65" i="4"/>
  <c r="N65" i="4"/>
  <c r="J65" i="4"/>
  <c r="F65" i="4"/>
  <c r="S64" i="4"/>
  <c r="Z62" i="4"/>
  <c r="X62" i="4"/>
  <c r="V62" i="4"/>
  <c r="T62" i="4"/>
  <c r="R62" i="4"/>
  <c r="P62" i="4"/>
  <c r="N62" i="4"/>
  <c r="L62" i="4"/>
  <c r="J62" i="4"/>
  <c r="H62" i="4"/>
  <c r="Z61" i="4"/>
  <c r="X61" i="4"/>
  <c r="T61" i="4"/>
  <c r="P61" i="4"/>
  <c r="L61" i="4"/>
  <c r="H61" i="4"/>
  <c r="Z60" i="4"/>
  <c r="X60" i="4"/>
  <c r="V60" i="4"/>
  <c r="T60" i="4"/>
  <c r="R60" i="4"/>
  <c r="P60" i="4"/>
  <c r="Z59" i="4"/>
  <c r="X59" i="4"/>
  <c r="V59" i="4"/>
  <c r="T59" i="4"/>
  <c r="R59" i="4"/>
  <c r="J59" i="4"/>
  <c r="H59" i="4"/>
  <c r="F59" i="4"/>
  <c r="Z58" i="4"/>
  <c r="X58" i="4"/>
  <c r="V58" i="4"/>
  <c r="T58" i="4"/>
  <c r="R58" i="4"/>
  <c r="J58" i="4"/>
  <c r="H58" i="4"/>
  <c r="F58" i="4"/>
  <c r="Z57" i="4"/>
  <c r="X57" i="4"/>
  <c r="V57" i="4"/>
  <c r="T57" i="4"/>
  <c r="R57" i="4"/>
  <c r="F57" i="4"/>
  <c r="Z56" i="4"/>
  <c r="X56" i="4"/>
  <c r="V56" i="4"/>
  <c r="T56" i="4"/>
  <c r="R56" i="4"/>
  <c r="Z55" i="4"/>
  <c r="X55" i="4"/>
  <c r="V55" i="4"/>
  <c r="T55" i="4"/>
  <c r="R55" i="4"/>
  <c r="P55" i="4"/>
  <c r="N55" i="4"/>
  <c r="J55" i="4"/>
  <c r="H55" i="4"/>
  <c r="W54" i="4"/>
  <c r="S54" i="4"/>
  <c r="O54" i="4"/>
  <c r="K54" i="4"/>
  <c r="G54" i="4"/>
  <c r="E54" i="4"/>
  <c r="Z52" i="4"/>
  <c r="X52" i="4"/>
  <c r="V52" i="4"/>
  <c r="R52" i="4"/>
  <c r="P52" i="4"/>
  <c r="N52" i="4"/>
  <c r="L52" i="4"/>
  <c r="J52" i="4"/>
  <c r="H52" i="4"/>
  <c r="F52" i="4"/>
  <c r="R51" i="4"/>
  <c r="P51" i="4"/>
  <c r="N51" i="4"/>
  <c r="L51" i="4"/>
  <c r="J51" i="4"/>
  <c r="H51" i="4"/>
  <c r="F51" i="4"/>
  <c r="R50" i="4"/>
  <c r="P50" i="4"/>
  <c r="N50" i="4"/>
  <c r="L50" i="4"/>
  <c r="J50" i="4"/>
  <c r="H50" i="4"/>
  <c r="F50" i="4"/>
  <c r="R49" i="4"/>
  <c r="P49" i="4"/>
  <c r="N49" i="4"/>
  <c r="L49" i="4"/>
  <c r="J49" i="4"/>
  <c r="H49" i="4"/>
  <c r="F49" i="4"/>
  <c r="R48" i="4"/>
  <c r="P48" i="4"/>
  <c r="N48" i="4"/>
  <c r="L48" i="4"/>
  <c r="J48" i="4"/>
  <c r="H48" i="4"/>
  <c r="F48" i="4"/>
  <c r="P47" i="4"/>
  <c r="L47" i="4"/>
  <c r="J47" i="4"/>
  <c r="H47" i="4"/>
  <c r="F47" i="4"/>
  <c r="R46" i="4"/>
  <c r="P46" i="4"/>
  <c r="N46" i="4"/>
  <c r="L46" i="4"/>
  <c r="J46" i="4"/>
  <c r="H46" i="4"/>
  <c r="F46" i="4"/>
  <c r="R45" i="4"/>
  <c r="P45" i="4"/>
  <c r="N45" i="4"/>
  <c r="L45" i="4"/>
  <c r="J45" i="4"/>
  <c r="H45" i="4"/>
  <c r="F45" i="4"/>
  <c r="U44" i="4"/>
  <c r="Z42" i="4"/>
  <c r="X42" i="4"/>
  <c r="V42" i="4"/>
  <c r="T42" i="4"/>
  <c r="R42" i="4"/>
  <c r="P42" i="4"/>
  <c r="L42" i="4"/>
  <c r="J42" i="4"/>
  <c r="H42" i="4"/>
  <c r="F42" i="4"/>
  <c r="Z41" i="4"/>
  <c r="X41" i="4"/>
  <c r="V41" i="4"/>
  <c r="T41" i="4"/>
  <c r="R41" i="4"/>
  <c r="P41" i="4"/>
  <c r="L41" i="4"/>
  <c r="J41" i="4"/>
  <c r="H41" i="4"/>
  <c r="F41" i="4"/>
  <c r="Z40" i="4"/>
  <c r="V40" i="4"/>
  <c r="R40" i="4"/>
  <c r="N40" i="4"/>
  <c r="L40" i="4"/>
  <c r="J40" i="4"/>
  <c r="H40" i="4"/>
  <c r="F40" i="4"/>
  <c r="Z39" i="4"/>
  <c r="V39" i="4"/>
  <c r="R39" i="4"/>
  <c r="N39" i="4"/>
  <c r="L39" i="4"/>
  <c r="J39" i="4"/>
  <c r="H39" i="4"/>
  <c r="F39" i="4"/>
  <c r="Z38" i="4"/>
  <c r="V38" i="4"/>
  <c r="R38" i="4"/>
  <c r="N38" i="4"/>
  <c r="L38" i="4"/>
  <c r="J38" i="4"/>
  <c r="H38" i="4"/>
  <c r="F38" i="4"/>
  <c r="Z37" i="4"/>
  <c r="V37" i="4"/>
  <c r="R37" i="4"/>
  <c r="N37" i="4"/>
  <c r="L37" i="4"/>
  <c r="J37" i="4"/>
  <c r="H37" i="4"/>
  <c r="F37" i="4"/>
  <c r="Z36" i="4"/>
  <c r="V36" i="4"/>
  <c r="R36" i="4"/>
  <c r="N36" i="4"/>
  <c r="L36" i="4"/>
  <c r="J36" i="4"/>
  <c r="H36" i="4"/>
  <c r="F36" i="4"/>
  <c r="L35" i="4"/>
  <c r="J35" i="4"/>
  <c r="H35" i="4"/>
  <c r="F35" i="4"/>
  <c r="X34" i="4"/>
  <c r="T34" i="4"/>
  <c r="P34" i="4"/>
  <c r="L34" i="4"/>
  <c r="J34" i="4"/>
  <c r="H34" i="4"/>
  <c r="F34" i="4"/>
  <c r="S31" i="4"/>
  <c r="O31" i="4"/>
  <c r="J33" i="4"/>
  <c r="F33" i="4"/>
  <c r="X32" i="4"/>
  <c r="T32" i="4"/>
  <c r="P32" i="4"/>
  <c r="L32" i="4"/>
  <c r="J32" i="4"/>
  <c r="H32" i="4"/>
  <c r="F32" i="4"/>
  <c r="U31" i="4"/>
  <c r="M31" i="4"/>
  <c r="E31" i="4"/>
  <c r="Z29" i="4"/>
  <c r="X29" i="4"/>
  <c r="T29" i="4"/>
  <c r="R29" i="4"/>
  <c r="P29" i="4"/>
  <c r="N29" i="4"/>
  <c r="L29" i="4"/>
  <c r="J29" i="4"/>
  <c r="H29" i="4"/>
  <c r="F29" i="4"/>
  <c r="T28" i="4"/>
  <c r="R28" i="4"/>
  <c r="P28" i="4"/>
  <c r="N28" i="4"/>
  <c r="L28" i="4"/>
  <c r="J28" i="4"/>
  <c r="H28" i="4"/>
  <c r="F28" i="4"/>
  <c r="T27" i="4"/>
  <c r="R27" i="4"/>
  <c r="P27" i="4"/>
  <c r="N27" i="4"/>
  <c r="L27" i="4"/>
  <c r="J27" i="4"/>
  <c r="H27" i="4"/>
  <c r="F27" i="4"/>
  <c r="T26" i="4"/>
  <c r="R26" i="4"/>
  <c r="P26" i="4"/>
  <c r="N26" i="4"/>
  <c r="L26" i="4"/>
  <c r="J26" i="4"/>
  <c r="H26" i="4"/>
  <c r="F26" i="4"/>
  <c r="T25" i="4"/>
  <c r="R25" i="4"/>
  <c r="P25" i="4"/>
  <c r="N25" i="4"/>
  <c r="L25" i="4"/>
  <c r="J25" i="4"/>
  <c r="H25" i="4"/>
  <c r="F25" i="4"/>
  <c r="T24" i="4"/>
  <c r="R24" i="4"/>
  <c r="P24" i="4"/>
  <c r="N24" i="4"/>
  <c r="L24" i="4"/>
  <c r="J24" i="4"/>
  <c r="H24" i="4"/>
  <c r="F24" i="4"/>
  <c r="U21" i="4"/>
  <c r="T23" i="4"/>
  <c r="R23" i="4"/>
  <c r="P23" i="4"/>
  <c r="N23" i="4"/>
  <c r="L23" i="4"/>
  <c r="J23" i="4"/>
  <c r="H23" i="4"/>
  <c r="E21" i="4"/>
  <c r="T22" i="4"/>
  <c r="R22" i="4"/>
  <c r="P22" i="4"/>
  <c r="N22" i="4"/>
  <c r="L22" i="4"/>
  <c r="J22" i="4"/>
  <c r="H22" i="4"/>
  <c r="F22" i="4"/>
  <c r="W21" i="4"/>
  <c r="S21" i="4"/>
  <c r="Q21" i="4"/>
  <c r="O21" i="4"/>
  <c r="M21" i="4"/>
  <c r="K21" i="4"/>
  <c r="I21" i="4"/>
  <c r="G21" i="4"/>
  <c r="Z19" i="4"/>
  <c r="X19" i="4"/>
  <c r="V19" i="4"/>
  <c r="T19" i="4"/>
  <c r="R19" i="4"/>
  <c r="P19" i="4"/>
  <c r="Y16" i="4"/>
  <c r="U16" i="4"/>
  <c r="Q16" i="4"/>
  <c r="M16" i="4"/>
  <c r="I16" i="4"/>
  <c r="E16" i="4"/>
  <c r="AA16" i="4"/>
  <c r="W16" i="4"/>
  <c r="S16" i="4"/>
  <c r="O16" i="4"/>
  <c r="K16" i="4"/>
  <c r="G16" i="4"/>
  <c r="D67" i="1" l="1"/>
  <c r="L44" i="4"/>
  <c r="H44" i="4"/>
  <c r="P44" i="4"/>
  <c r="F31" i="4"/>
  <c r="H21" i="4"/>
  <c r="L21" i="4"/>
  <c r="T21" i="4"/>
  <c r="J21" i="4"/>
  <c r="R21" i="4"/>
  <c r="J31" i="4"/>
  <c r="N21" i="4"/>
  <c r="J44" i="4"/>
  <c r="T54" i="4"/>
  <c r="P21" i="4"/>
  <c r="F44" i="4"/>
  <c r="X54" i="4"/>
  <c r="R47" i="4"/>
  <c r="R44" i="4" s="1"/>
  <c r="Q44" i="4"/>
  <c r="F23" i="4"/>
  <c r="F21" i="4" s="1"/>
  <c r="Q31" i="4"/>
  <c r="G31" i="4"/>
  <c r="K31" i="4"/>
  <c r="W31" i="4"/>
  <c r="I31" i="4"/>
  <c r="H33" i="4"/>
  <c r="H31" i="4" s="1"/>
  <c r="L33" i="4"/>
  <c r="L31" i="4" s="1"/>
  <c r="P33" i="4"/>
  <c r="T33" i="4"/>
  <c r="X33" i="4"/>
  <c r="V61" i="4"/>
  <c r="V54" i="4" s="1"/>
  <c r="U54" i="4"/>
  <c r="E44" i="4"/>
  <c r="I44" i="4"/>
  <c r="N47" i="4"/>
  <c r="N44" i="4" s="1"/>
  <c r="M44" i="4"/>
  <c r="G44" i="4"/>
  <c r="K44" i="4"/>
  <c r="O44" i="4"/>
  <c r="S44" i="4"/>
  <c r="W44" i="4"/>
  <c r="J61" i="4"/>
  <c r="I54" i="4"/>
  <c r="H65" i="4"/>
  <c r="H64" i="4" s="1"/>
  <c r="G64" i="4"/>
  <c r="Z64" i="4"/>
  <c r="R61" i="4"/>
  <c r="R54" i="4" s="1"/>
  <c r="Q54" i="4"/>
  <c r="R65" i="4"/>
  <c r="R64" i="4" s="1"/>
  <c r="Q64" i="4"/>
  <c r="X65" i="4"/>
  <c r="X64" i="4" s="1"/>
  <c r="W64" i="4"/>
  <c r="P77" i="4"/>
  <c r="O64" i="4"/>
  <c r="Z54" i="4"/>
  <c r="N61" i="4"/>
  <c r="M54" i="4"/>
  <c r="K64" i="4"/>
  <c r="T64" i="4"/>
  <c r="F74" i="4"/>
  <c r="F64" i="4" s="1"/>
  <c r="E64" i="4"/>
  <c r="M64" i="4"/>
  <c r="V74" i="4"/>
  <c r="V64" i="4" s="1"/>
  <c r="U64" i="4"/>
  <c r="J75" i="4"/>
  <c r="J64" i="4" s="1"/>
  <c r="I64" i="4"/>
  <c r="D66" i="1" l="1"/>
  <c r="E66" i="1" s="1"/>
  <c r="D67" i="4" s="1"/>
  <c r="C15" i="1"/>
  <c r="E76" i="1"/>
  <c r="D77" i="4" s="1"/>
  <c r="E75" i="1"/>
  <c r="D76" i="4" s="1"/>
  <c r="E74" i="1"/>
  <c r="D75" i="4" s="1"/>
  <c r="E73" i="1"/>
  <c r="D74" i="4" s="1"/>
  <c r="AB74" i="4" s="1"/>
  <c r="E72" i="1"/>
  <c r="D73" i="4" s="1"/>
  <c r="AB73" i="4" s="1"/>
  <c r="E71" i="1"/>
  <c r="D72" i="4" s="1"/>
  <c r="AB72" i="4" s="1"/>
  <c r="E70" i="1"/>
  <c r="D71" i="4" s="1"/>
  <c r="E69" i="1"/>
  <c r="D70" i="4" s="1"/>
  <c r="AB70" i="4" s="1"/>
  <c r="E68" i="1"/>
  <c r="D69" i="4" s="1"/>
  <c r="AB69" i="4" s="1"/>
  <c r="E67" i="1"/>
  <c r="D68" i="4" s="1"/>
  <c r="E61" i="1"/>
  <c r="D62" i="4" s="1"/>
  <c r="E60" i="1"/>
  <c r="E51" i="1"/>
  <c r="E41" i="1"/>
  <c r="D42" i="4" s="1"/>
  <c r="L77" i="4" l="1"/>
  <c r="AB77" i="4"/>
  <c r="F62" i="4"/>
  <c r="AB62" i="4"/>
  <c r="L71" i="4"/>
  <c r="AB71" i="4"/>
  <c r="P75" i="4"/>
  <c r="AB75" i="4"/>
  <c r="L67" i="4"/>
  <c r="AB67" i="4"/>
  <c r="N42" i="4"/>
  <c r="AB42" i="4"/>
  <c r="N68" i="4"/>
  <c r="AB68" i="4"/>
  <c r="L76" i="4"/>
  <c r="AB76" i="4"/>
  <c r="F23" i="2"/>
  <c r="C40" i="1" s="1"/>
  <c r="D61" i="4"/>
  <c r="D52" i="4"/>
  <c r="P72" i="4"/>
  <c r="N72" i="4"/>
  <c r="L69" i="4"/>
  <c r="P69" i="4"/>
  <c r="N69" i="4"/>
  <c r="P73" i="4"/>
  <c r="N73" i="4"/>
  <c r="P70" i="4"/>
  <c r="N70" i="4"/>
  <c r="P74" i="4"/>
  <c r="N74" i="4"/>
  <c r="F22" i="2" l="1"/>
  <c r="L66" i="4"/>
  <c r="N41" i="4"/>
  <c r="F61" i="4"/>
  <c r="AB61" i="4"/>
  <c r="T52" i="4"/>
  <c r="AB52" i="4"/>
  <c r="N64" i="4"/>
  <c r="P64" i="4"/>
  <c r="E40" i="1" l="1"/>
  <c r="D41" i="4" s="1"/>
  <c r="AB41" i="4" s="1"/>
  <c r="C30" i="1"/>
  <c r="F15" i="2"/>
  <c r="F247" i="3"/>
  <c r="V29" i="4"/>
  <c r="C20" i="1" l="1"/>
  <c r="C78" i="1" s="1"/>
  <c r="D59" i="1"/>
  <c r="E59" i="1" s="1"/>
  <c r="D60" i="4" s="1"/>
  <c r="AB60" i="4" s="1"/>
  <c r="H60" i="4"/>
  <c r="N60" i="4"/>
  <c r="J60" i="4"/>
  <c r="F60" i="4"/>
  <c r="L60" i="4"/>
  <c r="D58" i="1"/>
  <c r="E58" i="1" s="1"/>
  <c r="D59" i="4" s="1"/>
  <c r="AB59" i="4" s="1"/>
  <c r="E28" i="1" l="1"/>
  <c r="D29" i="4" s="1"/>
  <c r="AB29" i="4" s="1"/>
  <c r="G194" i="2"/>
  <c r="G161" i="2"/>
  <c r="G129" i="2"/>
  <c r="G92" i="2"/>
  <c r="G58" i="2"/>
  <c r="G202" i="2"/>
  <c r="G169" i="2"/>
  <c r="G46" i="2"/>
  <c r="G84" i="2"/>
  <c r="G40" i="2"/>
  <c r="G89" i="2"/>
  <c r="G196" i="2"/>
  <c r="G117" i="2"/>
  <c r="G62" i="2"/>
  <c r="G198" i="2"/>
  <c r="G109" i="2"/>
  <c r="G98" i="2"/>
  <c r="G90" i="2"/>
  <c r="G107" i="2"/>
  <c r="G132" i="2"/>
  <c r="G200" i="2"/>
  <c r="G37" i="2"/>
  <c r="G99" i="2"/>
  <c r="G182" i="2"/>
  <c r="G187" i="2"/>
  <c r="G130" i="2"/>
  <c r="G147" i="2"/>
  <c r="G25" i="2"/>
  <c r="G150" i="2"/>
  <c r="G199" i="2"/>
  <c r="G178" i="2"/>
  <c r="G39" i="2"/>
  <c r="G185" i="2"/>
  <c r="G97" i="2"/>
  <c r="G112" i="2"/>
  <c r="G133" i="2"/>
  <c r="G146" i="2"/>
  <c r="G116" i="2"/>
  <c r="G79" i="2"/>
  <c r="G76" i="2"/>
  <c r="G114" i="2"/>
  <c r="G121" i="2"/>
  <c r="G29" i="2"/>
  <c r="G86" i="2"/>
  <c r="G57" i="2"/>
  <c r="G52" i="2"/>
  <c r="G186" i="2"/>
  <c r="G153" i="2"/>
  <c r="G118" i="2"/>
  <c r="G82" i="2"/>
  <c r="G47" i="2"/>
  <c r="G193" i="2"/>
  <c r="G160" i="2"/>
  <c r="G44" i="2"/>
  <c r="G139" i="2"/>
  <c r="G195" i="2"/>
  <c r="G135" i="2"/>
  <c r="G41" i="2"/>
  <c r="G31" i="2"/>
  <c r="G156" i="2"/>
  <c r="G96" i="2"/>
  <c r="G69" i="2"/>
  <c r="G63" i="2"/>
  <c r="G172" i="2"/>
  <c r="G80" i="2"/>
  <c r="G143" i="2"/>
  <c r="G60" i="2"/>
  <c r="G50" i="2"/>
  <c r="G164" i="2"/>
  <c r="G106" i="2"/>
  <c r="G103" i="2"/>
  <c r="G122" i="2"/>
  <c r="G102" i="2"/>
  <c r="G93" i="2"/>
  <c r="G108" i="2"/>
  <c r="G126" i="2"/>
  <c r="G209" i="2"/>
  <c r="G136" i="2"/>
  <c r="G78" i="2"/>
  <c r="G26" i="2"/>
  <c r="G208" i="2"/>
  <c r="G68" i="2"/>
  <c r="G38" i="2"/>
  <c r="G55" i="2"/>
  <c r="G48" i="2"/>
  <c r="G188" i="2"/>
  <c r="G113" i="2"/>
  <c r="G51" i="2"/>
  <c r="G190" i="2"/>
  <c r="G183" i="2"/>
  <c r="G165" i="2"/>
  <c r="G105" i="2"/>
  <c r="G87" i="2"/>
  <c r="G124" i="2"/>
  <c r="G24" i="2"/>
  <c r="G211" i="2"/>
  <c r="G110" i="2"/>
  <c r="G74" i="2"/>
  <c r="G152" i="2"/>
  <c r="G83" i="2"/>
  <c r="G42" i="2"/>
  <c r="G71" i="2"/>
  <c r="G101" i="2"/>
  <c r="G197" i="2"/>
  <c r="G138" i="2"/>
  <c r="G27" i="2"/>
  <c r="G85" i="2"/>
  <c r="G32" i="2"/>
  <c r="G115" i="2"/>
  <c r="G148" i="2"/>
  <c r="G73" i="2"/>
  <c r="G28" i="2"/>
  <c r="G203" i="2"/>
  <c r="G170" i="2"/>
  <c r="G137" i="2"/>
  <c r="G100" i="2"/>
  <c r="G66" i="2"/>
  <c r="G210" i="2"/>
  <c r="G177" i="2"/>
  <c r="G144" i="2"/>
  <c r="G45" i="2"/>
  <c r="G204" i="2"/>
  <c r="G21" i="2"/>
  <c r="G201" i="2"/>
  <c r="G155" i="2"/>
  <c r="G81" i="2"/>
  <c r="G34" i="2"/>
  <c r="G166" i="2"/>
  <c r="G158" i="2"/>
  <c r="G49" i="2"/>
  <c r="G18" i="2"/>
  <c r="G33" i="2"/>
  <c r="G20" i="2"/>
  <c r="G163" i="2"/>
  <c r="G95" i="2"/>
  <c r="G91" i="2"/>
  <c r="G174" i="2"/>
  <c r="G167" i="2"/>
  <c r="G171" i="2"/>
  <c r="G162" i="2"/>
  <c r="G119" i="2"/>
  <c r="G184" i="2"/>
  <c r="G131" i="2"/>
  <c r="G65" i="2"/>
  <c r="G206" i="2"/>
  <c r="G149" i="2"/>
  <c r="G142" i="2"/>
  <c r="G111" i="2"/>
  <c r="G75" i="2"/>
  <c r="G67" i="2"/>
  <c r="G159" i="2"/>
  <c r="G94" i="2"/>
  <c r="G128" i="2"/>
  <c r="G181" i="2"/>
  <c r="G125" i="2"/>
  <c r="G54" i="2"/>
  <c r="G191" i="2"/>
  <c r="G53" i="2"/>
  <c r="G120" i="2"/>
  <c r="G104" i="2"/>
  <c r="G88" i="2"/>
  <c r="G15" i="2"/>
  <c r="G72" i="2"/>
  <c r="G59" i="2"/>
  <c r="G205" i="2"/>
  <c r="G70" i="2"/>
  <c r="G207" i="2"/>
  <c r="G64" i="2"/>
  <c r="G30" i="2"/>
  <c r="G36" i="2"/>
  <c r="G180" i="2"/>
  <c r="G43" i="2"/>
  <c r="G175" i="2"/>
  <c r="G179" i="2"/>
  <c r="G192" i="2"/>
  <c r="G77" i="2"/>
  <c r="G157" i="2"/>
  <c r="G17" i="2"/>
  <c r="G23" i="2"/>
  <c r="G123" i="2"/>
  <c r="G145" i="2"/>
  <c r="G134" i="2"/>
  <c r="G168" i="2"/>
  <c r="G189" i="2"/>
  <c r="G154" i="2"/>
  <c r="G176" i="2"/>
  <c r="G61" i="2"/>
  <c r="G141" i="2"/>
  <c r="G56" i="2"/>
  <c r="G151" i="2"/>
  <c r="G173" i="2"/>
  <c r="G140" i="2"/>
  <c r="G127" i="2"/>
  <c r="G19" i="2"/>
  <c r="G35" i="2"/>
  <c r="G22" i="2"/>
  <c r="G16" i="2"/>
  <c r="D65" i="1"/>
  <c r="E65" i="1" s="1"/>
  <c r="D66" i="4" s="1"/>
  <c r="AB66" i="4" s="1"/>
  <c r="N59" i="4"/>
  <c r="L59" i="4"/>
  <c r="P59" i="4"/>
  <c r="L65" i="4"/>
  <c r="L64" i="4" s="1"/>
  <c r="D57" i="1"/>
  <c r="E57" i="1" s="1"/>
  <c r="D58" i="4" s="1"/>
  <c r="AB58" i="4" s="1"/>
  <c r="F244" i="3" l="1"/>
  <c r="D64" i="1"/>
  <c r="N58" i="4"/>
  <c r="L58" i="4"/>
  <c r="P58" i="4"/>
  <c r="D56" i="1"/>
  <c r="E56" i="1" s="1"/>
  <c r="D57" i="4" s="1"/>
  <c r="AB57" i="4" s="1"/>
  <c r="D63" i="1" l="1"/>
  <c r="E64" i="1"/>
  <c r="H57" i="4"/>
  <c r="L57" i="4"/>
  <c r="J57" i="4"/>
  <c r="P57" i="4"/>
  <c r="N57" i="4"/>
  <c r="E63" i="1" l="1"/>
  <c r="D65" i="4"/>
  <c r="J56" i="4"/>
  <c r="J54" i="4" s="1"/>
  <c r="H56" i="4"/>
  <c r="H54" i="4" s="1"/>
  <c r="P56" i="4"/>
  <c r="P54" i="4" s="1"/>
  <c r="N56" i="4"/>
  <c r="N54" i="4" s="1"/>
  <c r="F56" i="4"/>
  <c r="L56" i="4"/>
  <c r="AB65" i="4" l="1"/>
  <c r="AB64" i="4" s="1"/>
  <c r="D64" i="4"/>
  <c r="F204" i="3" l="1"/>
  <c r="T51" i="4"/>
  <c r="Z51" i="4"/>
  <c r="X51" i="4"/>
  <c r="V51" i="4"/>
  <c r="D55" i="1" l="1"/>
  <c r="E55" i="1" s="1"/>
  <c r="D56" i="4" s="1"/>
  <c r="AB56" i="4" s="1"/>
  <c r="F55" i="4"/>
  <c r="F54" i="4" s="1"/>
  <c r="L55" i="4"/>
  <c r="L54" i="4" s="1"/>
  <c r="V50" i="4"/>
  <c r="Z50" i="4"/>
  <c r="T50" i="4"/>
  <c r="X50" i="4"/>
  <c r="F197" i="3" l="1"/>
  <c r="D54" i="1"/>
  <c r="X49" i="4"/>
  <c r="V49" i="4"/>
  <c r="T49" i="4"/>
  <c r="Z49" i="4"/>
  <c r="D50" i="1" l="1"/>
  <c r="E50" i="1" s="1"/>
  <c r="D51" i="4" s="1"/>
  <c r="AB51" i="4" s="1"/>
  <c r="E54" i="1"/>
  <c r="D53" i="1"/>
  <c r="T48" i="4"/>
  <c r="V48" i="4"/>
  <c r="Z48" i="4"/>
  <c r="X48" i="4"/>
  <c r="D49" i="1" l="1"/>
  <c r="E49" i="1" s="1"/>
  <c r="D50" i="4" s="1"/>
  <c r="AB50" i="4" s="1"/>
  <c r="E53" i="1"/>
  <c r="D55" i="4"/>
  <c r="X47" i="4"/>
  <c r="V47" i="4"/>
  <c r="Z47" i="4"/>
  <c r="T47" i="4"/>
  <c r="AB55" i="4" l="1"/>
  <c r="AB54" i="4" s="1"/>
  <c r="D54" i="4"/>
  <c r="D47" i="1"/>
  <c r="E47" i="1" s="1"/>
  <c r="D48" i="4" s="1"/>
  <c r="AB48" i="4" s="1"/>
  <c r="D48" i="1"/>
  <c r="E48" i="1" s="1"/>
  <c r="D49" i="4" s="1"/>
  <c r="AB49" i="4" s="1"/>
  <c r="T46" i="4"/>
  <c r="Z46" i="4"/>
  <c r="X46" i="4"/>
  <c r="V46" i="4"/>
  <c r="F160" i="3" l="1"/>
  <c r="D46" i="1" s="1"/>
  <c r="E46" i="1" s="1"/>
  <c r="D47" i="4" s="1"/>
  <c r="AB47" i="4" s="1"/>
  <c r="P40" i="4"/>
  <c r="X40" i="4"/>
  <c r="T40" i="4"/>
  <c r="D38" i="1"/>
  <c r="E38" i="1" s="1"/>
  <c r="D39" i="4" s="1"/>
  <c r="D45" i="1" l="1"/>
  <c r="E45" i="1" s="1"/>
  <c r="D46" i="4" s="1"/>
  <c r="AB46" i="4" s="1"/>
  <c r="F104" i="3"/>
  <c r="D37" i="1"/>
  <c r="E37" i="1" s="1"/>
  <c r="D38" i="4" s="1"/>
  <c r="T45" i="4"/>
  <c r="T44" i="4" s="1"/>
  <c r="Z45" i="4"/>
  <c r="Z44" i="4" s="1"/>
  <c r="X45" i="4"/>
  <c r="X44" i="4" s="1"/>
  <c r="V45" i="4"/>
  <c r="V44" i="4" s="1"/>
  <c r="T39" i="4"/>
  <c r="AB39" i="4"/>
  <c r="X39" i="4"/>
  <c r="P39" i="4"/>
  <c r="F150" i="3" l="1"/>
  <c r="D39" i="1" s="1"/>
  <c r="E39" i="1" s="1"/>
  <c r="D40" i="4" s="1"/>
  <c r="AB40" i="4" s="1"/>
  <c r="D44" i="1"/>
  <c r="D36" i="1"/>
  <c r="E36" i="1" s="1"/>
  <c r="D37" i="4" s="1"/>
  <c r="P38" i="4"/>
  <c r="AB38" i="4"/>
  <c r="X38" i="4"/>
  <c r="T38" i="4"/>
  <c r="E44" i="1" l="1"/>
  <c r="D43" i="1"/>
  <c r="P37" i="4"/>
  <c r="AB37" i="4"/>
  <c r="T37" i="4"/>
  <c r="X37" i="4"/>
  <c r="D35" i="1"/>
  <c r="E35" i="1" s="1"/>
  <c r="D36" i="4" s="1"/>
  <c r="D45" i="4" l="1"/>
  <c r="E43" i="1"/>
  <c r="D34" i="1"/>
  <c r="E34" i="1" s="1"/>
  <c r="D35" i="4" s="1"/>
  <c r="T36" i="4"/>
  <c r="X36" i="4"/>
  <c r="AB36" i="4"/>
  <c r="P36" i="4"/>
  <c r="AB45" i="4" l="1"/>
  <c r="AB44" i="4" s="1"/>
  <c r="D44" i="4"/>
  <c r="D33" i="1"/>
  <c r="E33" i="1" s="1"/>
  <c r="D34" i="4" s="1"/>
  <c r="AB34" i="4" s="1"/>
  <c r="P35" i="4"/>
  <c r="P31" i="4" s="1"/>
  <c r="T35" i="4"/>
  <c r="T31" i="4" s="1"/>
  <c r="N35" i="4"/>
  <c r="X35" i="4"/>
  <c r="X31" i="4" s="1"/>
  <c r="AB35" i="4"/>
  <c r="R35" i="4"/>
  <c r="V35" i="4"/>
  <c r="Z35" i="4"/>
  <c r="V34" i="4" l="1"/>
  <c r="R34" i="4"/>
  <c r="N34" i="4"/>
  <c r="Z34" i="4"/>
  <c r="R33" i="4" l="1"/>
  <c r="V33" i="4"/>
  <c r="N33" i="4"/>
  <c r="Z33" i="4"/>
  <c r="D31" i="1"/>
  <c r="D32" i="1" l="1"/>
  <c r="E32" i="1" s="1"/>
  <c r="D33" i="4" s="1"/>
  <c r="AB33" i="4" s="1"/>
  <c r="F100" i="3"/>
  <c r="D27" i="1"/>
  <c r="E27" i="1" s="1"/>
  <c r="D28" i="4" s="1"/>
  <c r="E31" i="1"/>
  <c r="D30" i="1" l="1"/>
  <c r="F47" i="3"/>
  <c r="Z28" i="4"/>
  <c r="AB28" i="4"/>
  <c r="V28" i="4"/>
  <c r="X28" i="4"/>
  <c r="E30" i="1"/>
  <c r="D32" i="4"/>
  <c r="AB32" i="4" s="1"/>
  <c r="AB31" i="4" s="1"/>
  <c r="D26" i="1"/>
  <c r="E26" i="1" s="1"/>
  <c r="D27" i="4" s="1"/>
  <c r="F35" i="3" l="1"/>
  <c r="Z27" i="4"/>
  <c r="AB27" i="4"/>
  <c r="V27" i="4"/>
  <c r="X27" i="4"/>
  <c r="D25" i="1"/>
  <c r="E25" i="1" s="1"/>
  <c r="D26" i="4" s="1"/>
  <c r="Z32" i="4"/>
  <c r="Z31" i="4" s="1"/>
  <c r="V32" i="4"/>
  <c r="V31" i="4" s="1"/>
  <c r="R32" i="4"/>
  <c r="R31" i="4" s="1"/>
  <c r="N32" i="4"/>
  <c r="N31" i="4" s="1"/>
  <c r="D31" i="4"/>
  <c r="X26" i="4" l="1"/>
  <c r="Z26" i="4"/>
  <c r="AB26" i="4"/>
  <c r="V26" i="4"/>
  <c r="D24" i="1"/>
  <c r="E24" i="1" s="1"/>
  <c r="D25" i="4" s="1"/>
  <c r="D23" i="1" l="1"/>
  <c r="E23" i="1" s="1"/>
  <c r="D24" i="4" s="1"/>
  <c r="X25" i="4"/>
  <c r="AB25" i="4"/>
  <c r="Z25" i="4"/>
  <c r="V25" i="4"/>
  <c r="D22" i="1" l="1"/>
  <c r="E22" i="1" s="1"/>
  <c r="D23" i="4" s="1"/>
  <c r="AB24" i="4"/>
  <c r="V24" i="4"/>
  <c r="Z24" i="4"/>
  <c r="X24" i="4"/>
  <c r="Z23" i="4" l="1"/>
  <c r="AB23" i="4"/>
  <c r="X23" i="4"/>
  <c r="V23" i="4"/>
  <c r="D21" i="1"/>
  <c r="D18" i="1" l="1"/>
  <c r="E18" i="1" s="1"/>
  <c r="D20" i="1"/>
  <c r="E21" i="1"/>
  <c r="E20" i="1" l="1"/>
  <c r="D22" i="4"/>
  <c r="D17" i="1"/>
  <c r="E17" i="1" s="1"/>
  <c r="D19" i="4"/>
  <c r="AB19" i="4" s="1"/>
  <c r="F15" i="3" l="1"/>
  <c r="D16" i="1"/>
  <c r="D18" i="4"/>
  <c r="F19" i="4"/>
  <c r="N19" i="4"/>
  <c r="L19" i="4"/>
  <c r="H19" i="4"/>
  <c r="J19" i="4"/>
  <c r="AB22" i="4"/>
  <c r="AB21" i="4" s="1"/>
  <c r="Z22" i="4"/>
  <c r="Z21" i="4" s="1"/>
  <c r="D21" i="4"/>
  <c r="V22" i="4"/>
  <c r="V21" i="4" s="1"/>
  <c r="X22" i="4"/>
  <c r="X21" i="4" s="1"/>
  <c r="P18" i="4" l="1"/>
  <c r="L18" i="4"/>
  <c r="V18" i="4"/>
  <c r="N18" i="4"/>
  <c r="Z18" i="4"/>
  <c r="F18" i="4"/>
  <c r="R18" i="4"/>
  <c r="J18" i="4"/>
  <c r="X18" i="4"/>
  <c r="AB18" i="4"/>
  <c r="H18" i="4"/>
  <c r="T18" i="4"/>
  <c r="D15" i="1"/>
  <c r="D78" i="1" s="1"/>
  <c r="E16" i="1"/>
  <c r="G293" i="3" l="1"/>
  <c r="G130" i="3"/>
  <c r="G89" i="3"/>
  <c r="G213" i="3"/>
  <c r="G50" i="3"/>
  <c r="G312" i="3"/>
  <c r="G256" i="3"/>
  <c r="G171" i="3"/>
  <c r="G142" i="3"/>
  <c r="G99" i="3"/>
  <c r="G29" i="3"/>
  <c r="G98" i="3"/>
  <c r="G163" i="3"/>
  <c r="G220" i="3"/>
  <c r="G239" i="3"/>
  <c r="G261" i="3"/>
  <c r="G280" i="3"/>
  <c r="G34" i="3"/>
  <c r="G80" i="3"/>
  <c r="G137" i="3"/>
  <c r="G193" i="3"/>
  <c r="G46" i="3"/>
  <c r="G133" i="3"/>
  <c r="G215" i="3"/>
  <c r="G277" i="3"/>
  <c r="G58" i="3"/>
  <c r="G77" i="3"/>
  <c r="G96" i="3"/>
  <c r="G121" i="3"/>
  <c r="G139" i="3"/>
  <c r="G159" i="3"/>
  <c r="G180" i="3"/>
  <c r="G233" i="3"/>
  <c r="G282" i="3"/>
  <c r="G25" i="3"/>
  <c r="G94" i="3"/>
  <c r="G156" i="3"/>
  <c r="G22" i="3"/>
  <c r="G71" i="3"/>
  <c r="G194" i="3"/>
  <c r="G33" i="3"/>
  <c r="G69" i="3"/>
  <c r="G122" i="3"/>
  <c r="G182" i="3"/>
  <c r="G208" i="3"/>
  <c r="G234" i="3"/>
  <c r="G265" i="3"/>
  <c r="G289" i="3"/>
  <c r="G61" i="3"/>
  <c r="G23" i="3"/>
  <c r="G292" i="3"/>
  <c r="G83" i="3"/>
  <c r="G126" i="3"/>
  <c r="G167" i="3"/>
  <c r="G49" i="3"/>
  <c r="G86" i="3"/>
  <c r="G128" i="3"/>
  <c r="G169" i="3"/>
  <c r="G211" i="3"/>
  <c r="G254" i="3"/>
  <c r="G291" i="3"/>
  <c r="G299" i="3"/>
  <c r="G196" i="3"/>
  <c r="G195" i="3"/>
  <c r="G237" i="3"/>
  <c r="G278" i="3"/>
  <c r="G127" i="3"/>
  <c r="G106" i="3"/>
  <c r="G81" i="3"/>
  <c r="G67" i="3"/>
  <c r="G129" i="3"/>
  <c r="G201" i="3"/>
  <c r="G131" i="3"/>
  <c r="G114" i="3"/>
  <c r="G97" i="3"/>
  <c r="G191" i="3"/>
  <c r="G251" i="3"/>
  <c r="G212" i="3"/>
  <c r="G145" i="3"/>
  <c r="G66" i="3"/>
  <c r="G189" i="3"/>
  <c r="G310" i="3"/>
  <c r="G217" i="3"/>
  <c r="G45" i="3"/>
  <c r="G112" i="3"/>
  <c r="G168" i="3"/>
  <c r="G224" i="3"/>
  <c r="G243" i="3"/>
  <c r="G266" i="3"/>
  <c r="G290" i="3"/>
  <c r="G40" i="3"/>
  <c r="G90" i="3"/>
  <c r="G152" i="3"/>
  <c r="G214" i="3"/>
  <c r="G57" i="3"/>
  <c r="G164" i="3"/>
  <c r="G236" i="3"/>
  <c r="G287" i="3"/>
  <c r="G63" i="3"/>
  <c r="G82" i="3"/>
  <c r="G102" i="3"/>
  <c r="G125" i="3"/>
  <c r="G143" i="3"/>
  <c r="G165" i="3"/>
  <c r="G190" i="3"/>
  <c r="G241" i="3"/>
  <c r="G301" i="3"/>
  <c r="G51" i="3"/>
  <c r="G123" i="3"/>
  <c r="G183" i="3"/>
  <c r="G31" i="3"/>
  <c r="G91" i="3"/>
  <c r="G20" i="3"/>
  <c r="G39" i="3"/>
  <c r="G79" i="3"/>
  <c r="G140" i="3"/>
  <c r="G187" i="3"/>
  <c r="G218" i="3"/>
  <c r="G242" i="3"/>
  <c r="G270" i="3"/>
  <c r="G298" i="3"/>
  <c r="G225" i="3"/>
  <c r="G38" i="3"/>
  <c r="G54" i="3"/>
  <c r="G93" i="3"/>
  <c r="G136" i="3"/>
  <c r="G176" i="3"/>
  <c r="G305" i="3"/>
  <c r="G95" i="3"/>
  <c r="G138" i="3"/>
  <c r="G179" i="3"/>
  <c r="G221" i="3"/>
  <c r="G262" i="3"/>
  <c r="G300" i="3"/>
  <c r="G18" i="3"/>
  <c r="G238" i="3"/>
  <c r="G207" i="3"/>
  <c r="G249" i="3"/>
  <c r="G288" i="3"/>
  <c r="G70" i="3"/>
  <c r="G184" i="3"/>
  <c r="G173" i="3"/>
  <c r="G174" i="3"/>
  <c r="G296" i="3"/>
  <c r="G109" i="3"/>
  <c r="G170" i="3"/>
  <c r="G311" i="3"/>
  <c r="G199" i="3"/>
  <c r="G24" i="3"/>
  <c r="G149" i="3"/>
  <c r="G274" i="3"/>
  <c r="G295" i="3"/>
  <c r="G103" i="3"/>
  <c r="G107" i="3"/>
  <c r="G231" i="3"/>
  <c r="G32" i="3"/>
  <c r="G259" i="3"/>
  <c r="G75" i="3"/>
  <c r="G146" i="3"/>
  <c r="G203" i="3"/>
  <c r="G235" i="3"/>
  <c r="G257" i="3"/>
  <c r="G276" i="3"/>
  <c r="G21" i="3"/>
  <c r="G60" i="3"/>
  <c r="G118" i="3"/>
  <c r="G188" i="3"/>
  <c r="G37" i="3"/>
  <c r="G124" i="3"/>
  <c r="G206" i="3"/>
  <c r="G258" i="3"/>
  <c r="G53" i="3"/>
  <c r="G72" i="3"/>
  <c r="G92" i="3"/>
  <c r="G115" i="3"/>
  <c r="G134" i="3"/>
  <c r="G154" i="3"/>
  <c r="G175" i="3"/>
  <c r="G222" i="3"/>
  <c r="G273" i="3"/>
  <c r="G267" i="3"/>
  <c r="G85" i="3"/>
  <c r="G141" i="3"/>
  <c r="G210" i="3"/>
  <c r="G52" i="3"/>
  <c r="G153" i="3"/>
  <c r="G28" i="3"/>
  <c r="G59" i="3"/>
  <c r="G110" i="3"/>
  <c r="G162" i="3"/>
  <c r="G202" i="3"/>
  <c r="G228" i="3"/>
  <c r="G260" i="3"/>
  <c r="G284" i="3"/>
  <c r="G307" i="3"/>
  <c r="G304" i="3"/>
  <c r="G255" i="3"/>
  <c r="G73" i="3"/>
  <c r="G117" i="3"/>
  <c r="G155" i="3"/>
  <c r="G27" i="3"/>
  <c r="G76" i="3"/>
  <c r="G120" i="3"/>
  <c r="G158" i="3"/>
  <c r="G200" i="3"/>
  <c r="G240" i="3"/>
  <c r="G281" i="3"/>
  <c r="G286" i="3"/>
  <c r="G42" i="3"/>
  <c r="G185" i="3"/>
  <c r="G227" i="3"/>
  <c r="G269" i="3"/>
  <c r="G306" i="3"/>
  <c r="G178" i="3"/>
  <c r="G230" i="3"/>
  <c r="G253" i="3"/>
  <c r="G271" i="3"/>
  <c r="G56" i="3"/>
  <c r="G26" i="3"/>
  <c r="G246" i="3"/>
  <c r="G87" i="3"/>
  <c r="G148" i="3"/>
  <c r="G263" i="3"/>
  <c r="G65" i="3"/>
  <c r="G41" i="3"/>
  <c r="G43" i="3"/>
  <c r="G223" i="3"/>
  <c r="G302" i="3"/>
  <c r="G64" i="3"/>
  <c r="G308" i="3"/>
  <c r="G147" i="3"/>
  <c r="G272" i="3"/>
  <c r="G279" i="3"/>
  <c r="G297" i="3"/>
  <c r="G303" i="3"/>
  <c r="G275" i="3"/>
  <c r="G247" i="3"/>
  <c r="G219" i="3"/>
  <c r="G151" i="3"/>
  <c r="G135" i="3"/>
  <c r="G119" i="3"/>
  <c r="G111" i="3"/>
  <c r="G294" i="3"/>
  <c r="G250" i="3"/>
  <c r="G226" i="3"/>
  <c r="G198" i="3"/>
  <c r="G186" i="3"/>
  <c r="G150" i="3"/>
  <c r="G285" i="3"/>
  <c r="G229" i="3"/>
  <c r="G205" i="3"/>
  <c r="G181" i="3"/>
  <c r="G161" i="3"/>
  <c r="G157" i="3"/>
  <c r="G113" i="3"/>
  <c r="G101" i="3"/>
  <c r="G17" i="3"/>
  <c r="G268" i="3"/>
  <c r="G264" i="3"/>
  <c r="G252" i="3"/>
  <c r="G244" i="3"/>
  <c r="G232" i="3"/>
  <c r="G216" i="3"/>
  <c r="G204" i="3"/>
  <c r="G192" i="3"/>
  <c r="G172" i="3"/>
  <c r="G160" i="3"/>
  <c r="G144" i="3"/>
  <c r="G132" i="3"/>
  <c r="G116" i="3"/>
  <c r="G100" i="3"/>
  <c r="G88" i="3"/>
  <c r="G84" i="3"/>
  <c r="G48" i="3"/>
  <c r="G44" i="3"/>
  <c r="G36" i="3"/>
  <c r="G197" i="3"/>
  <c r="G19" i="3"/>
  <c r="G245" i="3"/>
  <c r="G177" i="3"/>
  <c r="G105" i="3"/>
  <c r="G16" i="3"/>
  <c r="G78" i="3"/>
  <c r="G283" i="3"/>
  <c r="G74" i="3"/>
  <c r="G309" i="3"/>
  <c r="G62" i="3"/>
  <c r="G55" i="3"/>
  <c r="G248" i="3"/>
  <c r="G209" i="3"/>
  <c r="G166" i="3"/>
  <c r="G108" i="3"/>
  <c r="G104" i="3"/>
  <c r="G68" i="3"/>
  <c r="G47" i="3"/>
  <c r="G35" i="3"/>
  <c r="G30" i="3"/>
  <c r="G15" i="3"/>
  <c r="E15" i="1"/>
  <c r="E78" i="1" s="1"/>
  <c r="D17" i="4"/>
  <c r="R17" i="4" l="1"/>
  <c r="R16" i="4" s="1"/>
  <c r="R79" i="4" s="1"/>
  <c r="T17" i="4"/>
  <c r="T16" i="4" s="1"/>
  <c r="T79" i="4" s="1"/>
  <c r="AB17" i="4"/>
  <c r="AB16" i="4" s="1"/>
  <c r="AB79" i="4" s="1"/>
  <c r="D16" i="4"/>
  <c r="D79" i="4" s="1"/>
  <c r="C17" i="4" s="1"/>
  <c r="P17" i="4"/>
  <c r="P16" i="4" s="1"/>
  <c r="P79" i="4" s="1"/>
  <c r="N17" i="4"/>
  <c r="N16" i="4" s="1"/>
  <c r="N79" i="4" s="1"/>
  <c r="F17" i="4"/>
  <c r="F16" i="4" s="1"/>
  <c r="F79" i="4" s="1"/>
  <c r="H17" i="4"/>
  <c r="H16" i="4" s="1"/>
  <c r="H79" i="4" s="1"/>
  <c r="Z17" i="4"/>
  <c r="Z16" i="4" s="1"/>
  <c r="Z79" i="4" s="1"/>
  <c r="X17" i="4"/>
  <c r="X16" i="4" s="1"/>
  <c r="X79" i="4" s="1"/>
  <c r="V17" i="4"/>
  <c r="V16" i="4" s="1"/>
  <c r="V79" i="4" s="1"/>
  <c r="L17" i="4"/>
  <c r="L16" i="4" s="1"/>
  <c r="L79" i="4" s="1"/>
  <c r="J17" i="4"/>
  <c r="J16" i="4" s="1"/>
  <c r="J79" i="4" s="1"/>
  <c r="F16" i="1"/>
  <c r="F60" i="1"/>
  <c r="F25" i="1"/>
  <c r="F75" i="1"/>
  <c r="F76" i="1"/>
  <c r="F27" i="1"/>
  <c r="F73" i="1"/>
  <c r="F74" i="1"/>
  <c r="F35" i="1"/>
  <c r="F51" i="1"/>
  <c r="F57" i="1"/>
  <c r="F37" i="1"/>
  <c r="F24" i="1"/>
  <c r="F38" i="1"/>
  <c r="F69" i="1"/>
  <c r="F50" i="1"/>
  <c r="F67" i="1"/>
  <c r="F58" i="1"/>
  <c r="F46" i="1"/>
  <c r="F41" i="1"/>
  <c r="F39" i="1"/>
  <c r="F56" i="1"/>
  <c r="F59" i="1"/>
  <c r="F48" i="1"/>
  <c r="F36" i="1"/>
  <c r="F47" i="1"/>
  <c r="F40" i="1"/>
  <c r="F26" i="1"/>
  <c r="F64" i="1"/>
  <c r="F44" i="1"/>
  <c r="F55" i="1"/>
  <c r="F45" i="1"/>
  <c r="F31" i="1"/>
  <c r="F23" i="1"/>
  <c r="F61" i="1"/>
  <c r="F28" i="1"/>
  <c r="F70" i="1"/>
  <c r="F65" i="1"/>
  <c r="F34" i="1"/>
  <c r="F68" i="1"/>
  <c r="F49" i="1"/>
  <c r="F32" i="1"/>
  <c r="F66" i="1"/>
  <c r="F54" i="1"/>
  <c r="F71" i="1"/>
  <c r="F72" i="1"/>
  <c r="F33" i="1"/>
  <c r="F22" i="1"/>
  <c r="F21" i="1"/>
  <c r="F18" i="1"/>
  <c r="F17" i="1"/>
  <c r="K79" i="4" l="1"/>
  <c r="G79" i="4"/>
  <c r="F20" i="1"/>
  <c r="F30" i="1"/>
  <c r="F15" i="1"/>
  <c r="U79" i="4"/>
  <c r="AA79" i="4"/>
  <c r="F53" i="1"/>
  <c r="I79" i="4"/>
  <c r="W79" i="4"/>
  <c r="M79" i="4"/>
  <c r="S79" i="4"/>
  <c r="Y79" i="4"/>
  <c r="O79" i="4"/>
  <c r="Q79" i="4"/>
  <c r="F63" i="1"/>
  <c r="F43" i="1"/>
  <c r="C66" i="4"/>
  <c r="C50" i="4"/>
  <c r="C59" i="4"/>
  <c r="C72" i="4"/>
  <c r="C65" i="4"/>
  <c r="C46" i="4"/>
  <c r="C73" i="4"/>
  <c r="C60" i="4"/>
  <c r="C62" i="4"/>
  <c r="C47" i="4"/>
  <c r="C27" i="4"/>
  <c r="C34" i="4"/>
  <c r="C42" i="4"/>
  <c r="C24" i="4"/>
  <c r="C57" i="4"/>
  <c r="C35" i="4"/>
  <c r="C36" i="4"/>
  <c r="C41" i="4"/>
  <c r="C55" i="4"/>
  <c r="C39" i="4"/>
  <c r="C40" i="4"/>
  <c r="C61" i="4"/>
  <c r="C75" i="4"/>
  <c r="C76" i="4"/>
  <c r="C70" i="4"/>
  <c r="C49" i="4"/>
  <c r="C68" i="4"/>
  <c r="C23" i="4"/>
  <c r="C77" i="4"/>
  <c r="C56" i="4"/>
  <c r="C26" i="4"/>
  <c r="C33" i="4"/>
  <c r="C32" i="4"/>
  <c r="C25" i="4"/>
  <c r="C38" i="4"/>
  <c r="C71" i="4"/>
  <c r="C74" i="4"/>
  <c r="C29" i="4"/>
  <c r="C67" i="4"/>
  <c r="C58" i="4"/>
  <c r="C48" i="4"/>
  <c r="C37" i="4"/>
  <c r="C51" i="4"/>
  <c r="C69" i="4"/>
  <c r="C52" i="4"/>
  <c r="C28" i="4"/>
  <c r="C45" i="4"/>
  <c r="C19" i="4"/>
  <c r="C22" i="4"/>
  <c r="C18" i="4"/>
  <c r="E79" i="4"/>
  <c r="E80" i="4" s="1"/>
  <c r="F80" i="4"/>
  <c r="H80" i="4" s="1"/>
  <c r="J80" i="4" s="1"/>
  <c r="L80" i="4" s="1"/>
  <c r="N80" i="4" s="1"/>
  <c r="P80" i="4" s="1"/>
  <c r="R80" i="4" s="1"/>
  <c r="T80" i="4" s="1"/>
  <c r="V80" i="4" s="1"/>
  <c r="X80" i="4" s="1"/>
  <c r="Z80" i="4" s="1"/>
  <c r="AB80" i="4" s="1"/>
  <c r="G80" i="4" l="1"/>
  <c r="I80" i="4" s="1"/>
  <c r="K80" i="4" s="1"/>
  <c r="M80" i="4" s="1"/>
  <c r="O80" i="4" s="1"/>
  <c r="Q80" i="4" s="1"/>
  <c r="S80" i="4" s="1"/>
  <c r="U80" i="4" s="1"/>
  <c r="W80" i="4" s="1"/>
  <c r="Y80" i="4" s="1"/>
  <c r="AA80" i="4" s="1"/>
  <c r="C16" i="4"/>
  <c r="F78" i="1"/>
  <c r="C31" i="4"/>
  <c r="C21" i="4"/>
  <c r="C64" i="4"/>
  <c r="C44" i="4"/>
  <c r="C54" i="4"/>
  <c r="C79" i="4" l="1"/>
</calcChain>
</file>

<file path=xl/sharedStrings.xml><?xml version="1.0" encoding="utf-8"?>
<sst xmlns="http://schemas.openxmlformats.org/spreadsheetml/2006/main" count="3393" uniqueCount="939">
  <si>
    <r>
      <t xml:space="preserve">OBRA: </t>
    </r>
    <r>
      <rPr>
        <b/>
        <sz val="8"/>
        <rFont val="Calibri"/>
        <family val="2"/>
        <scheme val="minor"/>
      </rPr>
      <t>IMPLANTAÇÃO DE SISTEMA DE ESGOTAMENTO SANITÁRIO (SES)</t>
    </r>
  </si>
  <si>
    <t>DATA:</t>
  </si>
  <si>
    <t>ITEM</t>
  </si>
  <si>
    <r>
      <t xml:space="preserve">UNIDADE: </t>
    </r>
    <r>
      <rPr>
        <b/>
        <sz val="8"/>
        <rFont val="Calibri"/>
        <family val="2"/>
        <scheme val="minor"/>
      </rPr>
      <t>PLANILHA ORÇAMENTÁRIA - RESUMO</t>
    </r>
  </si>
  <si>
    <t>DESCRIÇÃO</t>
  </si>
  <si>
    <t>TOTAL</t>
  </si>
  <si>
    <t>(%)</t>
  </si>
  <si>
    <t>FORNECIMENTO
(R$)</t>
  </si>
  <si>
    <t>SERVIÇOS
(R$)</t>
  </si>
  <si>
    <t>TOTAL
(R$)</t>
  </si>
  <si>
    <t>01.01</t>
  </si>
  <si>
    <t>ADMINISTRAÇÃO LOCAL</t>
  </si>
  <si>
    <t>01.02</t>
  </si>
  <si>
    <t>SERVIÇOS PRELIMINARES</t>
  </si>
  <si>
    <t>01.03</t>
  </si>
  <si>
    <t>DETALHAMENTOS CONSTRUTIVOS</t>
  </si>
  <si>
    <t>02.01</t>
  </si>
  <si>
    <t>SERVIÇOS COMPLEMENTARES</t>
  </si>
  <si>
    <t>02.02</t>
  </si>
  <si>
    <t>TRÂNSITO / SEGURANÇA</t>
  </si>
  <si>
    <t>02.03</t>
  </si>
  <si>
    <t>MOVIMENTO DE TERRA</t>
  </si>
  <si>
    <t>02.04</t>
  </si>
  <si>
    <t>ESCORAMENTO / ESGOTAMENTO</t>
  </si>
  <si>
    <t>02.05</t>
  </si>
  <si>
    <t>SINGULARIDADES</t>
  </si>
  <si>
    <t>02.06</t>
  </si>
  <si>
    <t>MONTAGENS / INSTALAÇÕES</t>
  </si>
  <si>
    <t>02.07</t>
  </si>
  <si>
    <t>PAVIMENTAÇÃO</t>
  </si>
  <si>
    <t>03.01</t>
  </si>
  <si>
    <t>03.02</t>
  </si>
  <si>
    <t>MOVIMENTAÇÃO DE TERRA</t>
  </si>
  <si>
    <t>03.03</t>
  </si>
  <si>
    <t>ESCORAMENTO E ESGOTAMENTO</t>
  </si>
  <si>
    <t>03.04</t>
  </si>
  <si>
    <t>INFRA E SUPERESTRUTURA</t>
  </si>
  <si>
    <t>03.05</t>
  </si>
  <si>
    <t>REVESTIMENTO</t>
  </si>
  <si>
    <t>03.06</t>
  </si>
  <si>
    <t>URBANIZAÇÃO</t>
  </si>
  <si>
    <t>03.07</t>
  </si>
  <si>
    <t>MONTAGENS E INSTALAÇÕES HIDROMECÂNICAS</t>
  </si>
  <si>
    <t>03.08</t>
  </si>
  <si>
    <t>MONTAGENS E INSTALAÇÕES ELÉTRICAS</t>
  </si>
  <si>
    <t>03.09</t>
  </si>
  <si>
    <t>ESQUADRIAS E ACESSÓRIOS</t>
  </si>
  <si>
    <t>04.01</t>
  </si>
  <si>
    <t>04.02</t>
  </si>
  <si>
    <t>TRÂNSITO E SEGURANÇA</t>
  </si>
  <si>
    <t>04.03</t>
  </si>
  <si>
    <t>04.04</t>
  </si>
  <si>
    <t>04.05</t>
  </si>
  <si>
    <t>04.06</t>
  </si>
  <si>
    <t>MONTAGENS / INSTALAÇÕES HIDROMECÂNICAS</t>
  </si>
  <si>
    <t>04.07</t>
  </si>
  <si>
    <t>05.01</t>
  </si>
  <si>
    <t>05.02</t>
  </si>
  <si>
    <t>05.03</t>
  </si>
  <si>
    <t>05.04</t>
  </si>
  <si>
    <t>05.05</t>
  </si>
  <si>
    <t>IMPERMEABILIZAÇÃO</t>
  </si>
  <si>
    <t>05.06</t>
  </si>
  <si>
    <t>DIVERSOS</t>
  </si>
  <si>
    <t>06.01</t>
  </si>
  <si>
    <t>06.02</t>
  </si>
  <si>
    <t>06.03</t>
  </si>
  <si>
    <t>INFRA E SUPERESTRUTURA / SINGULARIDADES</t>
  </si>
  <si>
    <t>06.04</t>
  </si>
  <si>
    <t>COBERTURA</t>
  </si>
  <si>
    <t>06.05</t>
  </si>
  <si>
    <t>06.06</t>
  </si>
  <si>
    <t>06.07</t>
  </si>
  <si>
    <t>06.08</t>
  </si>
  <si>
    <t>ESQUADRIAS</t>
  </si>
  <si>
    <t>06.09</t>
  </si>
  <si>
    <t>06.10</t>
  </si>
  <si>
    <t>INSTALAÇÕES ELÉTRICAS</t>
  </si>
  <si>
    <t>06.11</t>
  </si>
  <si>
    <t>01.</t>
  </si>
  <si>
    <t>SERVIÇOS PRELIMINARES / ADMINISTRAÇÃO DA OBRA</t>
  </si>
  <si>
    <t>REDE COLETORA E RAMAIS DE ESGOTO (CONSOLIDADO)</t>
  </si>
  <si>
    <t>02.</t>
  </si>
  <si>
    <t>ESTAÇÕES ELEVATÓRIAS DE ESGOTO (CONSOLIDADO)</t>
  </si>
  <si>
    <t>03.</t>
  </si>
  <si>
    <t>EMISSÁRIOS (CONSOLIDADO)</t>
  </si>
  <si>
    <t>04.</t>
  </si>
  <si>
    <t>ESTAÇÃO DE TRATAMENTO DE ESGOTO</t>
  </si>
  <si>
    <t>05.</t>
  </si>
  <si>
    <t>CASA DO OPERADOR E URBANIZAÇÃO</t>
  </si>
  <si>
    <t>06.</t>
  </si>
  <si>
    <t>FORNECIMENTO DE MATERIAIS HIDRÁULICOS</t>
  </si>
  <si>
    <t>02.08</t>
  </si>
  <si>
    <t>FORNECIMENTO DE MATERIAIS HIDROMECÂNICOS</t>
  </si>
  <si>
    <t>FORNECIMENTO DE MATERIAIS ELÉTRICOS</t>
  </si>
  <si>
    <t>03.10</t>
  </si>
  <si>
    <t>03.11</t>
  </si>
  <si>
    <t>05.07</t>
  </si>
  <si>
    <t>05.08</t>
  </si>
  <si>
    <t>06.12</t>
  </si>
  <si>
    <t>06.13</t>
  </si>
  <si>
    <t>FORNECIMENTO DE MATERIAIS DE IMPERMEABILIZAÇÃO</t>
  </si>
  <si>
    <t>04.08</t>
  </si>
  <si>
    <t>FORNECIMENTO DE MATERIAIS HIDROSSANITÁRIOS</t>
  </si>
  <si>
    <t>INSTALAÇÕES HIDROSSANITÁRIAS</t>
  </si>
  <si>
    <r>
      <t xml:space="preserve">UNIDADE: </t>
    </r>
    <r>
      <rPr>
        <b/>
        <sz val="8"/>
        <rFont val="Calibri"/>
        <family val="2"/>
        <scheme val="minor"/>
      </rPr>
      <t>PLANILHA ORÇAMENTÁRIA - FORNECIMENTO DE MATERIAIS</t>
    </r>
  </si>
  <si>
    <t>UNID.</t>
  </si>
  <si>
    <t>QUANTID.</t>
  </si>
  <si>
    <t>R$ UNIT.</t>
  </si>
  <si>
    <t>R$ TOTAL</t>
  </si>
  <si>
    <t>%</t>
  </si>
  <si>
    <t>ÍNDICE REAJUSTE</t>
  </si>
  <si>
    <t/>
  </si>
  <si>
    <t>01.01.001</t>
  </si>
  <si>
    <t>Tubo coletor de esgoto, pvc, jei, dn 150 mm  (nbr 7362)</t>
  </si>
  <si>
    <t>m</t>
  </si>
  <si>
    <t>01.01.002</t>
  </si>
  <si>
    <t>01.01.003</t>
  </si>
  <si>
    <t>01.01.004</t>
  </si>
  <si>
    <t>Tubo coletor de esgoto pvc, jei, dn 100 mm (nbr  7362)</t>
  </si>
  <si>
    <t>01.01.005</t>
  </si>
  <si>
    <t>Curva longa pvc, pb, je, 45 graus, dn 100 mm, para rede coletora esgoto (nbr 10569)</t>
  </si>
  <si>
    <t>un</t>
  </si>
  <si>
    <t>Curva curta pvc, pb, je, 90 graus, dn 100 mm, para rede coletora esgoto (nbr 10569)</t>
  </si>
  <si>
    <t>Selim pvc, com travas, je, 90 graus,  dn 125 x 100 mm ou 150 x 100 mm, para rede coletora esgoto (nbr 10569)</t>
  </si>
  <si>
    <t>02.01.001</t>
  </si>
  <si>
    <t>EQUIPAMENTOS</t>
  </si>
  <si>
    <t>02.01.001.001</t>
  </si>
  <si>
    <t>02.01.001.002</t>
  </si>
  <si>
    <t>02.01.001.003</t>
  </si>
  <si>
    <t>Cesto com estrtutura em alumínio e tela em aço inox, para retirada de areia - tipo 01</t>
  </si>
  <si>
    <t>02.01.002</t>
  </si>
  <si>
    <t>MATERIAIS HIDROMECÂNICOS</t>
  </si>
  <si>
    <t>02.01.002.001</t>
  </si>
  <si>
    <t>02.01.002.002</t>
  </si>
  <si>
    <t>Adaptador de Interligação - AD JGS / KLIKSOZ DN = (80 x 75)mm - 2,900kg - SINAPI (00050) (Fornecimento)</t>
  </si>
  <si>
    <t>02.01.002.003</t>
  </si>
  <si>
    <t>Adufa de parede F°F° PN10 - APF10 F°F° DN = 150mm - 60,000kg - (COTAÇÃO)</t>
  </si>
  <si>
    <t>02.01.002.004</t>
  </si>
  <si>
    <t>Arruelas p/ juntas F°F° PN10 c/ flanges - ABF10 DN = 100mm - ORSE (05197) (Fornecimento)</t>
  </si>
  <si>
    <t>02.01.002.005</t>
  </si>
  <si>
    <t>Arruelas p/ juntas F°F° PN10 c/ flanges - ABF10 DN = 150mm - ORSE (05198) (Fornecimento)</t>
  </si>
  <si>
    <t>02.01.002.006</t>
  </si>
  <si>
    <t>02.01.002.007</t>
  </si>
  <si>
    <t>02.01.002.008</t>
  </si>
  <si>
    <t>Arruelas p/ juntas F°F° PN10 c/ flanges - ABF10 DN = 80mm - ORSE (05196) (Fornecimento)</t>
  </si>
  <si>
    <t>02.01.002.009</t>
  </si>
  <si>
    <t>02.01.002.010</t>
  </si>
  <si>
    <t>02.01.002.011</t>
  </si>
  <si>
    <t>Curva 45° F°F° PN10 c/ flanges - C45FF10 F°F° DN = 80mm - 9,500kg - ORSE (05344) (Fornecimento)</t>
  </si>
  <si>
    <t>02.01.002.012</t>
  </si>
  <si>
    <t>02.01.002.013</t>
  </si>
  <si>
    <t>Curva 90° F°F° PN10 c/ flanges - C90FF10 F°F° DN = 100mm - 11,000kg - ORSE (05386) (Fornecimento)</t>
  </si>
  <si>
    <t>02.01.002.014</t>
  </si>
  <si>
    <t>02.01.002.015</t>
  </si>
  <si>
    <t>Curva 90° F°F° PN10 c/ flanges - C90FF10 F°F° DN = 80mm - 9,500kg - ORSE (05385) (Fornecimento)</t>
  </si>
  <si>
    <t>02.01.002.016</t>
  </si>
  <si>
    <t>02.01.002.017</t>
  </si>
  <si>
    <t>02.01.002.018</t>
  </si>
  <si>
    <t>Flange Cego F°F° PN10 - FC10 F°F° DN = 80mm - 3,600kg - ORSE (05466) (Fornecimento)</t>
  </si>
  <si>
    <t>02.01.002.019</t>
  </si>
  <si>
    <t>02.01.002.020</t>
  </si>
  <si>
    <t>Junção 45° F°F° PN10 c/ flanges - YFF10 F°F° DN = 150mm - 33,000kg - ORSE (05494) (Fornecimento)</t>
  </si>
  <si>
    <t>02.01.002.021</t>
  </si>
  <si>
    <t>Junção 45° F°F° PN10 c/ flanges - YFF10 F°F° DN = 80mm - 17,200kg - ORSE (05491) (Fornecimento)</t>
  </si>
  <si>
    <t>02.01.002.022</t>
  </si>
  <si>
    <t>Parafusos p/ juntas F°F° PN10 c/ flanges - PPF10 F°F° (16 x 80)mm - ORSE (05244) (Fornecimento)</t>
  </si>
  <si>
    <t>02.01.002.023</t>
  </si>
  <si>
    <t>Parafusos p/ juntas F°F° PN10 c/ flanges - PPF10 F°F° (20 x 90)mm - ORSE (05245) (Fornecimento)</t>
  </si>
  <si>
    <t>Pedestal de suspensão simples F°F° PN10 - PSS10 F°F° DN = 150mm - 61,000kg - (COTAÇÃO)</t>
  </si>
  <si>
    <t>Registro de gaveta chato F°F° PN10 c/ flanges - RCFV10 F°F° DN = 100mm - 37,000kg - ORSE (12532) (Fornecimento)</t>
  </si>
  <si>
    <t>Registro de gaveta chato F°F° PN10 c/ flanges - RCFV10 F°F° DN = 80mm - 26,000kg - ORSE (12531) (Fornecimento)</t>
  </si>
  <si>
    <t>Tubo F°F° PN10 c/ flange e bolsa (inclusive anel) L = 1,00m - TFB10 F°F° DN = 80mm x 1,00m - 21,300kg - ORSE (06328) (Fornecimento)</t>
  </si>
  <si>
    <t>Tubo F°F° PN10 c/ flange e ponta L = 2,00m - TFP10 F°F° DN = 150mm x 2,00m - 67,100kg - SEINFRA/CE (I4657)</t>
  </si>
  <si>
    <t>Tubo F°F° PN10 c/ flanges L = 0,70m - TFL10 F°F° DN = 80mm x 0,70m - 17,730kg - SEINFRA/CE (I7063)</t>
  </si>
  <si>
    <t>Tubo F°F° PN10 cilíndrico - TCL10 F°F° DN = 150mm - 26,000kg - SEINFRA/CE (I8056)</t>
  </si>
  <si>
    <t>Válvula de Retenção F°F° PN10 Portinhola Dupla - VRPD10 F°F° DN = 80mm - 7,700kg - ORSE (11637) (Fornecimento)</t>
  </si>
  <si>
    <t>02.02.001</t>
  </si>
  <si>
    <t>QUADROS</t>
  </si>
  <si>
    <t>02.02.001.001</t>
  </si>
  <si>
    <t>Quadro de distribuição e comando p/  acionamento de bombas trifásicas (até 2x5CV), contendo estabilzador, multimedidor, horímetro, sinaleiros, proteção contra surto, relé de sobrecorrente, conj. sensor de nível, relé cíclico (conforme projeto)</t>
  </si>
  <si>
    <t>02.02.001.002</t>
  </si>
  <si>
    <t>Quadro de distribuição e comando p/  acionamento de bombas trifásicas (até 2x30CV), contendo soft start, estabilzador, multimedidor, horímetro, sinaleiros, proteção contra surto, relé de sobrecorrente, conj. sensor de nível, relé cíclico (conforme pr</t>
  </si>
  <si>
    <t>02.02.001.003</t>
  </si>
  <si>
    <t>Quadro de distribuição metálico, com pintura epóxi para serviços auxiliares em EEE (até 300m²), incluso barramento, disjuntores e demais itens conforme especificações técnicas e diagrama unifilar (Fornecimento)</t>
  </si>
  <si>
    <t>02.02.002</t>
  </si>
  <si>
    <t>MATERIAIS DIVERSOS</t>
  </si>
  <si>
    <t>02.02.002.001</t>
  </si>
  <si>
    <t>Armacao vertical com haste e contra-pino, em chapa de aco galvanizado 3/16", com 3 estribos e 3 isoladores</t>
  </si>
  <si>
    <t>02.02.002.002</t>
  </si>
  <si>
    <t>Arruela de alumínio p/eletroduto d=1 1/2"</t>
  </si>
  <si>
    <t>02.02.002.003</t>
  </si>
  <si>
    <t>Arruela em aluminio, com rosca, de 1", para eletroduto</t>
  </si>
  <si>
    <t>02.02.002.004</t>
  </si>
  <si>
    <t>Bucha alumínio p/eletroduto d=1 "</t>
  </si>
  <si>
    <t>02.02.002.005</t>
  </si>
  <si>
    <t>Bucha aluminio p/eletroduto d=1 1/2"</t>
  </si>
  <si>
    <t>02.02.002.006</t>
  </si>
  <si>
    <t>Cabecote para entrada de linha de alimentacao para eletroduto, em liga de aluminio com acabamento anti corrosivo, com fixacao por encaixe liso de 360 graus, de 1 1/2"</t>
  </si>
  <si>
    <t>02.02.002.007</t>
  </si>
  <si>
    <t>Cabo de cobre flexível blindado c/fita de cobre, 3 x 4,0mm2 - tensão:1kv</t>
  </si>
  <si>
    <t>02.02.002.008</t>
  </si>
  <si>
    <t>02.02.002.009</t>
  </si>
  <si>
    <t>Cabo de cobre isolado EPR, flexivel,  16mm²,  0,6/1KV / 90º C (Eprotenax-G7 ou similar)</t>
  </si>
  <si>
    <t>02.02.002.010</t>
  </si>
  <si>
    <t>02.02.002.011</t>
  </si>
  <si>
    <t>Cabo de cobre nu 16 mm2 meio-duro</t>
  </si>
  <si>
    <t>02.02.002.012</t>
  </si>
  <si>
    <t>02.02.002.013</t>
  </si>
  <si>
    <t>Cabo de cobre nu 35 mm2 meio-duro</t>
  </si>
  <si>
    <t>02.02.002.014</t>
  </si>
  <si>
    <t>Cabo de cobre PP Cordplast 4 x 2,5 mm2, 450/750v</t>
  </si>
  <si>
    <t>02.02.002.015</t>
  </si>
  <si>
    <t>Caixa de medicao bi ou trifásica, em noril (policarbonato)</t>
  </si>
  <si>
    <t>02.02.002.016</t>
  </si>
  <si>
    <t>Cinta aço galvanizado 250mm</t>
  </si>
  <si>
    <t>02.02.002.017</t>
  </si>
  <si>
    <t>Condulete tipo "C" de 1" em alumínio fundido a prova de tempo, gases, vapores e pós.</t>
  </si>
  <si>
    <t>02.02.002.018</t>
  </si>
  <si>
    <t>Condulete tipo "E" de 1" em alumínio fundido a prova de tempo, gases, vapores e pós.</t>
  </si>
  <si>
    <t>02.02.002.019</t>
  </si>
  <si>
    <t>Condulete tipo "LB" de 1" em alumínio fundido a prova de tempo, gases, vapores e pós.</t>
  </si>
  <si>
    <t>02.02.002.020</t>
  </si>
  <si>
    <t>Condulete tipo "T" de 1" em alumínio fundido a prova de tempo, gases, vapores e pós.</t>
  </si>
  <si>
    <t>02.02.002.021</t>
  </si>
  <si>
    <t>Conector p/ haste de aterramento 5/8"</t>
  </si>
  <si>
    <t>02.02.002.022</t>
  </si>
  <si>
    <t>Curva 90° eletroduto pvc roscável,  d=1 1/2"</t>
  </si>
  <si>
    <t>02.02.002.023</t>
  </si>
  <si>
    <t>Eletroduto corrugado flexível em PEAD Ø = 1.1/2", tipo Kanalex ou similar</t>
  </si>
  <si>
    <t>02.02.002.024</t>
  </si>
  <si>
    <t>02.02.002.025</t>
  </si>
  <si>
    <t>Eletroduto flexivel, em aco, tipo conduite, diametro de 1 1/2"</t>
  </si>
  <si>
    <t>02.02.002.026</t>
  </si>
  <si>
    <t>Eletroduto pvc roscável, d=1 1/2"</t>
  </si>
  <si>
    <t>02.02.002.027</t>
  </si>
  <si>
    <t>Haste âncora 16 x 2400mm</t>
  </si>
  <si>
    <t>02.02.002.028</t>
  </si>
  <si>
    <t>Interruptor embutir 01 seção simples com placa</t>
  </si>
  <si>
    <t>02.02.002.029</t>
  </si>
  <si>
    <t>Luminaria prova de tempo peterco y.31/1</t>
  </si>
  <si>
    <t>Luva eletroduto pvc roscável, d=1 1/2"</t>
  </si>
  <si>
    <t>Unidade combinada de Plug e Tomada blindada, com um elemento 3P+T (ou 2P+T) - 380V-16A, montada em caixa de material termoplástico</t>
  </si>
  <si>
    <t>Miscelânea para serviço de montagem elétrica de estação elevatória, potência instalada de até 20 CV por bomba: porcas, parafusos, arruelas, chapas de montagem, tirantes suportes, isoladores suportes, conectores simples, tomadas e interruptores de emb</t>
  </si>
  <si>
    <t>03.01.001</t>
  </si>
  <si>
    <t>03.01.002</t>
  </si>
  <si>
    <t>Tubo de pvc defofo junta elástica integrada, 1mpa, dn 100mm</t>
  </si>
  <si>
    <t>03.01.003</t>
  </si>
  <si>
    <t>03.01.004</t>
  </si>
  <si>
    <t>Tubo pvc pba jei, classe 12, dn 75 mm, para rede de agua (nbr 5647)</t>
  </si>
  <si>
    <t>03.01.005</t>
  </si>
  <si>
    <t>Curva 22°30' F°F° PN10 c/ bolsas (inclusive anéis) - C22JGS10 F°F° DN = 100mm - 11,800kg - ORSE (05307) (Fornecimento)</t>
  </si>
  <si>
    <t>03.01.006</t>
  </si>
  <si>
    <t>Curva 22°30' F°F° PN10 c/ bolsas (inclusive anéis) - C22JGS10 F°F° DN = 150mm - 18,700kg - ORSE (12171) (Fornecimento)</t>
  </si>
  <si>
    <t>03.01.007</t>
  </si>
  <si>
    <t>Curva 45° F°F° PN10 c/ bolsas (inclusive anéis) - C45JGS10 F°F° DN = 100mm - 13,000kg - ORSE (05333) (Fornecimento)</t>
  </si>
  <si>
    <t>03.01.008</t>
  </si>
  <si>
    <t>03.01.009</t>
  </si>
  <si>
    <t>Curva 90° F°F° PN10 c/ bolsas (inclusive anéis) - C90JGS10 F°F° DN = 100mm - 14,000kg - ORSE (05359) (Fornecimento)</t>
  </si>
  <si>
    <t>03.01.010</t>
  </si>
  <si>
    <t>03.01.011</t>
  </si>
  <si>
    <t>Curva pvc pba, je, pb, 22 graus, dn 75 / de 85 mm, para rede agua (nbr 10351)</t>
  </si>
  <si>
    <t>03.01.012</t>
  </si>
  <si>
    <t>Curva pvc pba, je, pb, 45 graus, dn 75 / de 85 mm, para rede agua (nbr 10351)</t>
  </si>
  <si>
    <t>03.01.013</t>
  </si>
  <si>
    <t>Curva pvc pba, je, pb, 90 graus, dn 75 / de 85 mm, para rede agua (nbr 10351)</t>
  </si>
  <si>
    <t>04.01.001</t>
  </si>
  <si>
    <t>Tubo F°F° PN10 cilíndrico - TCL10 F°F° DN = 100mm - 17,200kg - SEINFRA/CE (I8055)</t>
  </si>
  <si>
    <t>04.01.002</t>
  </si>
  <si>
    <t>04.01.003</t>
  </si>
  <si>
    <t>Tubo F°F° PN10 c/ ponta e bolsa (inclusive anel) - TJTE10 F°F° DN = 100mm - 18,400kg - ORSE (08655) (Fornecimento)</t>
  </si>
  <si>
    <t>04.01.004</t>
  </si>
  <si>
    <t>Tubo F°F° PN10 c/ flange e ponta L = 1,00m - TFP10 F°F° DN = 100mm x 1,00m - 21,700kg - ORSE (05874) (Fornecimento)</t>
  </si>
  <si>
    <t>04.01.005</t>
  </si>
  <si>
    <t>Tubo F°F° PN10 c/ flange e ponta L = 2,00m - TFP10 F°F° DN = 100mm x 2,00m - 38,900kg - SEINFRA/CE (I4646)</t>
  </si>
  <si>
    <t>04.01.006</t>
  </si>
  <si>
    <t>04.01.007</t>
  </si>
  <si>
    <t>Tubo F°F° PN10 c/ flange e ponta L = 3,20m - TFP10 F°F° DN = 100mm x 3,20m - 59,500kg - SEINFRA/CE (I4670)</t>
  </si>
  <si>
    <t>04.01.008</t>
  </si>
  <si>
    <t>04.01.009</t>
  </si>
  <si>
    <t>04.01.010</t>
  </si>
  <si>
    <t>04.01.011</t>
  </si>
  <si>
    <t>04.01.012</t>
  </si>
  <si>
    <t>04.01.013</t>
  </si>
  <si>
    <t>04.01.014</t>
  </si>
  <si>
    <t>Pedestal de manobra simples F°F° PN10 - PMS10 F°F° DN = 100mm - 57,000kg -   (COTAÇÃO)</t>
  </si>
  <si>
    <t>04.02.001</t>
  </si>
  <si>
    <t>Manta termoplastica, pead, geomembrana lisa, e = 1,50 mm ( nbr 15352)</t>
  </si>
  <si>
    <t>m2</t>
  </si>
  <si>
    <t>04.02.002</t>
  </si>
  <si>
    <t>Miscelânea para ancoragem de manta termoplástica (PEAD): porcas, parafusos, arruelas, chapas de montagem, perfis de ancoragem PEAD, neoprene, abraçadeiras, etc.</t>
  </si>
  <si>
    <t>05.01.001</t>
  </si>
  <si>
    <t>Caixa d'agua de fibra de vidro, para 500 litros, com tampa</t>
  </si>
  <si>
    <t>05.01.002</t>
  </si>
  <si>
    <t>Tubo pvc, soldavel, dn 20 mm, agua fria (nbr-5648)</t>
  </si>
  <si>
    <t>05.01.003</t>
  </si>
  <si>
    <t>Tubo pvc, soldavel, dn 25 mm, agua fria (nbr-5648)</t>
  </si>
  <si>
    <t>05.01.004</t>
  </si>
  <si>
    <t>Tubo pvc, soldavel, dn 32 mm, agua fria (nbr-5648)</t>
  </si>
  <si>
    <t>05.01.005</t>
  </si>
  <si>
    <t>Joelho 90° pvc rigido soldavel c/ bucha latao, c/redução, d= 25mm x 1/2"</t>
  </si>
  <si>
    <t>05.01.006</t>
  </si>
  <si>
    <t>Joelho pvc, soldavel, 90 graus, 25 mm, para agua fria predial</t>
  </si>
  <si>
    <t>05.01.007</t>
  </si>
  <si>
    <t>Joelho de reducao, pvc soldavel, 90 graus,  25 mm x 20 mm, para agua fria predial</t>
  </si>
  <si>
    <t>05.01.008</t>
  </si>
  <si>
    <t>Adaptador pvc soldavel, com flange e anel de vedacao, 20 mmx 1/2", para caixa d'agua</t>
  </si>
  <si>
    <t>05.01.009</t>
  </si>
  <si>
    <t>Adaptador pvc soldavel, com flange e anel de vedacao, 25 mmx 3/4", para caixa d'agua</t>
  </si>
  <si>
    <t>05.01.010</t>
  </si>
  <si>
    <t>Adaptador pvc soldavel curto com bolsa e rosca, 32 mm x 1",para agua fria</t>
  </si>
  <si>
    <t>05.01.011</t>
  </si>
  <si>
    <t>Adaptador pvc soldavel curto com bolsa e rosca, 25 mm x 3/4", para agua fria</t>
  </si>
  <si>
    <t>05.01.012</t>
  </si>
  <si>
    <t>Adaptador pvc soldavel curto com bolsa e rosca, 20 mm x 1/2", para agua fria</t>
  </si>
  <si>
    <t>05.01.013</t>
  </si>
  <si>
    <t>Luva de correr para tubo soldavel, pvc, 25 mm, para agua fria predial</t>
  </si>
  <si>
    <t>05.01.014</t>
  </si>
  <si>
    <t>Te soldavel, pvc, 90 graus, 25 mm, para agua fria predial (nbr 5648)</t>
  </si>
  <si>
    <t>05.01.015</t>
  </si>
  <si>
    <t>Te de reducao, pvc, soldavel, 90 graus, 25 mm x 20 mm, paraagua fria predial</t>
  </si>
  <si>
    <t>05.01.016</t>
  </si>
  <si>
    <t>Luva roscavel, pvc, 1/2", agua fria predial</t>
  </si>
  <si>
    <t>05.01.017</t>
  </si>
  <si>
    <t>Registro gaveta com acabamento e canopla cromados, simples,bitola 3/4 " (ref 1509)</t>
  </si>
  <si>
    <t>05.01.018</t>
  </si>
  <si>
    <t>Registro gaveta com acabamento e canopla cromados, simples,bitola 1 " (ref 1509)</t>
  </si>
  <si>
    <t>05.01.019</t>
  </si>
  <si>
    <t>Registro pressao com acabamento e canopla cromada, simples,bitola 1/2 " (ref 1416)</t>
  </si>
  <si>
    <t>05.01.020</t>
  </si>
  <si>
    <t>Registro pressao com acabamento e canopla cromada, simples,bitola 3/4 " (ref 1416)</t>
  </si>
  <si>
    <t>05.01.021</t>
  </si>
  <si>
    <t>Tubo pvc  serie normal, dn 40 mm, para esgoto  predial (nbr5688)</t>
  </si>
  <si>
    <t>05.01.022</t>
  </si>
  <si>
    <t>Tubo pvc serie normal, dn 50 mm, para esgoto predial (nbr 5688)</t>
  </si>
  <si>
    <t>05.01.023</t>
  </si>
  <si>
    <t>Tubo pvc serie normal, dn 75 mm, para esgoto predial (nbr 5688)</t>
  </si>
  <si>
    <t>05.01.024</t>
  </si>
  <si>
    <t>Tubo pvc  serie normal, dn 100 mm, para esgoto  predial (nbr 5688)</t>
  </si>
  <si>
    <t>05.01.025</t>
  </si>
  <si>
    <t>Bolsa de ligacao em pvc flexivel para vaso sanitario 1.1/2 " (40 mm)</t>
  </si>
  <si>
    <t>05.01.026</t>
  </si>
  <si>
    <t>Joelho pvc, soldavel, bb, 90 graus, dn 40 mm, para esgoto predial</t>
  </si>
  <si>
    <t>05.01.027</t>
  </si>
  <si>
    <t>Joelho pvc, soldavel, bb, 45 graus, dn 40 mm, para esgoto predial</t>
  </si>
  <si>
    <t>05.01.028</t>
  </si>
  <si>
    <t>Joelho 90° pvc rigido com anel p/esgoto secundario, d= 40mm</t>
  </si>
  <si>
    <t>05.01.029</t>
  </si>
  <si>
    <t>Joelho pvc, soldavel, pb, 90 graus, dn 100 mm, para esgoto predial</t>
  </si>
  <si>
    <t>05.01.030</t>
  </si>
  <si>
    <t>Joelho pvc, soldavel, pb, 90 graus, dn 75 mm, para esgoto predial</t>
  </si>
  <si>
    <t>05.01.031</t>
  </si>
  <si>
    <t>Joelho pvc, soldavel, pb, 90 graus, dn 50 mm, para esgoto predial</t>
  </si>
  <si>
    <t>05.01.032</t>
  </si>
  <si>
    <t>Joelho com visita, pvc serie r, 90 graus, 100 x 75 mm, paraesgoto predial</t>
  </si>
  <si>
    <t>05.01.033</t>
  </si>
  <si>
    <t>Juncao simples, pvc, dn 50 x 50 mm, serie normal para esgoto predial</t>
  </si>
  <si>
    <t>05.01.034</t>
  </si>
  <si>
    <t>Luva de correr, pvc, dn 50 mm, para esgoto predial</t>
  </si>
  <si>
    <t>05.01.035</t>
  </si>
  <si>
    <t>Caixa sifonada pvc, 150 x 150 x 50 mm, com grelha redonda branca</t>
  </si>
  <si>
    <t>05.01.036</t>
  </si>
  <si>
    <t>Ralo sifonado pvc cilindrico, 100 x 40 mm,  com grelha redonda branca</t>
  </si>
  <si>
    <t>05.01.037</t>
  </si>
  <si>
    <t>Ralo seco pvc quadrado, 100 x 100 x 53 mm, saida 40 mm, comgrelha branca</t>
  </si>
  <si>
    <t>05.01.038</t>
  </si>
  <si>
    <t>Espelho cristal e = 4 mm</t>
  </si>
  <si>
    <t>05.01.039</t>
  </si>
  <si>
    <t>Saboneteira branca 15 x 15cm (deca - ref. A180  ou similar)</t>
  </si>
  <si>
    <t>05.01.040</t>
  </si>
  <si>
    <t>Chuveiro plastico branco simples 5 '' para acoplar em haste1/2 ", agua fria</t>
  </si>
  <si>
    <t>05.02.001</t>
  </si>
  <si>
    <t>05.02.002</t>
  </si>
  <si>
    <t>05.02.003</t>
  </si>
  <si>
    <t>Curva 135 graus, para eletroduto, em aco galvanizado eletrolitico, diametro de 40 mm (1 1/2")</t>
  </si>
  <si>
    <t>05.02.004</t>
  </si>
  <si>
    <t>Luva em pvc rigido roscavel, de 1 1/2", para eletroduto</t>
  </si>
  <si>
    <t>05.02.005</t>
  </si>
  <si>
    <t>05.02.006</t>
  </si>
  <si>
    <t>Cinta aço galvanizado p/ poste dt 160mm</t>
  </si>
  <si>
    <t>05.02.007</t>
  </si>
  <si>
    <t>Eletroduto de pvc rigido roscavel de 1 1/2 ", sem luva</t>
  </si>
  <si>
    <t>05.02.008</t>
  </si>
  <si>
    <t>Eletroduto pvc flexivel corrugado, cor amarela, de 25 mm</t>
  </si>
  <si>
    <t>05.02.009</t>
  </si>
  <si>
    <t>Tomada dupla 2P + T, universal, 4x2"</t>
  </si>
  <si>
    <t>05.02.010</t>
  </si>
  <si>
    <t>05.02.011</t>
  </si>
  <si>
    <t>Caixa de pvc 4" x  2" , embutir, p/eletroduto (preta)</t>
  </si>
  <si>
    <t>05.02.012</t>
  </si>
  <si>
    <t>Caixa octogonal de fundo movel, em pvc, de 4" x 4", para eletroduto flexivel corrugado</t>
  </si>
  <si>
    <t>05.02.013</t>
  </si>
  <si>
    <t>Caixa de passagem, em pvc, de 4" x 4", para eletroduto flexivel corrugado</t>
  </si>
  <si>
    <t>05.02.014</t>
  </si>
  <si>
    <t>Cabo de cobre, flexivel, classe 4 ou 5, isolacao em pvc/a, antichama bwf-b, 1 condutor, 450/750 v, secao nominal 4 mm2</t>
  </si>
  <si>
    <t>05.02.015</t>
  </si>
  <si>
    <t>Cabo de cobre, flexivel, classe 4 ou 5, isolacao em pvc/a, antichama bwf-b, 1 condutor, 450/750 v, secao nominal 2,5 mm2</t>
  </si>
  <si>
    <t>05.02.016</t>
  </si>
  <si>
    <t>Abracadeira de nylon para amarracao de cabos, comprimento de 390 x *4,6* mm</t>
  </si>
  <si>
    <t>05.02.017</t>
  </si>
  <si>
    <t>Conector parafuso fendido para cabo 16 mm2</t>
  </si>
  <si>
    <t>Un</t>
  </si>
  <si>
    <t>05.02.018</t>
  </si>
  <si>
    <t>Parafuso zincado, sextavado, com rosca soberba, diametro 3/8", comprimento 80 mm</t>
  </si>
  <si>
    <t>05.02.019</t>
  </si>
  <si>
    <t>Parafuso zincado, sextavado, com rosca soberba, diametro 5/16", comprimento 40 mm</t>
  </si>
  <si>
    <t>05.02.020</t>
  </si>
  <si>
    <t>Parafuso zincado, sextavado, com rosca soberba, diametro 5/16", comprimento 80 mm</t>
  </si>
  <si>
    <t>05.02.021</t>
  </si>
  <si>
    <t>Porca zincada, sextavada, diametro 3/8"</t>
  </si>
  <si>
    <t>05.02.022</t>
  </si>
  <si>
    <t>Porca zincada, sextavada, diametro 5/16"</t>
  </si>
  <si>
    <t>05.02.023</t>
  </si>
  <si>
    <t>Fita isolante adesiva antichama, uso ate 750 v, em rolo de 19 mm x 20 m</t>
  </si>
  <si>
    <t>05.02.024</t>
  </si>
  <si>
    <t>Fita isolante de borracha autofusao, uso ate 69 kv (alta tensao)</t>
  </si>
  <si>
    <t>05.02.025</t>
  </si>
  <si>
    <t>Fita aco inox para cintar poste, l = 19 mm, e = 0,5 mm (rolo de 30m)</t>
  </si>
  <si>
    <t>05.02.026</t>
  </si>
  <si>
    <t>Disjuntor bipolar 25 A, padrão DIN (linha branca), curva C, corrente de interrupção 5KA, ref.: Siemens 5SX1 ou similar.</t>
  </si>
  <si>
    <t>05.02.027</t>
  </si>
  <si>
    <t>Disjuntor bipolar 40 A, padrão DIN (linha branca), curva de disparo C, corrente de interrupção 10KA, ref.: Siemens 5SX1 ou similar.</t>
  </si>
  <si>
    <t>05.02.028</t>
  </si>
  <si>
    <t>Disjuntor monopolar 25 A, padrão DIN (linha branca), curva de disparo B, corrente de interrupção 5KA, ref.: Siemens 5 SX1 ou similar.</t>
  </si>
  <si>
    <t>05.02.029</t>
  </si>
  <si>
    <t>Quadro de distribuição de embutir em chapa de aço, p/até 08 disjuntores c/barramento, padrão DIN, Cemar ou similar</t>
  </si>
  <si>
    <t>05.02.030</t>
  </si>
  <si>
    <t>Caixa para medidor polifasico, em policarbonato (termoplastico), com disjuntor</t>
  </si>
  <si>
    <t>05.02.031</t>
  </si>
  <si>
    <t>Luminaria led refletor retangular bivolt, luz branca, 30 w</t>
  </si>
  <si>
    <t>05.02.032</t>
  </si>
  <si>
    <t>Relé fotoelétrico 1000 w - 220 v</t>
  </si>
  <si>
    <t>05.02.033</t>
  </si>
  <si>
    <t>Luminária de embutir Lar T8 Led com refletor com aletas, 2x18w da Aladin FE 209/232 Al ou similar com lâmpadas e reator bivolt</t>
  </si>
  <si>
    <t>05.02.034</t>
  </si>
  <si>
    <t>PADRÃO DE ENTRADA</t>
  </si>
  <si>
    <t>05.02.034.001</t>
  </si>
  <si>
    <t>05.02.034.002</t>
  </si>
  <si>
    <t>05.02.034.003</t>
  </si>
  <si>
    <t>05.02.034.004</t>
  </si>
  <si>
    <t>05.02.034.005</t>
  </si>
  <si>
    <t>05.02.034.006</t>
  </si>
  <si>
    <t>05.02.034.007</t>
  </si>
  <si>
    <t>05.02.034.008</t>
  </si>
  <si>
    <t>05.02.034.009</t>
  </si>
  <si>
    <t>05.02.034.010</t>
  </si>
  <si>
    <t>05.02.034.011</t>
  </si>
  <si>
    <t>05.02.034.012</t>
  </si>
  <si>
    <r>
      <t xml:space="preserve">UNIDADE: </t>
    </r>
    <r>
      <rPr>
        <b/>
        <sz val="8"/>
        <rFont val="Calibri"/>
        <family val="2"/>
        <scheme val="minor"/>
      </rPr>
      <t>PLANILHA ORÇAMENTÁRIA - EXECUÇÃO DE SERVIÇOS</t>
    </r>
  </si>
  <si>
    <t>Equipe Dirigente</t>
  </si>
  <si>
    <t>Manutenção do Canteiro</t>
  </si>
  <si>
    <t>01.02.001</t>
  </si>
  <si>
    <t>01.02.002</t>
  </si>
  <si>
    <t>01.02.003</t>
  </si>
  <si>
    <t>Limpeza manual do terreno (c/ raspagem superficial)</t>
  </si>
  <si>
    <t>01.02.004</t>
  </si>
  <si>
    <t>Execução de escritório em canteiro de obra em chapa de madeira compensada, não incluso mobiliário e equipamentos. af_02/2016</t>
  </si>
  <si>
    <t>01.02.005</t>
  </si>
  <si>
    <t>Execução de almoxarifado em canteiro de obra em chapa de madeira compensada, incluso prateleiras. af_02/2016</t>
  </si>
  <si>
    <t>01.02.006</t>
  </si>
  <si>
    <t>Execução de depósito em canteiro de obra em chapa de madeira compensada, não incluso mobiliário. af_04/2016</t>
  </si>
  <si>
    <t>01.02.007</t>
  </si>
  <si>
    <t>Execução de refeitório em canteiro de obra em chapa de madeira compensada, não incluso mobiliário e equipamentos. af_02/2016</t>
  </si>
  <si>
    <t>01.02.008</t>
  </si>
  <si>
    <t>Execução de sanitário e vestiário em canteiro de obra em chapa de madeira compensada, não incluso mobiliário. af_02/2016</t>
  </si>
  <si>
    <t>01.02.009</t>
  </si>
  <si>
    <t>Fornecimento de veículo leve, com ar-condicionado para apoio a fiscalização, incluindo despesas com combustível, óleos, manutenção, licenciamento e manutenção</t>
  </si>
  <si>
    <t>mês</t>
  </si>
  <si>
    <t>01.02.010</t>
  </si>
  <si>
    <t>01.03.001</t>
  </si>
  <si>
    <t>01.03.002</t>
  </si>
  <si>
    <t>Projeto executivo elétrico e de automação de Estação Elevatória de Esgoto (qualquer porte), incluso energização e aprovação na concessionária</t>
  </si>
  <si>
    <t>01.03.003</t>
  </si>
  <si>
    <t>Projeto executivo elétrico e de automação de Estação de Tratamento de Esgoto (tipo lagoa, qualquer porte), incluso energização e aprovação na concessionária</t>
  </si>
  <si>
    <t>Locação de redes de água ou de esgoto</t>
  </si>
  <si>
    <t>Carga e descarga (material em geral), com manuseio e arrumação do material</t>
  </si>
  <si>
    <t>t</t>
  </si>
  <si>
    <t>02.01.003</t>
  </si>
  <si>
    <t>Transporte comercial com caminhao carroceria 9 t, rodovia pavimentada</t>
  </si>
  <si>
    <t>txkm</t>
  </si>
  <si>
    <t>02.01.004</t>
  </si>
  <si>
    <t>02.01.005</t>
  </si>
  <si>
    <t>Limpeza e teste de redes de esgotos sanitários</t>
  </si>
  <si>
    <t>02.01.006</t>
  </si>
  <si>
    <t>Cadastro de Redes de Esgoto</t>
  </si>
  <si>
    <t>02.01.007</t>
  </si>
  <si>
    <t>Limpeza de ruas (varrição e remoção de entulhos)</t>
  </si>
  <si>
    <t>m²</t>
  </si>
  <si>
    <t>Sinalização de Valas com Placas Indicativas</t>
  </si>
  <si>
    <t>02.03.001</t>
  </si>
  <si>
    <t>ESCAVAÇÃO MANUAL</t>
  </si>
  <si>
    <t>02.03.001.001</t>
  </si>
  <si>
    <t>Escavação manual de vala ou cava em material de 1ª categoria, profundidade até 1,50m</t>
  </si>
  <si>
    <t>m3</t>
  </si>
  <si>
    <t>02.03.001.002</t>
  </si>
  <si>
    <t>Escavação manual de vala ou cava em material de 1ª categoria, profundidade entre 1,50 e 3,00m</t>
  </si>
  <si>
    <t>02.03.001.003</t>
  </si>
  <si>
    <t>Escavação manual de vala ou cava em material de 2ª categoria, profundidade até 1,50m</t>
  </si>
  <si>
    <t>02.03.001.004</t>
  </si>
  <si>
    <t>Escavação manual de vala ou cava em material de 2ª categoria, profundidade entre 1,50 e 3,00m</t>
  </si>
  <si>
    <t>02.03.001.005</t>
  </si>
  <si>
    <t>Escavação manual de vala ou cava em material de 3ª categoria, profundidade até 2,00 m, com uso de explosivos e perfuração manual</t>
  </si>
  <si>
    <t>02.03.001.006</t>
  </si>
  <si>
    <t>Escavação manual de vala ou cava em material de 3ª categoria, profundidade até 4,00 m, com uso de explosivos e perfuração manual</t>
  </si>
  <si>
    <t>02.03.002</t>
  </si>
  <si>
    <t>ESCAVAÇÃO MECÂNICA</t>
  </si>
  <si>
    <t>02.03.002.001</t>
  </si>
  <si>
    <t>Escavação com retro-escavadeira de pneus, de valas, em material de 1ª categoria até 1,50m de profundidade</t>
  </si>
  <si>
    <t>02.03.002.002</t>
  </si>
  <si>
    <t>Escavação com retro-escavadeira de pneus, de valas, em material de 1ª categoria entre 1,50 e 3,00m de profundidade</t>
  </si>
  <si>
    <t>02.03.002.003</t>
  </si>
  <si>
    <t>Escavação com retro-escavadeira de pneus, de valas, em material de 2ª categoria até 1,50m de profundidade</t>
  </si>
  <si>
    <t>02.03.002.004</t>
  </si>
  <si>
    <t>Escavação com retro-escavadeira de pneus, de valas, em material de 2ª categoria entre 1,50 e 3,00m de profundidade</t>
  </si>
  <si>
    <t>02.03.002.005</t>
  </si>
  <si>
    <t>Escavação manual de vala ou cava em material de 3ª categoria, profundidade até 2,00 m, com uso de explosivos e perfuração mecânica</t>
  </si>
  <si>
    <t>02.03.002.006</t>
  </si>
  <si>
    <t>Escavação manual de vala ou cava em material de 3ª categoria, profundidade até 4,00 m, com uso de explosivos e perfuração mecânica</t>
  </si>
  <si>
    <t>02.03.003</t>
  </si>
  <si>
    <t>ATERRO / COMPACTAÇÃO</t>
  </si>
  <si>
    <t>02.03.003.001</t>
  </si>
  <si>
    <t>Preparo de fundo de vala com largura menor que 1,5 m, em local com nível baixo de interferência. af_06/2016</t>
  </si>
  <si>
    <t>02.03.003.002</t>
  </si>
  <si>
    <t>Colchão de areia</t>
  </si>
  <si>
    <t>02.03.003.003</t>
  </si>
  <si>
    <t>Reaterro manual de valas ou áreas, com espalhamento e compactação, utilizando compactador à percussão sapinho, sem controle do grau de compactação</t>
  </si>
  <si>
    <t>02.03.003.004</t>
  </si>
  <si>
    <t>Material para sub-base com cbr&gt;20, inclusive aquisição, escavação e carga na jazida (medido pelo corte), exclusive limpeza da área e transporte</t>
  </si>
  <si>
    <t>02.03.003.005</t>
  </si>
  <si>
    <t>Sub-base estabilizada granulometricamente sem mistura (sem transporte) e sem forneciemnto de material</t>
  </si>
  <si>
    <t>02.03.004</t>
  </si>
  <si>
    <t>TRANSPORTE</t>
  </si>
  <si>
    <t>02.03.004.001</t>
  </si>
  <si>
    <t>Carga mecânica de material de 1ª categoria</t>
  </si>
  <si>
    <t>02.03.004.002</t>
  </si>
  <si>
    <t>Carga mecânica de material de 2ª categoria</t>
  </si>
  <si>
    <t>02.03.004.003</t>
  </si>
  <si>
    <t>Carga mecânica de material de 3ª categoria</t>
  </si>
  <si>
    <t>02.03.004.004</t>
  </si>
  <si>
    <t>m3xkm</t>
  </si>
  <si>
    <t>02.03.004.005</t>
  </si>
  <si>
    <t>Transporte com caminhão basculante 10 m3 de massa asfaltica para pavimentação urbana</t>
  </si>
  <si>
    <t>02.04.001</t>
  </si>
  <si>
    <t>Escoramento metálico p/ valas, h&lt;=2.50 m, com pranchas metálicas de 4,7 mm x 30 cm e longarinas em peças de madeira de 3"x6",  reaproveitamento : 60 vezes</t>
  </si>
  <si>
    <t>02.04.002</t>
  </si>
  <si>
    <t>Bombeamento direto p/ esgotamento de valas com Gerador</t>
  </si>
  <si>
    <t>H</t>
  </si>
  <si>
    <t>02.04.003</t>
  </si>
  <si>
    <t>Rebaixamento de lençol freático com ponteiras filtrantes em valas (metro de vala)</t>
  </si>
  <si>
    <t>02.05.001</t>
  </si>
  <si>
    <t>02.05.002</t>
  </si>
  <si>
    <t>02.05.003</t>
  </si>
  <si>
    <t>02.05.004</t>
  </si>
  <si>
    <t>02.05.005</t>
  </si>
  <si>
    <t>Fornecimento e lançamento de concreto simples, fck = 15mpa em bloco de ancoragem</t>
  </si>
  <si>
    <t>Boca p/bueiro simples tubular d=0,40m em concreto ciclopico, inclindo formas, escavacao, reaterro e materiais, excluindo material reaterro jazida e transporte</t>
  </si>
  <si>
    <t>02.06.001</t>
  </si>
  <si>
    <t>Assentamento de tubo de pvc para rede coletora de esgoto de parede maciça, dn 150 mm, junta elástica, instalado em local com nível baixo de interferências (não inclui fornecimento). af_06/2015</t>
  </si>
  <si>
    <t>02.06.002</t>
  </si>
  <si>
    <t>02.06.003</t>
  </si>
  <si>
    <t>Assentamento de tubo de pvc para rede coletora de esgoto de parede maciça, dn 100 mm, junta elástica, instalado em local com nível baixo de interferências (não inclui fornecimento). af_06/2015</t>
  </si>
  <si>
    <t>Remanejamento de Rede de Distribuição de Água em PVC, DN   50 a 100mm</t>
  </si>
  <si>
    <t>02.07.001</t>
  </si>
  <si>
    <t>Demolição de pavimentação em paralelepípedo ou pré-moldados de concreto c/ reaproveitamento</t>
  </si>
  <si>
    <t>02.07.002</t>
  </si>
  <si>
    <t>Demolição de pavimentação (capa) asfáltica</t>
  </si>
  <si>
    <t>02.07.003</t>
  </si>
  <si>
    <t>Reposição de pavimentação em paralelepípedo granítico, exclusive paralelos, inclusive colchão de areia de 0.05 m e rej. arg. cimento e areia 1:3</t>
  </si>
  <si>
    <t>02.07.004</t>
  </si>
  <si>
    <t>Reposição de pavimentação asfáltica, incluindo pintura de ligação, fornecimento e aplicação de CBUQ</t>
  </si>
  <si>
    <t>02.07.005</t>
  </si>
  <si>
    <t>Demolição manual de piso em concreto simples e/ou cimentado</t>
  </si>
  <si>
    <t>02.07.006</t>
  </si>
  <si>
    <t>Demolição de piso cerâmico ou ladrilho</t>
  </si>
  <si>
    <t>02.07.007</t>
  </si>
  <si>
    <t>02.07.008</t>
  </si>
  <si>
    <t>Execução de passeio (calçada) ou piso de concreto com concreto moldado in loco, feito em obra, acabamento convencional, espessura 8 cm, armado. af_07/2016</t>
  </si>
  <si>
    <t>02.07.009</t>
  </si>
  <si>
    <t>Piso em ladrilho hidráulico liso, uma cor, 20 x 20 cm,aplicado com argamassa industrializada ac-i, rejuntado, exclusive regularização de base ou emboço</t>
  </si>
  <si>
    <t>02.07.010</t>
  </si>
  <si>
    <t>Revestimento cerâmico para piso ou parede, 46 x 46 cm, pei 5, Incenor, comum branco, anti-derrapante, retificado, ref.62650 ou similar, aplicada c/ argamassa ind. ac-ii, rejunte acrílico, exceto regularização de base/emboço</t>
  </si>
  <si>
    <t>02.07.011</t>
  </si>
  <si>
    <t>Meio-fio de concreto simples, sobre base de concreto simples e rejuntado com argamassa de cimento e areia traço 1:3</t>
  </si>
  <si>
    <t>Locacao convencional de obra, através de gabarito de tabuas corridas pontaletadas, com reaproveitamento de 10 vezes.</t>
  </si>
  <si>
    <t>03.02.001</t>
  </si>
  <si>
    <t>ESCAVAÇÃO</t>
  </si>
  <si>
    <t>03.02.001.001</t>
  </si>
  <si>
    <t>03.02.001.002</t>
  </si>
  <si>
    <t>03.02.002</t>
  </si>
  <si>
    <t>03.02.002.001</t>
  </si>
  <si>
    <t>03.02.002.002</t>
  </si>
  <si>
    <t>03.03.001</t>
  </si>
  <si>
    <t>03.04.001</t>
  </si>
  <si>
    <t>Lastro de brita 2</t>
  </si>
  <si>
    <t>03.04.002</t>
  </si>
  <si>
    <t>Lastro de concreto, preparo mecânico, inclusos aditivo impermeabilizante, lançamento e adensamento</t>
  </si>
  <si>
    <t>Concreto simples fck= 30MPA (b1/b2), fabricado na obra, com lançamento e adensamento</t>
  </si>
  <si>
    <t>Concreto Armado fck=30,0MPa, usinado, bombeado, adensado e lançado, para uso Geral, com formas planas em compensado resinado 12mm (05 usos)</t>
  </si>
  <si>
    <t>03.05.001</t>
  </si>
  <si>
    <t>Impermeabilização semi-flexível com Sika Top 107 bi-componente, cor cinza, 03 demãos cruzadas aplicado à trincha para aplicação em paredes enterradas, subsolos, caixas d'agua, áreas frias e em contato com esgoto</t>
  </si>
  <si>
    <t>03.06.001</t>
  </si>
  <si>
    <t>Muro em alvenaria bloco cerâmico, e= 0,19m, c/ alv de pedra 0,35 x 0,60m, colunas (9x20cm) e cintamento (9x15cm) superior e inferior concreto armado fck = 15,0 Mpa cada 3,00m, chapisco e reboco</t>
  </si>
  <si>
    <t>03.06.002</t>
  </si>
  <si>
    <t>Lastro de concreto, fck=15 mpa, lançado e adensado</t>
  </si>
  <si>
    <t>03.06.003</t>
  </si>
  <si>
    <t>Alvenaria bloco cerâmico vedação, 9x19x24cm, e=9cm, com argamassa AC-1, junta=2cm, chapiscada e rebocada nas duas faces</t>
  </si>
  <si>
    <t>03.06.004</t>
  </si>
  <si>
    <t>Laje pre-moldada p/forro, sobrecarga 100kg/m2, vaos ate 3,50m/e=8cm, c/lajotas e cap.c/conc fck=20mpa, 3cm, inter-eixo 38cm, c/escoramento (reapr.3x) e ferragem negativa</t>
  </si>
  <si>
    <t>03.06.005</t>
  </si>
  <si>
    <t>Concertina em aço galvanizado, espiral de Ø = 450mm, 3 clipes p/ espiral, lâmina de 30mm e fio interno de 2,50mm,  incluisive instalação</t>
  </si>
  <si>
    <t>03.06.006</t>
  </si>
  <si>
    <t>Logotipo da DESO em Estruturas Térreas</t>
  </si>
  <si>
    <t>03.06.007</t>
  </si>
  <si>
    <t>Pintura de acabamento com aplicação de 02 demãos de tinta PVA latex para exteriores - cores convencionais</t>
  </si>
  <si>
    <t>03.06.008</t>
  </si>
  <si>
    <t>03.06.009</t>
  </si>
  <si>
    <t>Cascalho (piçarra branca) aplicado</t>
  </si>
  <si>
    <t>03.06.010</t>
  </si>
  <si>
    <t>Pavimento em paralelepipedo sobre colchao de areia rejuntado com argamassa de cimento e areia no traço 1:3 (pedras pequenas 30 a 35 pecas por m2)</t>
  </si>
  <si>
    <t>03.06.011</t>
  </si>
  <si>
    <t>03.06.012</t>
  </si>
  <si>
    <t>Portão de ferro de abrir, 02 folhas, em tubo de aço galv.1 1/2", chapa 1,2mm, inclusive dobradiças, ferrolho e pintura</t>
  </si>
  <si>
    <t>03.07.001</t>
  </si>
  <si>
    <t>Montagem de Equipamentos e Materiais Diversos em Ferro Fundido ou Aço</t>
  </si>
  <si>
    <t>kg</t>
  </si>
  <si>
    <t>03.07.002</t>
  </si>
  <si>
    <t>03.08.001</t>
  </si>
  <si>
    <t>Caixa pré moldada em concreto c/tampa para aterramento (20x20x15)cm, padrão Energisa</t>
  </si>
  <si>
    <t>03.08.002</t>
  </si>
  <si>
    <t>Caixa de passagem em alvenaria de tijolos maciços esp. = 0,12m,  dim. int. = 0.50 x 0.50 x 0.50m</t>
  </si>
  <si>
    <t>03.08.003</t>
  </si>
  <si>
    <t>Luminária para iluminação pública, incl. poste de aço curvo e lâmpada vapor de mercúrio de 250 w, tecnolux, ref. cw-50 (ou similar)</t>
  </si>
  <si>
    <t>03.08.004</t>
  </si>
  <si>
    <t>Poste de concreto duplo T (DT)  9/100 - fornecimento e assentamento</t>
  </si>
  <si>
    <t>03.08.005</t>
  </si>
  <si>
    <t>Poste auxiliar p/entrada energia, trifasico, em ferro galvanizado d=3" e h=6,0m, completo</t>
  </si>
  <si>
    <t>03.08.006</t>
  </si>
  <si>
    <t>Fornecimento e Instalação da Subestação rebaixadora de 15 KVA e interligação (circuito alimentador) da RE ao QGBT</t>
  </si>
  <si>
    <t>03.08.007</t>
  </si>
  <si>
    <t>Fornecimento e Instalação da Subestação rebaixadora de 30 KVA e interligação (circuito alimentador) da RE ao QGBT</t>
  </si>
  <si>
    <t>03.08.008</t>
  </si>
  <si>
    <t>Serviço de montagem elétrica de estação elevatória, potência instalada de até 30 CV por bomba, incluindo ramal de entreda, bombas, painéis, gerador, iluminação interna e externa</t>
  </si>
  <si>
    <t>03.09.001</t>
  </si>
  <si>
    <t>Escada tipo marinheiro em aco ca-50 9,52mm incluso pintura com fundo anticorrosivo tipo zarcao</t>
  </si>
  <si>
    <t>03.09.002</t>
  </si>
  <si>
    <t>Monovia em viga metálica de aço estrututal perfil "I" 12" x 5 1/4" x 5,4m - inclusive talha manual 0,5T, elev.=5,0m e troles manuais</t>
  </si>
  <si>
    <t>und</t>
  </si>
  <si>
    <t>03.09.003</t>
  </si>
  <si>
    <t>Suporte roldana 2", para retirada do cesto, L = 2,30m; inclusive estrtutura, roldana, correntes e pintura com esmalte sintético em duas demãos com fundo anti corrosivo</t>
  </si>
  <si>
    <t>03.09.004</t>
  </si>
  <si>
    <t>Grade de ferro para piso, articulável em dobradiça com fechamento em cadeado, em barra chata de 1 1/2" x 1/4" a cada 5,cm e cantoneira 2" x 1/4" de apoio</t>
  </si>
  <si>
    <t>03.09.005</t>
  </si>
  <si>
    <t>Tampa de inspeção em chapa metálica de 3/8", inclusive tratamento e pintura em esmalte ou óleo</t>
  </si>
  <si>
    <t>Fornecimento e instalação de comporta "stop log" em fibra de vidro, esp. &gt;= 10mm, com gaveta e acionamento manual por manete na própria gaveta (área útil)</t>
  </si>
  <si>
    <t>Fornecimento e instalação de calha Parshall W:3"</t>
  </si>
  <si>
    <t>04.03.001</t>
  </si>
  <si>
    <t>04.03.001.001</t>
  </si>
  <si>
    <t>04.03.001.002</t>
  </si>
  <si>
    <t>04.03.001.003</t>
  </si>
  <si>
    <t>04.03.001.004</t>
  </si>
  <si>
    <t>04.03.002</t>
  </si>
  <si>
    <t>04.03.002.001</t>
  </si>
  <si>
    <t>04.03.002.002</t>
  </si>
  <si>
    <t>04.03.002.003</t>
  </si>
  <si>
    <t>04.03.002.004</t>
  </si>
  <si>
    <t>04.03.002.005</t>
  </si>
  <si>
    <t>04.03.003</t>
  </si>
  <si>
    <t>04.03.003.001</t>
  </si>
  <si>
    <t>04.03.003.002</t>
  </si>
  <si>
    <t>04.03.003.003</t>
  </si>
  <si>
    <t>04.04.001</t>
  </si>
  <si>
    <t>04.04.002</t>
  </si>
  <si>
    <t>04.04.003</t>
  </si>
  <si>
    <t>04.05.001</t>
  </si>
  <si>
    <t>04.05.002</t>
  </si>
  <si>
    <t>04.05.003</t>
  </si>
  <si>
    <t>04.05.004</t>
  </si>
  <si>
    <t>04.06.001</t>
  </si>
  <si>
    <t>Assentamento de tubo de pvc junta elástica, ponta e bolsa  diam. =   75 mm</t>
  </si>
  <si>
    <t>04.06.002</t>
  </si>
  <si>
    <t>Assentamento de tubos de pvc defofo, junta elástica integrada, pn 1mpa, diam.=  100 mm</t>
  </si>
  <si>
    <t>04.06.003</t>
  </si>
  <si>
    <t>04.06.004</t>
  </si>
  <si>
    <t>Assentamento de tubos de pvc defofo, junta elástica integrada, pn 1mpa, diam.=  150 mm</t>
  </si>
  <si>
    <t>04.06.005</t>
  </si>
  <si>
    <t>04.07.001</t>
  </si>
  <si>
    <t>04.07.002</t>
  </si>
  <si>
    <t>04.07.003</t>
  </si>
  <si>
    <t>04.07.004</t>
  </si>
  <si>
    <t>Desmatamento e limpeza mecanizada de terreno com arvores ate ø 15cm, utilizando trator de esteiras</t>
  </si>
  <si>
    <t>Locação de serviços de terraplenagem de obras civis</t>
  </si>
  <si>
    <t>Locação de redes coletoras de esgoto e emissários</t>
  </si>
  <si>
    <t>05.02.001.001</t>
  </si>
  <si>
    <t>05.02.001.002</t>
  </si>
  <si>
    <t>05.02.001.003</t>
  </si>
  <si>
    <t>Escavacao, carga e transporte de  material de 1a categoria com trator sobre esteiras 347 hp e cacamba 6m3,  dmt 50 a 200m</t>
  </si>
  <si>
    <t>05.02.002.001</t>
  </si>
  <si>
    <t>Compactacao mecanica c/ controle do gc&gt;=95% do pn (areas) (c/moniveladora 140 hp e rolo compressor vibratorio 80 hp)</t>
  </si>
  <si>
    <t>05.02.002.002</t>
  </si>
  <si>
    <t>05.02.002.003</t>
  </si>
  <si>
    <t>05.02.002.004</t>
  </si>
  <si>
    <t>05.02.002.005</t>
  </si>
  <si>
    <t>05.02.002.006</t>
  </si>
  <si>
    <t>Regularizacao e compactacao de subleito ate 20 cm de espessura</t>
  </si>
  <si>
    <t>05.02.003.001</t>
  </si>
  <si>
    <t>05.02.003.002</t>
  </si>
  <si>
    <t>05.03.001</t>
  </si>
  <si>
    <t>05.03.002</t>
  </si>
  <si>
    <t>05.03.003</t>
  </si>
  <si>
    <t>05.03.004</t>
  </si>
  <si>
    <t>Alvenaria pedra granitica argamassada traço (1:5) - 1 saco cimento 50kg / 5 padiolas areia dim. 0,35z0,45x0,23m - Confecção mecânica e transporte</t>
  </si>
  <si>
    <t>05.03.005</t>
  </si>
  <si>
    <t>Muro com mourões e placas pré - moldadas de concreto armado, h = 1,80m</t>
  </si>
  <si>
    <t>05.04.001</t>
  </si>
  <si>
    <t>05.04.002</t>
  </si>
  <si>
    <t>05.05.001</t>
  </si>
  <si>
    <t>05.05.002</t>
  </si>
  <si>
    <t>Emboço, para recebimento de cerâmica, em argamassa traço 1:2:8, preparo mecânico com betoneira 400l, aplicado manualmente em faces internas de paredes, para ambiente com área maior que 10m2, espessura de 10mm, com execução de taliscas. af_06/2014</t>
  </si>
  <si>
    <t>05.06.001</t>
  </si>
  <si>
    <t>Demolição de cerca - estacas de madeira com até 20 fios de arame farpado</t>
  </si>
  <si>
    <t>05.06.002</t>
  </si>
  <si>
    <t>Cerca com mouroes de madeira, 7,5x7,5cm, espacamento de 2m, altura livre de 2m, cravados 0,5m, com 8 fios de arame farpado nº 14 classe 250</t>
  </si>
  <si>
    <t>05.06.003</t>
  </si>
  <si>
    <t>05.06.004</t>
  </si>
  <si>
    <t>Plantio - Eucalipto (eucalyptus), fornecimento e plantio</t>
  </si>
  <si>
    <t>05.06.005</t>
  </si>
  <si>
    <t>05.06.006</t>
  </si>
  <si>
    <t>05.06.007</t>
  </si>
  <si>
    <t>05.06.008</t>
  </si>
  <si>
    <t>Fornecimento e instalação de comporta "stop log" em madeira, e = 2,50 cm; tratada c/ óleo de linhaça, inclusive calha alumínio</t>
  </si>
  <si>
    <t>05.06.009</t>
  </si>
  <si>
    <t>Canaleta de drenagem em concreto armado, seção trapezoidal, base = 50cm, altura média = 50cm; talude 1/1, s/ tampa de concreto, inclusive escavação manual</t>
  </si>
  <si>
    <t>05.06.010</t>
  </si>
  <si>
    <t>Calha semi-circular em concreto pré-moldado d=40cm</t>
  </si>
  <si>
    <t>06.01.001</t>
  </si>
  <si>
    <t>Locação de construção de edificação até 200m2,  inclusive execução de gabarito de madeira</t>
  </si>
  <si>
    <t>06.02.001</t>
  </si>
  <si>
    <t>06.02.001.001</t>
  </si>
  <si>
    <t>06.02.002</t>
  </si>
  <si>
    <t>06.02.002.001</t>
  </si>
  <si>
    <t>06.03.001</t>
  </si>
  <si>
    <t>06.03.002</t>
  </si>
  <si>
    <t>Alvenaria de vedação de blocos cerâmicos furados na horizontal de 9x19x19cm (espessura 9cm) de paredes com área líquida maior ou igual a 6m² sem vãos e argamassa de assentamento com preparo em betoneira. af_06/2014</t>
  </si>
  <si>
    <t>06.03.003</t>
  </si>
  <si>
    <t>Cobogó de cimento, tipo "escama", dim: 50 x 50cm</t>
  </si>
  <si>
    <t>06.03.004</t>
  </si>
  <si>
    <t>Concreto simples fabricado na obra, fck=25 mpa, lançado e adensado</t>
  </si>
  <si>
    <t>06.03.005</t>
  </si>
  <si>
    <t>Concreto simples fabricado na obra, fck=15 mpa, lançado e adensado</t>
  </si>
  <si>
    <t>06.03.006</t>
  </si>
  <si>
    <t>Armação de pilar ou viga de uma estrutura convencional de concreto armado em uma edificação térrea ou sobrado utilizando aço ca-60 de 5,0 mm - montagem. af_12/2015</t>
  </si>
  <si>
    <t>06.03.007</t>
  </si>
  <si>
    <t>Armação de pilar ou viga de uma estrutura convencional de concreto armado em uma edificação térrea ou sobrado utilizando aço ca-50 de 6,3 mm - montagem. af_12/2015</t>
  </si>
  <si>
    <t>06.03.008</t>
  </si>
  <si>
    <t>Armação de pilar ou viga de uma estrutura convencional de concreto armado em uma edificação térrea ou sobrado utilizando aço ca-50 de 8,0 mm - montagem. af_12/2015</t>
  </si>
  <si>
    <t>06.03.009</t>
  </si>
  <si>
    <t>Armação de pilar ou viga de uma estrutura convencional de concreto armado em uma edificação térrea ou sobrado utilizando aço ca-50 de 10,0 mm - montagem. af_12/2015</t>
  </si>
  <si>
    <t>06.03.010</t>
  </si>
  <si>
    <t>Armação de pilar ou viga de uma estrutura convencional de concreto armado em uma edificação térrea ou sobrado utilizando aço ca-50 de 12,5 mm - montagem. af_12/2015</t>
  </si>
  <si>
    <t>06.03.011</t>
  </si>
  <si>
    <t>Forma plana para estruturas, em compensado resinado de 10mm, 03 usos, inclusive escoramento - Revisada 07.2015</t>
  </si>
  <si>
    <t>06.04.001</t>
  </si>
  <si>
    <t>Telhamento com telha de fibrocimento tipo canalete 49 (Eternit ou similar)</t>
  </si>
  <si>
    <t>06.04.002</t>
  </si>
  <si>
    <t>Madeiramento em massaranduba/madeira de lei, peça serrada e aparelhada 5cm x 11cm, c/ abertura de encaixes</t>
  </si>
  <si>
    <t>06.04.003</t>
  </si>
  <si>
    <t>Rufo de concreto armado fck=20mpa l=30cm e h=5cm</t>
  </si>
  <si>
    <t>06.05.001</t>
  </si>
  <si>
    <t>06.05.002</t>
  </si>
  <si>
    <t>Regularização de base para revest. de pisos com arg. traço t4, esp. média = 2,5cm</t>
  </si>
  <si>
    <t>06.05.003</t>
  </si>
  <si>
    <t>Revestimento cerâmico para piso ou parede, 43 x 43 cm, Arielle, linha campina, ou similar, PEI-4, aplicado com argamassa industrializada ac-ii, rejuntado, exclusive regularização de base ou emboço</t>
  </si>
  <si>
    <t>06.05.004</t>
  </si>
  <si>
    <t>Passeio em concreto simples c/ cimentado e=5cm</t>
  </si>
  <si>
    <t>06.05.005</t>
  </si>
  <si>
    <t>Soleira em mármore branco, l = 23cm , e=2cm</t>
  </si>
  <si>
    <t>06.05.006</t>
  </si>
  <si>
    <t>Piso cimentado liso traço 1:5, e = 3 cm</t>
  </si>
  <si>
    <t>06.06.001</t>
  </si>
  <si>
    <t>Chapisco em parede com argamassa traço t1 - 1:3 (cimento / areia) - Revisado 08/2015</t>
  </si>
  <si>
    <t>06.06.002</t>
  </si>
  <si>
    <t>Reboco ou emboço externo, de parede, com argamassa traço t5 - 1:2:8 (cimento / cal / areia), espessura 2,0 cm</t>
  </si>
  <si>
    <t>06.06.003</t>
  </si>
  <si>
    <t>06.06.004</t>
  </si>
  <si>
    <t>Pintura para proteção de superfícies com hidrofugante silicone ou similar, 02 demãos</t>
  </si>
  <si>
    <t>06.06.005</t>
  </si>
  <si>
    <t>Pintura para interiores, sobre paredes ou tetos, com lixamento, aplicação de 01 demão de líquido selador e 02 demãos de tinta pva latex convencional para interiores</t>
  </si>
  <si>
    <t>06.06.006</t>
  </si>
  <si>
    <t>Pintura para exteriores, sobre paredes, com lixamento, aplicação de 01 demão de líquido selador acrílico e 02 demãos de tinta pva latex convencional para exteriores</t>
  </si>
  <si>
    <t>06.06.007</t>
  </si>
  <si>
    <t>Pintura para superfícies de madeira com aplicação de 01 demão de fundo sintético nivelador, 01 demão de massa a óleo e 02 demãos de tinta esmalte ou óleo</t>
  </si>
  <si>
    <t>06.07.001</t>
  </si>
  <si>
    <t>Impermeabilização de alicerce e viga baldrame com 2 demãos de tinta asfáltica tipo Neutrol da Vedacit ou similar, exceto argamassa impermeabilização</t>
  </si>
  <si>
    <t>06.08.001</t>
  </si>
  <si>
    <t>Peitoril mármore branco, c/ largura = 22 cm, esp = 2 cm</t>
  </si>
  <si>
    <t>06.08.002</t>
  </si>
  <si>
    <t>Basculante em alumínio, cor N/P/B, moldura-vidro, tipo convencional ou pivotante, exclusive vidro</t>
  </si>
  <si>
    <t>06.08.003</t>
  </si>
  <si>
    <t>Janela em alumínio, cor N/P/B, tipo moldura-vidro, de correr, exclusive vidro</t>
  </si>
  <si>
    <t>06.08.004</t>
  </si>
  <si>
    <t>Porta em madeira de lei, almofadada, 0.60 x 1.80 m, inclusive batente e ferragens</t>
  </si>
  <si>
    <t>06.08.005</t>
  </si>
  <si>
    <t>Porta em madeira de lei, almofadada, 0.70 x 2.10 m, inclusive batentes e ferragens</t>
  </si>
  <si>
    <t>06.08.006</t>
  </si>
  <si>
    <t>Porta em madeira de lei, almofadada, 0.80 x 2.10 m, inclusive batentes e ferragens</t>
  </si>
  <si>
    <t>06.08.007</t>
  </si>
  <si>
    <t>Vidro fantasia tipo canelado, espessura 4mm</t>
  </si>
  <si>
    <t>06.08.008</t>
  </si>
  <si>
    <t>Vidro liso incolor 4mm</t>
  </si>
  <si>
    <t>06.09.001</t>
  </si>
  <si>
    <t>Vaso sanitário sifonado com caixa acoplada louça branca, incluso engate flexível em plástico branco, 1/2  x 40cm - fornecimento e instalação. af_12/2013</t>
  </si>
  <si>
    <t>06.09.002</t>
  </si>
  <si>
    <t>Mictorio sifonado de louca branca com pertences, com registro de pressao 1/2" com canopla cromada acabamento simples e conjunto para fixacao  - fornecimento e instalacao</t>
  </si>
  <si>
    <t>06.09.003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</si>
  <si>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</si>
  <si>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>06.09.004</t>
  </si>
  <si>
    <t>Pia de cozinha com bancada em granito cinza andorinha, e = 2cm, dim 1.20x0.60, com 01 cuba de aço inox, sifão cromado, válvula cromada, torneira em aço inox, inclusive rodopia 7 cm, assentada.</t>
  </si>
  <si>
    <t>06.09.005</t>
  </si>
  <si>
    <t>Caixa de passagem em alvenaria de tijolos maciços esp. = 0,12m,  dim. int. = 0.50 x 0.50 x 0.80m</t>
  </si>
  <si>
    <t>06.09.006</t>
  </si>
  <si>
    <t>Sumidouro pre-moldado de concreto - 02 aneis h=0,50m cada padrão cehop</t>
  </si>
  <si>
    <t>06.09.007</t>
  </si>
  <si>
    <t>Fossa séptica pré-moldada, tipo oms, capacidade 10 pessoas (v=600 litros)</t>
  </si>
  <si>
    <t>06.09.008</t>
  </si>
  <si>
    <t>Serviço de instalação hidrosanitária de estação de tratamento de esgoto tipo lagoa, incluindo ramal de entrada, bombas auxiliares, casa do operador e ramais externos</t>
  </si>
  <si>
    <t>06.10.001</t>
  </si>
  <si>
    <t>06.10.002</t>
  </si>
  <si>
    <t>06.10.003</t>
  </si>
  <si>
    <t>06.10.004</t>
  </si>
  <si>
    <t>06.10.005</t>
  </si>
  <si>
    <t>Serviço de montagem elétrica de estação de tratamento de esgoto tipo lagoa, incluindo ramal de entrada, bombas auxiliares, painéis, casa do operador e iluminação externa</t>
  </si>
  <si>
    <t>06.11.001</t>
  </si>
  <si>
    <t>Prateleira em concreto armado largura = 30cm, esp=10cm</t>
  </si>
  <si>
    <t>06.11.002</t>
  </si>
  <si>
    <t>Bancada em granito cinza andorinha, e=2cm</t>
  </si>
  <si>
    <t>06.11.003</t>
  </si>
  <si>
    <t>Armário para pia com portas e gavetas revestida em fórmica (postforming) branco, L=0,57m (exceto a pia), fornecimento e assentamento</t>
  </si>
  <si>
    <r>
      <rPr>
        <sz val="8"/>
        <rFont val="Calibri"/>
        <family val="2"/>
        <scheme val="minor"/>
      </rPr>
      <t>OBRA:</t>
    </r>
    <r>
      <rPr>
        <b/>
        <sz val="8"/>
        <rFont val="Calibri"/>
        <family val="2"/>
        <scheme val="minor"/>
      </rPr>
      <t xml:space="preserve"> IMPLANTAÇÃO DE SISTEMA DE ESGOTAMENTO SANITÁRIO (SES)</t>
    </r>
  </si>
  <si>
    <t xml:space="preserve">DATA: </t>
  </si>
  <si>
    <r>
      <rPr>
        <sz val="8"/>
        <rFont val="Calibri"/>
        <family val="2"/>
        <scheme val="minor"/>
      </rPr>
      <t xml:space="preserve">DOCUMENTO: </t>
    </r>
    <r>
      <rPr>
        <b/>
        <sz val="8"/>
        <rFont val="Calibri"/>
        <family val="2"/>
        <scheme val="minor"/>
      </rPr>
      <t>CRONOGRAMA DE EXECUÇÃO FÍSICA E FINANCEIRA</t>
    </r>
  </si>
  <si>
    <t>% TOTAL</t>
  </si>
  <si>
    <t>01.º PERÍODO</t>
  </si>
  <si>
    <t>02.º PERÍODO</t>
  </si>
  <si>
    <t>03.º PERÍODO</t>
  </si>
  <si>
    <t>04.º PERÍODO</t>
  </si>
  <si>
    <t>05.º PERÍODO</t>
  </si>
  <si>
    <t>06.º PERÍODO</t>
  </si>
  <si>
    <t>07.º PERÍODO</t>
  </si>
  <si>
    <t>08.º PERÍODO</t>
  </si>
  <si>
    <t>09.º PERÍODO</t>
  </si>
  <si>
    <t>10.º PERÍODO</t>
  </si>
  <si>
    <t>11.º PERÍODO</t>
  </si>
  <si>
    <t>12.º PERÍODO</t>
  </si>
  <si>
    <t>% ITEM</t>
  </si>
  <si>
    <t>R$</t>
  </si>
  <si>
    <t>VALOR TOTAL</t>
  </si>
  <si>
    <r>
      <t xml:space="preserve">UNIDADE: </t>
    </r>
    <r>
      <rPr>
        <b/>
        <sz val="8"/>
        <rFont val="Calibri"/>
        <family val="2"/>
        <scheme val="minor"/>
      </rPr>
      <t>RELATÓRIO DE CURVA ABC</t>
    </r>
  </si>
  <si>
    <t>% ACUM.</t>
  </si>
  <si>
    <t>ORIGEM</t>
  </si>
  <si>
    <t>160 868</t>
  </si>
  <si>
    <t>CD_ORC_SER</t>
  </si>
  <si>
    <t>157 956</t>
  </si>
  <si>
    <t>1 420 741</t>
  </si>
  <si>
    <t>CD_ORC_MAT</t>
  </si>
  <si>
    <t>1 004 894</t>
  </si>
  <si>
    <t>159 665</t>
  </si>
  <si>
    <t>157 972</t>
  </si>
  <si>
    <t>160 086</t>
  </si>
  <si>
    <t>1 420 877</t>
  </si>
  <si>
    <t>1 000 309</t>
  </si>
  <si>
    <t>1 420 787</t>
  </si>
  <si>
    <t>157 980</t>
  </si>
  <si>
    <t>160 094</t>
  </si>
  <si>
    <t>1 004 904</t>
  </si>
  <si>
    <t>1 004 903</t>
  </si>
  <si>
    <t>SERVIÇOS</t>
  </si>
  <si>
    <t>MATERIAIS</t>
  </si>
  <si>
    <t>LICITANTE:</t>
  </si>
  <si>
    <t>CNPJ:</t>
  </si>
  <si>
    <t>REPRESENT.:</t>
  </si>
  <si>
    <t>CPF:</t>
  </si>
  <si>
    <t>E-MAIL:</t>
  </si>
  <si>
    <t>TEL.:</t>
  </si>
  <si>
    <t>EDITAL:</t>
  </si>
  <si>
    <t>PREENCHER COM O TIPO E NÚMERO DO EDITAL (LETRA MAIÚSCULA)</t>
  </si>
  <si>
    <t>PREENCHER COM O NOME DA EMPRESA (LETRA MAIÚSCULA)</t>
  </si>
  <si>
    <t>PREENCHER COM O NOME DO REPRESENTANTE DA EMPRESA (LETRA MAIÚSCULA)</t>
  </si>
  <si>
    <t>PREENCHER COM E-MAIL DA EMPRESA, QUE SERÁ UTILIZADO PARA CONTATO PARA FINS DE LICITAÇÃO (LETRA MAIÚSCULA)</t>
  </si>
  <si>
    <t>Tubo de pvc defofo junta elástica integrada, 1mpa, dn 150mm</t>
  </si>
  <si>
    <t>Placa de obra em chapa aço galvanizado, instalada</t>
  </si>
  <si>
    <t>APENAS NÚMEROS</t>
  </si>
  <si>
    <t>INSERIR CABEÇALHO DA EMPRESA (LINHA 01)</t>
  </si>
  <si>
    <t>INSERIR CABEÇALHO DA EMPRESA (LINHA 02)</t>
  </si>
  <si>
    <t>INSERIR CABEÇALHO DA EMPRESA (LINHA 03)</t>
  </si>
  <si>
    <t>INCLUIR LOGOMARCA DA LICITANTE</t>
  </si>
  <si>
    <t>DATA</t>
  </si>
  <si>
    <r>
      <t xml:space="preserve">LOCAL: </t>
    </r>
    <r>
      <rPr>
        <b/>
        <sz val="8"/>
        <rFont val="Calibri"/>
        <family val="2"/>
        <scheme val="minor"/>
      </rPr>
      <t>MALHADA DOS BOIS - SE (MLD)</t>
    </r>
  </si>
  <si>
    <t>Transporte com caminhão basculante de 10 m3, em via urbana em revestimento primário (unidade: m3xkm). af_04/2016</t>
  </si>
  <si>
    <t>Gabião tipo colchão reno, revestido em pvc, malha 8 x 10 cm, h=0,30m</t>
  </si>
  <si>
    <t>Impermeabilizacao de superficie com geomembrana, exclusive manta termoplastica</t>
  </si>
  <si>
    <t>Mobilização (pessoal, equipamentos e documentação pertinentes) - Obras de Esgotamento Sanitário - Porte 2</t>
  </si>
  <si>
    <t>Desmobilização (pessoal, equipamentos e documentação pertinentes) - Obras de Esgotamento Sanitário - Porte 2</t>
  </si>
  <si>
    <t>Conjunto moto-bomba para esgoto; Q = 2,5 a 5,0 l/s; AMT = 30,0 a 40,0 m.c.a.; 1.750 RPM; 30,0 CV; ou equivalente; com rotor e carcaça em ferro fundido e eixo em aço inox; inclusive acessórios (tubo guia, corrente, curva de pé e adaptador)</t>
  </si>
  <si>
    <t>(composição representativa) poço de visita circular para esgoto, em concreto pré-moldado, diâmetro interno = 1,0 m, profundidade até 1,50 m, incluindo tampão de ferro fundido, diâmetro de 60 cm. af_04/2018</t>
  </si>
  <si>
    <t>Grama nativa capim de burro ou batatais, em placas, fornecimento e plantio</t>
  </si>
  <si>
    <t>Projeto executivo arquitetônico e estrutural de Estação de Tratamento de Esgoto (tipo lagoa, qualquer porte), incluso sondagem a percussão</t>
  </si>
  <si>
    <t>Conjunto moto-bomba para esgoto; Q = 2,5 a 5,0 l/s; AMT = 5,0 a 10,0 m.c.a.; 1.750 RPM; 3,0 CV; ou equivalente; com rotor e carcaça em ferro fundido e eixo em aço inox; inclusive acessórios (tubo guia, corrente, curva de pé e adaptador)</t>
  </si>
  <si>
    <t>Caixa de inspeção em concreto pré-moldado dn 60mm com tampa h= 60cm - fornecimento e instalacao</t>
  </si>
  <si>
    <t>Projeto executivo arquitetônico de Estação Elevatória de Esgoto (qualquer porte)</t>
  </si>
  <si>
    <t>(composição representativa) poço de visita circular para esgoto, em concreto pré-moldado, diâmetro interno = 1,0 m, profundidade de 1,50 a 2,00 m, incluindo tampão de ferro fundido, diâmetro de 60 cm. af_04/2018</t>
  </si>
  <si>
    <t>Limpeza mecanizada de camada vegetal, vegetação e pequenas árvores (diâmetro de tronco menor que 0,20 m), com trator de esteiras.af_05/2018</t>
  </si>
  <si>
    <t>Tubo F°F° PN10 c/ flanges L = 1,66m - TFL10 F°F° DN = 80mm x 1,66m - 31,080kg - SEINFRA/CE (I7184)</t>
  </si>
  <si>
    <t>Cerca viva de hibisco, cedrinho, caliambra, acalifa - fornecimento e planitio</t>
  </si>
  <si>
    <t>Tubo F°F° PN10 c/ flanges L = 0,70m - TFL10 F°F° DN = 80mm x 0,75m - 18,450kg - SEINFRA/CE (I7063)</t>
  </si>
  <si>
    <t>CURVA 90 FoFo BB JUNTA ELÁSTICA DN 100 - SEINFRA/CE (I3363)</t>
  </si>
  <si>
    <t>Serviço de montagem hidromecânico de estação elevatória, potência instalada de até 20 CV por bomba, incluindo bombas, interligação de entrada e saída</t>
  </si>
  <si>
    <t>Sinalização noturna com tela tapume pvc, balde plástico fiação e lâmpada</t>
  </si>
  <si>
    <t>Fornecimento e lançamento de concreto armado, fck = 15mpa em bloco de ancoragem</t>
  </si>
  <si>
    <t>Limpeza/preparo superficie concreto p/pintura</t>
  </si>
  <si>
    <t>!em processo desativacao! eletroduto em aco galvanizado eletrolitico, leve, diametro 1", parede de 0,90 mm</t>
  </si>
  <si>
    <t>Demolição de meio-fio granítico ou pre-moldado</t>
  </si>
  <si>
    <t>Tubo F°F° PN10 c/ flange e ponta L = 1,00m - TFP10 F°F° DN = 80mm x 1,00m - 17,900kg - ORSE (06315) (Fornecimento)</t>
  </si>
  <si>
    <t>Toco F°F° PN10 c/ flanges L = 0,25m - TOF10 F°F° DN = 80mm x 0,25m - 11,500kg - ORSE (05759) (Fornecimento)</t>
  </si>
  <si>
    <t>Redução excêntrica F°F° PN10 c/ flanges - RFF10 F°F° DN = (100 x 80)mm - 9,500kg - ORSE (05583) (Fornecimento)</t>
  </si>
  <si>
    <t>Redução F°F° PN10 c/ bolsas (inclusive anéis) - R PB JGS10 F°F° DN = (150 x 100)mm - 13,500kg</t>
  </si>
  <si>
    <t>Adaptador, pvc pba, a bolsa defofo, je, dn 100 / de 110 mm</t>
  </si>
  <si>
    <t>Reducao pvc pba, je, pb, dn 100 x 75 / de 110 x 85 mm, pararede de agua</t>
  </si>
  <si>
    <t>01.03.003.001</t>
  </si>
  <si>
    <t>TRANSITO E SEGURANÇA</t>
  </si>
  <si>
    <t>MONTAGEM / INSTALAÇÕES</t>
  </si>
  <si>
    <t>03.05.002</t>
  </si>
  <si>
    <t>04.03.003.004</t>
  </si>
  <si>
    <t>05.03.006</t>
  </si>
  <si>
    <t>05.06.011</t>
  </si>
  <si>
    <t>FORNECIMENTO DE MATERIAL HIDRÁULICO</t>
  </si>
  <si>
    <t>FORNECIMENTO DE EQUIPAMENTOS E MATERIAIS HIDROMECÂNICOS</t>
  </si>
  <si>
    <t>03.01.014</t>
  </si>
  <si>
    <t>03.01.015</t>
  </si>
  <si>
    <r>
      <rPr>
        <sz val="8"/>
        <rFont val="Calibri"/>
        <family val="2"/>
        <scheme val="minor"/>
      </rPr>
      <t xml:space="preserve">LOCAL: </t>
    </r>
    <r>
      <rPr>
        <b/>
        <sz val="8"/>
        <rFont val="Calibri"/>
        <family val="2"/>
        <scheme val="minor"/>
      </rPr>
      <t>MALHADA DOS BOIS - SE (MLD)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</si>
</sst>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d/m/yyyy"/>
    <numFmt numFmtId="165" formatCode="&quot;R$&quot;\ #,##0.00"/>
    <numFmt numFmtId="166" formatCode="#,##0.00_ ;\-#,##0.00\ "/>
    <numFmt numFmtId="167" formatCode="000"/>
    <numFmt numFmtId="168" formatCode="#,##0.0000"/>
    <numFmt numFmtId="169" formatCode="00&quot;.&quot;000&quot;.&quot;000&quot;/&quot;0000&quot;-&quot;00"/>
    <numFmt numFmtId="170" formatCode="000&quot;.&quot;000&quot;.&quot;000&quot;-&quot;00"/>
    <numFmt numFmtId="171" formatCode="[&lt;=9999999999]\ \(00\)\ 0000\-0000;\ \(00\)\ 0\ 0000\-0000"/>
  </numFmts>
  <fonts count="10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22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7">
    <xf numFmtId="0" fontId="0" fillId="0" borderId="0"/>
    <xf numFmtId="0" fontId="5" fillId="0" borderId="0">
      <alignment horizontal="left" vertical="top"/>
    </xf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250">
    <xf numFmtId="0" fontId="0" fillId="0" borderId="0" xfId="0"/>
    <xf numFmtId="0" fontId="7" fillId="0" borderId="0" xfId="1" applyFont="1" applyAlignment="1" applyProtection="1">
      <alignment horizontal="left" vertical="top"/>
      <protection hidden="1"/>
    </xf>
    <xf numFmtId="4" fontId="7" fillId="0" borderId="0" xfId="1" applyNumberFormat="1" applyFont="1" applyAlignment="1" applyProtection="1">
      <alignment horizontal="left" vertical="top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3" fillId="0" borderId="0" xfId="1" applyFont="1" applyBorder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/>
      <protection hidden="1"/>
    </xf>
    <xf numFmtId="4" fontId="3" fillId="0" borderId="0" xfId="1" applyNumberFormat="1" applyFont="1" applyBorder="1" applyAlignment="1" applyProtection="1">
      <alignment horizontal="center" vertical="center" wrapText="1"/>
      <protection hidden="1"/>
    </xf>
    <xf numFmtId="4" fontId="3" fillId="0" borderId="0" xfId="1" applyNumberFormat="1" applyFont="1" applyBorder="1" applyAlignment="1" applyProtection="1">
      <alignment horizontal="right" vertical="center" wrapText="1"/>
      <protection hidden="1"/>
    </xf>
    <xf numFmtId="164" fontId="3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23" xfId="1" applyNumberFormat="1" applyFont="1" applyBorder="1" applyAlignment="1" applyProtection="1">
      <alignment horizontal="left" vertical="center"/>
      <protection hidden="1"/>
    </xf>
    <xf numFmtId="4" fontId="2" fillId="0" borderId="45" xfId="1" applyNumberFormat="1" applyFont="1" applyBorder="1" applyAlignment="1" applyProtection="1">
      <alignment horizontal="left" vertical="center" wrapText="1"/>
      <protection hidden="1"/>
    </xf>
    <xf numFmtId="4" fontId="2" fillId="0" borderId="28" xfId="1" applyNumberFormat="1" applyFont="1" applyBorder="1" applyAlignment="1" applyProtection="1">
      <alignment horizontal="left" vertical="center"/>
      <protection hidden="1"/>
    </xf>
    <xf numFmtId="4" fontId="2" fillId="0" borderId="40" xfId="1" applyNumberFormat="1" applyFont="1" applyBorder="1" applyAlignment="1" applyProtection="1">
      <alignment horizontal="left" vertical="center" wrapText="1"/>
      <protection hidden="1"/>
    </xf>
    <xf numFmtId="4" fontId="2" fillId="0" borderId="33" xfId="1" applyNumberFormat="1" applyFont="1" applyBorder="1" applyAlignment="1" applyProtection="1">
      <alignment horizontal="left" vertical="center"/>
      <protection hidden="1"/>
    </xf>
    <xf numFmtId="4" fontId="2" fillId="0" borderId="41" xfId="1" applyNumberFormat="1" applyFont="1" applyBorder="1" applyAlignment="1" applyProtection="1">
      <alignment horizontal="left" vertical="center" wrapText="1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6" fillId="3" borderId="15" xfId="1" applyFont="1" applyFill="1" applyBorder="1" applyAlignment="1" applyProtection="1">
      <alignment horizontal="center" vertical="center"/>
      <protection hidden="1"/>
    </xf>
    <xf numFmtId="0" fontId="6" fillId="3" borderId="15" xfId="1" applyFont="1" applyFill="1" applyBorder="1" applyAlignment="1" applyProtection="1">
      <alignment horizontal="center" vertical="center" wrapText="1"/>
      <protection hidden="1"/>
    </xf>
    <xf numFmtId="4" fontId="6" fillId="3" borderId="15" xfId="1" applyNumberFormat="1" applyFont="1" applyFill="1" applyBorder="1" applyAlignment="1" applyProtection="1">
      <alignment horizontal="center" vertical="center"/>
      <protection hidden="1"/>
    </xf>
    <xf numFmtId="167" fontId="7" fillId="0" borderId="8" xfId="1" quotePrefix="1" applyNumberFormat="1" applyFont="1" applyBorder="1" applyAlignment="1" applyProtection="1">
      <alignment horizontal="center" vertical="center"/>
      <protection hidden="1"/>
    </xf>
    <xf numFmtId="0" fontId="7" fillId="0" borderId="18" xfId="1" applyFont="1" applyBorder="1" applyAlignment="1" applyProtection="1">
      <alignment horizontal="left" vertical="center" wrapText="1"/>
      <protection hidden="1"/>
    </xf>
    <xf numFmtId="0" fontId="7" fillId="0" borderId="18" xfId="1" applyFont="1" applyBorder="1" applyAlignment="1" applyProtection="1">
      <alignment horizontal="center" vertical="center"/>
      <protection hidden="1"/>
    </xf>
    <xf numFmtId="4" fontId="7" fillId="0" borderId="18" xfId="1" applyNumberFormat="1" applyFont="1" applyBorder="1" applyAlignment="1" applyProtection="1">
      <alignment horizontal="right" vertical="center"/>
      <protection hidden="1"/>
    </xf>
    <xf numFmtId="168" fontId="7" fillId="0" borderId="18" xfId="1" applyNumberFormat="1" applyFont="1" applyBorder="1" applyAlignment="1" applyProtection="1">
      <alignment horizontal="center" vertical="center"/>
      <protection hidden="1"/>
    </xf>
    <xf numFmtId="168" fontId="7" fillId="0" borderId="40" xfId="1" applyNumberFormat="1" applyFont="1" applyBorder="1" applyAlignment="1" applyProtection="1">
      <alignment horizontal="center" vertical="center"/>
      <protection hidden="1"/>
    </xf>
    <xf numFmtId="0" fontId="7" fillId="0" borderId="19" xfId="1" applyFont="1" applyBorder="1" applyAlignment="1" applyProtection="1">
      <alignment horizontal="center" vertical="center"/>
      <protection hidden="1"/>
    </xf>
    <xf numFmtId="0" fontId="7" fillId="0" borderId="20" xfId="1" applyFont="1" applyBorder="1" applyAlignment="1" applyProtection="1">
      <alignment horizontal="left" vertical="center" wrapText="1"/>
      <protection hidden="1"/>
    </xf>
    <xf numFmtId="0" fontId="7" fillId="0" borderId="20" xfId="1" applyFont="1" applyBorder="1" applyAlignment="1" applyProtection="1">
      <alignment horizontal="center" vertical="center"/>
      <protection hidden="1"/>
    </xf>
    <xf numFmtId="4" fontId="7" fillId="0" borderId="20" xfId="1" applyNumberFormat="1" applyFont="1" applyBorder="1" applyAlignment="1" applyProtection="1">
      <alignment horizontal="right" vertical="center"/>
      <protection hidden="1"/>
    </xf>
    <xf numFmtId="0" fontId="3" fillId="0" borderId="0" xfId="2" applyFont="1" applyFill="1" applyAlignment="1" applyProtection="1">
      <alignment vertical="center"/>
      <protection hidden="1"/>
    </xf>
    <xf numFmtId="0" fontId="2" fillId="0" borderId="22" xfId="2" applyFont="1" applyFill="1" applyBorder="1" applyAlignment="1" applyProtection="1">
      <alignment horizontal="left" vertical="center"/>
      <protection hidden="1"/>
    </xf>
    <xf numFmtId="43" fontId="2" fillId="0" borderId="22" xfId="3" applyFont="1" applyFill="1" applyBorder="1" applyAlignment="1" applyProtection="1">
      <alignment horizontal="right" vertical="center"/>
      <protection hidden="1"/>
    </xf>
    <xf numFmtId="43" fontId="2" fillId="0" borderId="22" xfId="3" applyFont="1" applyFill="1" applyBorder="1" applyAlignment="1" applyProtection="1">
      <alignment vertical="center"/>
      <protection hidden="1"/>
    </xf>
    <xf numFmtId="43" fontId="2" fillId="0" borderId="22" xfId="3" applyFont="1" applyFill="1" applyBorder="1" applyAlignment="1" applyProtection="1">
      <alignment horizontal="center" vertical="center"/>
      <protection hidden="1"/>
    </xf>
    <xf numFmtId="0" fontId="3" fillId="0" borderId="24" xfId="1" applyFont="1" applyBorder="1" applyAlignment="1" applyProtection="1">
      <alignment vertical="center" wrapText="1"/>
      <protection hidden="1"/>
    </xf>
    <xf numFmtId="0" fontId="3" fillId="0" borderId="25" xfId="1" applyFont="1" applyBorder="1" applyAlignment="1" applyProtection="1">
      <alignment vertical="center" wrapText="1"/>
      <protection hidden="1"/>
    </xf>
    <xf numFmtId="0" fontId="3" fillId="0" borderId="29" xfId="1" applyFont="1" applyBorder="1" applyAlignment="1" applyProtection="1">
      <alignment vertical="center" wrapText="1"/>
      <protection hidden="1"/>
    </xf>
    <xf numFmtId="0" fontId="3" fillId="0" borderId="30" xfId="1" applyFont="1" applyBorder="1" applyAlignment="1" applyProtection="1">
      <alignment vertical="center" wrapText="1"/>
      <protection hidden="1"/>
    </xf>
    <xf numFmtId="0" fontId="3" fillId="0" borderId="34" xfId="1" applyFont="1" applyBorder="1" applyAlignment="1" applyProtection="1">
      <alignment vertical="center" wrapText="1"/>
      <protection hidden="1"/>
    </xf>
    <xf numFmtId="0" fontId="3" fillId="0" borderId="35" xfId="1" applyFont="1" applyBorder="1" applyAlignment="1" applyProtection="1">
      <alignment vertical="center" wrapText="1"/>
      <protection hidden="1"/>
    </xf>
    <xf numFmtId="43" fontId="3" fillId="0" borderId="24" xfId="3" applyFont="1" applyFill="1" applyBorder="1" applyAlignment="1" applyProtection="1">
      <alignment vertical="center"/>
      <protection hidden="1"/>
    </xf>
    <xf numFmtId="43" fontId="2" fillId="0" borderId="24" xfId="3" applyFont="1" applyFill="1" applyBorder="1" applyAlignment="1" applyProtection="1">
      <alignment horizontal="center" vertical="center"/>
      <protection hidden="1"/>
    </xf>
    <xf numFmtId="165" fontId="3" fillId="0" borderId="25" xfId="2" applyNumberFormat="1" applyFont="1" applyFill="1" applyBorder="1" applyAlignment="1" applyProtection="1">
      <alignment vertical="center"/>
      <protection hidden="1"/>
    </xf>
    <xf numFmtId="43" fontId="3" fillId="0" borderId="29" xfId="3" applyFont="1" applyFill="1" applyBorder="1" applyAlignment="1" applyProtection="1">
      <alignment vertical="center"/>
      <protection hidden="1"/>
    </xf>
    <xf numFmtId="43" fontId="2" fillId="0" borderId="29" xfId="3" applyFont="1" applyFill="1" applyBorder="1" applyAlignment="1" applyProtection="1">
      <alignment horizontal="center" vertical="center"/>
      <protection hidden="1"/>
    </xf>
    <xf numFmtId="165" fontId="3" fillId="0" borderId="30" xfId="2" applyNumberFormat="1" applyFont="1" applyFill="1" applyBorder="1" applyAlignment="1" applyProtection="1">
      <alignment vertical="center"/>
      <protection hidden="1"/>
    </xf>
    <xf numFmtId="43" fontId="3" fillId="0" borderId="34" xfId="3" applyFont="1" applyFill="1" applyBorder="1" applyAlignment="1" applyProtection="1">
      <alignment vertical="center"/>
      <protection hidden="1"/>
    </xf>
    <xf numFmtId="43" fontId="2" fillId="0" borderId="34" xfId="3" applyFont="1" applyFill="1" applyBorder="1" applyAlignment="1" applyProtection="1">
      <alignment horizontal="center" vertical="center"/>
      <protection hidden="1"/>
    </xf>
    <xf numFmtId="0" fontId="3" fillId="0" borderId="35" xfId="2" applyFont="1" applyFill="1" applyBorder="1" applyAlignment="1" applyProtection="1">
      <alignment vertical="center"/>
      <protection hidden="1"/>
    </xf>
    <xf numFmtId="0" fontId="2" fillId="0" borderId="0" xfId="2" applyFont="1" applyFill="1" applyBorder="1" applyAlignment="1" applyProtection="1">
      <alignment horizontal="left" vertical="center"/>
      <protection hidden="1"/>
    </xf>
    <xf numFmtId="43" fontId="2" fillId="0" borderId="0" xfId="3" applyFont="1" applyFill="1" applyBorder="1" applyAlignment="1" applyProtection="1">
      <alignment horizontal="right" vertical="center"/>
      <protection hidden="1"/>
    </xf>
    <xf numFmtId="43" fontId="2" fillId="0" borderId="0" xfId="3" applyFont="1" applyFill="1" applyBorder="1" applyAlignment="1" applyProtection="1">
      <alignment vertical="center"/>
      <protection hidden="1"/>
    </xf>
    <xf numFmtId="43" fontId="2" fillId="0" borderId="0" xfId="3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Border="1" applyAlignment="1" applyProtection="1">
      <alignment vertical="center"/>
      <protection hidden="1"/>
    </xf>
    <xf numFmtId="0" fontId="3" fillId="0" borderId="0" xfId="2" applyFont="1" applyAlignment="1" applyProtection="1">
      <alignment vertical="center"/>
      <protection hidden="1"/>
    </xf>
    <xf numFmtId="43" fontId="2" fillId="4" borderId="15" xfId="3" applyFont="1" applyFill="1" applyBorder="1" applyAlignment="1" applyProtection="1">
      <alignment horizontal="center" vertical="center"/>
      <protection hidden="1"/>
    </xf>
    <xf numFmtId="0" fontId="3" fillId="0" borderId="4" xfId="2" applyFont="1" applyFill="1" applyBorder="1" applyAlignment="1" applyProtection="1">
      <alignment horizontal="center" vertical="center"/>
      <protection hidden="1"/>
    </xf>
    <xf numFmtId="0" fontId="3" fillId="0" borderId="16" xfId="2" applyFont="1" applyFill="1" applyBorder="1" applyAlignment="1" applyProtection="1">
      <alignment horizontal="justify" vertical="center"/>
      <protection hidden="1"/>
    </xf>
    <xf numFmtId="10" fontId="3" fillId="0" borderId="16" xfId="3" applyNumberFormat="1" applyFont="1" applyFill="1" applyBorder="1" applyAlignment="1" applyProtection="1">
      <alignment horizontal="center" vertical="center" wrapText="1"/>
      <protection hidden="1"/>
    </xf>
    <xf numFmtId="166" fontId="3" fillId="0" borderId="16" xfId="3" applyNumberFormat="1" applyFont="1" applyFill="1" applyBorder="1" applyAlignment="1" applyProtection="1">
      <alignment horizontal="right" vertical="center" wrapText="1"/>
      <protection hidden="1"/>
    </xf>
    <xf numFmtId="166" fontId="3" fillId="0" borderId="17" xfId="3" applyNumberFormat="1" applyFont="1" applyFill="1" applyBorder="1" applyAlignment="1" applyProtection="1">
      <alignment horizontal="right" vertical="center" wrapText="1"/>
      <protection hidden="1"/>
    </xf>
    <xf numFmtId="49" fontId="3" fillId="0" borderId="8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5" applyFont="1" applyFill="1" applyBorder="1" applyAlignment="1" applyProtection="1">
      <alignment horizontal="justify" vertical="center" wrapText="1"/>
      <protection hidden="1"/>
    </xf>
    <xf numFmtId="10" fontId="3" fillId="0" borderId="18" xfId="3" applyNumberFormat="1" applyFont="1" applyFill="1" applyBorder="1" applyAlignment="1" applyProtection="1">
      <alignment horizontal="center" vertical="center" wrapText="1"/>
      <protection hidden="1"/>
    </xf>
    <xf numFmtId="166" fontId="3" fillId="0" borderId="18" xfId="3" applyNumberFormat="1" applyFont="1" applyFill="1" applyBorder="1" applyAlignment="1" applyProtection="1">
      <alignment horizontal="right" vertical="center" wrapText="1"/>
      <protection hidden="1"/>
    </xf>
    <xf numFmtId="10" fontId="3" fillId="0" borderId="18" xfId="3" applyNumberFormat="1" applyFont="1" applyFill="1" applyBorder="1" applyAlignment="1" applyProtection="1">
      <alignment horizontal="center" vertical="center" wrapText="1"/>
      <protection locked="0" hidden="1"/>
    </xf>
    <xf numFmtId="166" fontId="3" fillId="0" borderId="19" xfId="3" applyNumberFormat="1" applyFont="1" applyFill="1" applyBorder="1" applyAlignment="1" applyProtection="1">
      <alignment horizontal="right" vertical="center" wrapText="1"/>
      <protection hidden="1"/>
    </xf>
    <xf numFmtId="0" fontId="3" fillId="0" borderId="8" xfId="2" applyFont="1" applyFill="1" applyBorder="1" applyAlignment="1" applyProtection="1">
      <alignment horizontal="center" vertical="center"/>
      <protection hidden="1"/>
    </xf>
    <xf numFmtId="0" fontId="3" fillId="0" borderId="18" xfId="2" applyFont="1" applyFill="1" applyBorder="1" applyAlignment="1" applyProtection="1">
      <alignment horizontal="justify" vertical="center"/>
      <protection hidden="1"/>
    </xf>
    <xf numFmtId="10" fontId="3" fillId="0" borderId="18" xfId="2" applyNumberFormat="1" applyFont="1" applyFill="1" applyBorder="1" applyAlignment="1" applyProtection="1">
      <alignment horizontal="justify" vertical="center" wrapText="1"/>
      <protection hidden="1"/>
    </xf>
    <xf numFmtId="0" fontId="3" fillId="0" borderId="8" xfId="4" applyFont="1" applyFill="1" applyBorder="1" applyAlignment="1" applyProtection="1">
      <alignment horizontal="center" vertical="center"/>
      <protection hidden="1"/>
    </xf>
    <xf numFmtId="0" fontId="3" fillId="0" borderId="18" xfId="4" applyFont="1" applyFill="1" applyBorder="1" applyAlignment="1" applyProtection="1">
      <alignment horizontal="justify" vertical="center" wrapText="1"/>
      <protection hidden="1"/>
    </xf>
    <xf numFmtId="10" fontId="3" fillId="0" borderId="18" xfId="3" applyNumberFormat="1" applyFont="1" applyFill="1" applyBorder="1" applyAlignment="1" applyProtection="1">
      <alignment horizontal="center" vertical="center"/>
      <protection hidden="1"/>
    </xf>
    <xf numFmtId="166" fontId="3" fillId="0" borderId="18" xfId="3" applyNumberFormat="1" applyFont="1" applyFill="1" applyBorder="1" applyAlignment="1" applyProtection="1">
      <alignment horizontal="right" vertical="center"/>
      <protection hidden="1"/>
    </xf>
    <xf numFmtId="10" fontId="3" fillId="0" borderId="18" xfId="3" applyNumberFormat="1" applyFont="1" applyFill="1" applyBorder="1" applyAlignment="1" applyProtection="1">
      <alignment horizontal="center" vertical="center"/>
      <protection locked="0" hidden="1"/>
    </xf>
    <xf numFmtId="166" fontId="3" fillId="0" borderId="19" xfId="3" applyNumberFormat="1" applyFont="1" applyFill="1" applyBorder="1" applyAlignment="1" applyProtection="1">
      <alignment horizontal="right" vertical="center"/>
      <protection hidden="1"/>
    </xf>
    <xf numFmtId="49" fontId="3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2" applyFont="1" applyFill="1" applyBorder="1" applyAlignment="1" applyProtection="1">
      <alignment horizontal="justify" vertical="center" wrapText="1"/>
      <protection hidden="1"/>
    </xf>
    <xf numFmtId="49" fontId="3" fillId="0" borderId="18" xfId="2" applyNumberFormat="1" applyFont="1" applyFill="1" applyBorder="1" applyAlignment="1" applyProtection="1">
      <alignment horizontal="justify" vertical="center" wrapText="1"/>
      <protection hidden="1"/>
    </xf>
    <xf numFmtId="166" fontId="3" fillId="0" borderId="19" xfId="3" applyNumberFormat="1" applyFont="1" applyFill="1" applyBorder="1" applyAlignment="1" applyProtection="1">
      <alignment horizontal="right" vertical="center"/>
      <protection locked="0" hidden="1"/>
    </xf>
    <xf numFmtId="49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20" xfId="2" applyNumberFormat="1" applyFont="1" applyFill="1" applyBorder="1" applyAlignment="1" applyProtection="1">
      <alignment horizontal="justify" vertical="center" wrapText="1"/>
      <protection hidden="1"/>
    </xf>
    <xf numFmtId="10" fontId="3" fillId="0" borderId="20" xfId="3" applyNumberFormat="1" applyFont="1" applyFill="1" applyBorder="1" applyAlignment="1" applyProtection="1">
      <alignment horizontal="center" vertical="center"/>
      <protection hidden="1"/>
    </xf>
    <xf numFmtId="166" fontId="3" fillId="0" borderId="20" xfId="3" applyNumberFormat="1" applyFont="1" applyFill="1" applyBorder="1" applyAlignment="1" applyProtection="1">
      <alignment horizontal="right" vertical="center"/>
      <protection hidden="1"/>
    </xf>
    <xf numFmtId="10" fontId="3" fillId="0" borderId="20" xfId="3" applyNumberFormat="1" applyFont="1" applyFill="1" applyBorder="1" applyAlignment="1" applyProtection="1">
      <alignment horizontal="center" vertical="center"/>
      <protection locked="0" hidden="1"/>
    </xf>
    <xf numFmtId="166" fontId="3" fillId="0" borderId="21" xfId="3" applyNumberFormat="1" applyFont="1" applyFill="1" applyBorder="1" applyAlignment="1" applyProtection="1">
      <alignment horizontal="right" vertical="center"/>
      <protection hidden="1"/>
    </xf>
    <xf numFmtId="10" fontId="2" fillId="3" borderId="15" xfId="3" applyNumberFormat="1" applyFont="1" applyFill="1" applyBorder="1" applyAlignment="1" applyProtection="1">
      <alignment horizontal="center" vertical="center"/>
      <protection hidden="1"/>
    </xf>
    <xf numFmtId="43" fontId="2" fillId="3" borderId="15" xfId="3" applyFont="1" applyFill="1" applyBorder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justify" vertical="center" wrapText="1"/>
      <protection hidden="1"/>
    </xf>
    <xf numFmtId="43" fontId="3" fillId="0" borderId="0" xfId="3" applyFont="1" applyAlignment="1" applyProtection="1">
      <alignment horizontal="right" vertical="center"/>
      <protection hidden="1"/>
    </xf>
    <xf numFmtId="43" fontId="3" fillId="0" borderId="0" xfId="3" applyFont="1" applyAlignment="1" applyProtection="1">
      <alignment vertical="center"/>
      <protection hidden="1"/>
    </xf>
    <xf numFmtId="10" fontId="3" fillId="5" borderId="0" xfId="3" applyNumberFormat="1" applyFont="1" applyFill="1" applyAlignment="1" applyProtection="1">
      <alignment horizontal="right" vertical="center"/>
      <protection hidden="1"/>
    </xf>
    <xf numFmtId="43" fontId="3" fillId="0" borderId="0" xfId="3" applyFont="1" applyAlignment="1" applyProtection="1">
      <alignment horizontal="center" vertical="center"/>
      <protection hidden="1"/>
    </xf>
    <xf numFmtId="10" fontId="3" fillId="0" borderId="0" xfId="3" applyNumberFormat="1" applyFont="1" applyAlignment="1" applyProtection="1">
      <alignment horizontal="center" vertical="center"/>
      <protection hidden="1"/>
    </xf>
    <xf numFmtId="43" fontId="3" fillId="5" borderId="0" xfId="3" applyFont="1" applyFill="1" applyAlignment="1" applyProtection="1">
      <alignment horizontal="right" vertical="center"/>
      <protection hidden="1"/>
    </xf>
    <xf numFmtId="0" fontId="7" fillId="0" borderId="4" xfId="1" quotePrefix="1" applyFont="1" applyBorder="1" applyAlignment="1" applyProtection="1">
      <alignment horizontal="left" vertical="center"/>
      <protection hidden="1"/>
    </xf>
    <xf numFmtId="0" fontId="7" fillId="0" borderId="16" xfId="1" applyFont="1" applyBorder="1" applyAlignment="1" applyProtection="1">
      <alignment horizontal="left" vertical="center" wrapText="1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4" fontId="7" fillId="0" borderId="16" xfId="1" applyNumberFormat="1" applyFont="1" applyBorder="1" applyAlignment="1" applyProtection="1">
      <alignment horizontal="right" vertical="center"/>
      <protection hidden="1"/>
    </xf>
    <xf numFmtId="4" fontId="7" fillId="0" borderId="16" xfId="1" applyNumberFormat="1" applyFont="1" applyBorder="1" applyAlignment="1" applyProtection="1">
      <alignment horizontal="center" vertical="center"/>
      <protection hidden="1"/>
    </xf>
    <xf numFmtId="0" fontId="7" fillId="0" borderId="17" xfId="1" applyFont="1" applyBorder="1" applyAlignment="1" applyProtection="1">
      <alignment horizontal="center" vertical="center"/>
      <protection hidden="1"/>
    </xf>
    <xf numFmtId="0" fontId="7" fillId="0" borderId="8" xfId="1" quotePrefix="1" applyFont="1" applyBorder="1" applyAlignment="1" applyProtection="1">
      <alignment horizontal="left" vertical="center"/>
      <protection hidden="1"/>
    </xf>
    <xf numFmtId="4" fontId="7" fillId="0" borderId="18" xfId="1" applyNumberFormat="1" applyFont="1" applyBorder="1" applyAlignment="1" applyProtection="1">
      <alignment horizontal="center" vertical="center"/>
      <protection hidden="1"/>
    </xf>
    <xf numFmtId="0" fontId="7" fillId="0" borderId="12" xfId="1" quotePrefix="1" applyFont="1" applyBorder="1" applyAlignment="1" applyProtection="1">
      <alignment horizontal="left" vertical="center"/>
      <protection hidden="1"/>
    </xf>
    <xf numFmtId="0" fontId="7" fillId="0" borderId="0" xfId="1" applyFont="1" applyAlignment="1" applyProtection="1">
      <alignment horizontal="left" vertical="center"/>
      <protection hidden="1"/>
    </xf>
    <xf numFmtId="0" fontId="7" fillId="0" borderId="8" xfId="1" applyFont="1" applyBorder="1" applyAlignment="1" applyProtection="1">
      <alignment horizontal="left" vertical="center"/>
      <protection hidden="1"/>
    </xf>
    <xf numFmtId="0" fontId="7" fillId="0" borderId="12" xfId="1" applyFont="1" applyBorder="1" applyAlignment="1" applyProtection="1">
      <alignment horizontal="left" vertical="center"/>
      <protection hidden="1"/>
    </xf>
    <xf numFmtId="0" fontId="7" fillId="0" borderId="0" xfId="1" applyFont="1" applyAlignment="1" applyProtection="1">
      <alignment horizontal="left" vertical="top" wrapText="1"/>
      <protection hidden="1"/>
    </xf>
    <xf numFmtId="0" fontId="7" fillId="0" borderId="0" xfId="1" applyFont="1" applyAlignment="1" applyProtection="1">
      <alignment horizontal="center" vertical="top"/>
      <protection hidden="1"/>
    </xf>
    <xf numFmtId="4" fontId="7" fillId="0" borderId="0" xfId="1" applyNumberFormat="1" applyFont="1" applyAlignment="1" applyProtection="1">
      <alignment horizontal="right" vertical="top"/>
      <protection hidden="1"/>
    </xf>
    <xf numFmtId="4" fontId="7" fillId="0" borderId="0" xfId="1" applyNumberFormat="1" applyFont="1" applyAlignment="1" applyProtection="1">
      <alignment horizontal="center" vertical="top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4" fontId="2" fillId="0" borderId="0" xfId="0" applyNumberFormat="1" applyFont="1" applyBorder="1" applyAlignment="1" applyProtection="1">
      <alignment horizontal="center" vertical="center"/>
      <protection hidden="1"/>
    </xf>
    <xf numFmtId="4" fontId="3" fillId="0" borderId="0" xfId="0" applyNumberFormat="1" applyFont="1" applyBorder="1" applyAlignment="1" applyProtection="1">
      <alignment horizontal="center" vertical="center" wrapText="1"/>
      <protection hidden="1"/>
    </xf>
    <xf numFmtId="4" fontId="3" fillId="0" borderId="0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 applyProtection="1">
      <alignment horizontal="right" vertical="center" wrapText="1"/>
      <protection hidden="1"/>
    </xf>
    <xf numFmtId="164" fontId="3" fillId="0" borderId="0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4" fontId="2" fillId="0" borderId="0" xfId="0" applyNumberFormat="1" applyFont="1" applyBorder="1" applyAlignment="1" applyProtection="1">
      <alignment horizontal="center" vertical="center" wrapText="1"/>
      <protection hidden="1"/>
    </xf>
    <xf numFmtId="4" fontId="2" fillId="0" borderId="0" xfId="0" applyNumberFormat="1" applyFont="1" applyBorder="1" applyAlignment="1" applyProtection="1">
      <alignment horizontal="right" vertical="center" wrapText="1"/>
      <protection hidden="1"/>
    </xf>
    <xf numFmtId="0" fontId="2" fillId="2" borderId="15" xfId="0" applyFont="1" applyFill="1" applyBorder="1" applyAlignment="1" applyProtection="1">
      <alignment horizontal="center" vertical="center" wrapText="1"/>
      <protection hidden="1"/>
    </xf>
    <xf numFmtId="0" fontId="2" fillId="2" borderId="15" xfId="0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16" xfId="0" applyFont="1" applyFill="1" applyBorder="1" applyAlignment="1" applyProtection="1">
      <alignment horizontal="justify" vertical="center" wrapText="1"/>
      <protection hidden="1"/>
    </xf>
    <xf numFmtId="4" fontId="3" fillId="0" borderId="16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6" xfId="0" applyNumberFormat="1" applyFont="1" applyFill="1" applyBorder="1" applyAlignment="1" applyProtection="1">
      <alignment horizontal="right" vertical="center"/>
      <protection hidden="1"/>
    </xf>
    <xf numFmtId="10" fontId="3" fillId="0" borderId="17" xfId="0" applyNumberFormat="1" applyFont="1" applyFill="1" applyBorder="1" applyAlignment="1" applyProtection="1">
      <alignment horizontal="right" vertical="center"/>
      <protection hidden="1"/>
    </xf>
    <xf numFmtId="0" fontId="3" fillId="0" borderId="8" xfId="0" applyFont="1" applyFill="1" applyBorder="1" applyAlignment="1" applyProtection="1">
      <alignment horizontal="center" vertical="center" wrapText="1"/>
      <protection hidden="1"/>
    </xf>
    <xf numFmtId="0" fontId="3" fillId="0" borderId="18" xfId="0" applyFont="1" applyFill="1" applyBorder="1" applyAlignment="1" applyProtection="1">
      <alignment horizontal="justify" vertical="center" wrapText="1"/>
      <protection hidden="1"/>
    </xf>
    <xf numFmtId="4" fontId="3" fillId="0" borderId="18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8" xfId="0" applyNumberFormat="1" applyFont="1" applyFill="1" applyBorder="1" applyAlignment="1" applyProtection="1">
      <alignment horizontal="right" vertical="center"/>
      <protection hidden="1"/>
    </xf>
    <xf numFmtId="10" fontId="3" fillId="0" borderId="19" xfId="0" applyNumberFormat="1" applyFont="1" applyFill="1" applyBorder="1" applyAlignment="1" applyProtection="1">
      <alignment horizontal="right" vertical="center"/>
      <protection hidden="1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20" xfId="0" applyFont="1" applyFill="1" applyBorder="1" applyAlignment="1" applyProtection="1">
      <alignment horizontal="justify" vertical="center" wrapText="1"/>
      <protection hidden="1"/>
    </xf>
    <xf numFmtId="4" fontId="3" fillId="0" borderId="20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0" xfId="0" applyNumberFormat="1" applyFont="1" applyFill="1" applyBorder="1" applyAlignment="1" applyProtection="1">
      <alignment horizontal="right" vertical="center"/>
      <protection hidden="1"/>
    </xf>
    <xf numFmtId="10" fontId="3" fillId="0" borderId="21" xfId="0" applyNumberFormat="1" applyFont="1" applyFill="1" applyBorder="1" applyAlignment="1" applyProtection="1">
      <alignment horizontal="right" vertical="center"/>
      <protection hidden="1"/>
    </xf>
    <xf numFmtId="0" fontId="2" fillId="3" borderId="15" xfId="0" applyFont="1" applyFill="1" applyBorder="1" applyAlignment="1" applyProtection="1">
      <alignment horizontal="center" vertical="center" wrapText="1"/>
      <protection hidden="1"/>
    </xf>
    <xf numFmtId="0" fontId="2" fillId="3" borderId="15" xfId="0" applyFont="1" applyFill="1" applyBorder="1" applyAlignment="1" applyProtection="1">
      <alignment horizontal="justify" vertical="center" wrapText="1"/>
      <protection hidden="1"/>
    </xf>
    <xf numFmtId="4" fontId="2" fillId="3" borderId="15" xfId="0" applyNumberFormat="1" applyFont="1" applyFill="1" applyBorder="1" applyAlignment="1" applyProtection="1">
      <alignment horizontal="right" vertical="center" wrapText="1"/>
      <protection hidden="1"/>
    </xf>
    <xf numFmtId="10" fontId="2" fillId="3" borderId="15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Alignment="1" applyProtection="1">
      <alignment horizontal="right" vertical="center"/>
      <protection hidden="1"/>
    </xf>
    <xf numFmtId="4" fontId="7" fillId="0" borderId="18" xfId="1" applyNumberFormat="1" applyFont="1" applyBorder="1" applyAlignment="1" applyProtection="1">
      <alignment horizontal="right" vertical="center"/>
      <protection locked="0"/>
    </xf>
    <xf numFmtId="4" fontId="2" fillId="0" borderId="24" xfId="1" applyNumberFormat="1" applyFont="1" applyBorder="1" applyAlignment="1" applyProtection="1">
      <alignment horizontal="left" vertical="center"/>
      <protection hidden="1"/>
    </xf>
    <xf numFmtId="4" fontId="2" fillId="0" borderId="29" xfId="1" applyNumberFormat="1" applyFont="1" applyBorder="1" applyAlignment="1" applyProtection="1">
      <alignment horizontal="left" vertical="center"/>
      <protection hidden="1"/>
    </xf>
    <xf numFmtId="4" fontId="2" fillId="0" borderId="34" xfId="1" applyNumberFormat="1" applyFont="1" applyBorder="1" applyAlignment="1" applyProtection="1">
      <alignment horizontal="left" vertical="center"/>
      <protection hidden="1"/>
    </xf>
    <xf numFmtId="4" fontId="7" fillId="0" borderId="46" xfId="1" applyNumberFormat="1" applyFont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 applyProtection="1">
      <alignment horizontal="left" vertical="center"/>
      <protection locked="0"/>
    </xf>
    <xf numFmtId="4" fontId="3" fillId="0" borderId="0" xfId="1" applyNumberFormat="1" applyFont="1" applyBorder="1" applyAlignment="1" applyProtection="1">
      <alignment horizontal="left" vertical="center"/>
      <protection locked="0"/>
    </xf>
    <xf numFmtId="4" fontId="3" fillId="0" borderId="2" xfId="1" applyNumberFormat="1" applyFont="1" applyBorder="1" applyAlignment="1" applyProtection="1">
      <alignment horizontal="left" vertical="center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4" fontId="3" fillId="0" borderId="24" xfId="1" applyNumberFormat="1" applyFont="1" applyBorder="1" applyAlignment="1" applyProtection="1">
      <alignment horizontal="left" vertical="center" wrapText="1"/>
      <protection locked="0"/>
    </xf>
    <xf numFmtId="4" fontId="3" fillId="0" borderId="25" xfId="1" applyNumberFormat="1" applyFont="1" applyBorder="1" applyAlignment="1" applyProtection="1">
      <alignment horizontal="left" vertical="center" wrapText="1"/>
      <protection locked="0"/>
    </xf>
    <xf numFmtId="4" fontId="3" fillId="0" borderId="29" xfId="1" applyNumberFormat="1" applyFont="1" applyBorder="1" applyAlignment="1" applyProtection="1">
      <alignment horizontal="left" vertical="center" wrapText="1"/>
      <protection locked="0"/>
    </xf>
    <xf numFmtId="4" fontId="3" fillId="0" borderId="30" xfId="1" applyNumberFormat="1" applyFont="1" applyBorder="1" applyAlignment="1" applyProtection="1">
      <alignment horizontal="left" vertical="center" wrapText="1"/>
      <protection locked="0"/>
    </xf>
    <xf numFmtId="4" fontId="3" fillId="0" borderId="34" xfId="1" applyNumberFormat="1" applyFont="1" applyBorder="1" applyAlignment="1" applyProtection="1">
      <alignment horizontal="left" vertical="center" wrapText="1"/>
      <protection locked="0"/>
    </xf>
    <xf numFmtId="4" fontId="3" fillId="0" borderId="35" xfId="1" applyNumberFormat="1" applyFont="1" applyBorder="1" applyAlignment="1" applyProtection="1">
      <alignment horizontal="left" vertical="center" wrapText="1"/>
      <protection locked="0"/>
    </xf>
    <xf numFmtId="14" fontId="3" fillId="0" borderId="24" xfId="1" applyNumberFormat="1" applyFont="1" applyBorder="1" applyAlignment="1" applyProtection="1">
      <alignment horizontal="left" vertical="center" wrapText="1"/>
      <protection locked="0"/>
    </xf>
    <xf numFmtId="4" fontId="3" fillId="0" borderId="7" xfId="1" applyNumberFormat="1" applyFont="1" applyBorder="1" applyAlignment="1" applyProtection="1">
      <alignment horizontal="left" vertical="center"/>
      <protection hidden="1"/>
    </xf>
    <xf numFmtId="164" fontId="2" fillId="0" borderId="9" xfId="1" quotePrefix="1" applyNumberFormat="1" applyFont="1" applyBorder="1" applyAlignment="1" applyProtection="1">
      <alignment horizontal="center" vertical="center"/>
      <protection locked="0" hidden="1"/>
    </xf>
    <xf numFmtId="164" fontId="2" fillId="0" borderId="32" xfId="1" quotePrefix="1" applyNumberFormat="1" applyFont="1" applyBorder="1" applyAlignment="1" applyProtection="1">
      <alignment horizontal="center" vertical="center"/>
      <protection locked="0" hidden="1"/>
    </xf>
    <xf numFmtId="164" fontId="2" fillId="0" borderId="10" xfId="1" applyNumberFormat="1" applyFont="1" applyBorder="1" applyAlignment="1" applyProtection="1">
      <alignment horizontal="center" vertical="center"/>
      <protection locked="0" hidden="1"/>
    </xf>
    <xf numFmtId="164" fontId="2" fillId="0" borderId="13" xfId="1" applyNumberFormat="1" applyFont="1" applyBorder="1" applyAlignment="1" applyProtection="1">
      <alignment horizontal="center" vertical="center"/>
      <protection locked="0" hidden="1"/>
    </xf>
    <xf numFmtId="164" fontId="2" fillId="0" borderId="37" xfId="1" applyNumberFormat="1" applyFont="1" applyBorder="1" applyAlignment="1" applyProtection="1">
      <alignment horizontal="center" vertical="center"/>
      <protection locked="0" hidden="1"/>
    </xf>
    <xf numFmtId="164" fontId="2" fillId="0" borderId="14" xfId="1" applyNumberFormat="1" applyFont="1" applyBorder="1" applyAlignment="1" applyProtection="1">
      <alignment horizontal="center" vertical="center"/>
      <protection locked="0" hidden="1"/>
    </xf>
    <xf numFmtId="3" fontId="3" fillId="0" borderId="11" xfId="1" applyNumberFormat="1" applyFont="1" applyBorder="1" applyAlignment="1" applyProtection="1">
      <alignment horizontal="left" vertical="center"/>
      <protection hidden="1"/>
    </xf>
    <xf numFmtId="169" fontId="3" fillId="0" borderId="29" xfId="1" applyNumberFormat="1" applyFont="1" applyBorder="1" applyAlignment="1" applyProtection="1">
      <alignment horizontal="left" vertical="center" wrapText="1"/>
      <protection locked="0"/>
    </xf>
    <xf numFmtId="170" fontId="3" fillId="0" borderId="29" xfId="1" applyNumberFormat="1" applyFont="1" applyBorder="1" applyAlignment="1" applyProtection="1">
      <alignment horizontal="left" vertical="center" wrapText="1"/>
      <protection locked="0"/>
    </xf>
    <xf numFmtId="4" fontId="3" fillId="0" borderId="3" xfId="1" applyNumberFormat="1" applyFont="1" applyBorder="1" applyAlignment="1" applyProtection="1">
      <alignment horizontal="left" vertical="center"/>
      <protection hidden="1"/>
    </xf>
    <xf numFmtId="4" fontId="3" fillId="0" borderId="5" xfId="1" applyNumberFormat="1" applyFont="1" applyBorder="1" applyAlignment="1" applyProtection="1">
      <alignment horizontal="center" vertical="center"/>
      <protection hidden="1"/>
    </xf>
    <xf numFmtId="4" fontId="3" fillId="0" borderId="27" xfId="1" applyNumberFormat="1" applyFont="1" applyBorder="1" applyAlignment="1" applyProtection="1">
      <alignment horizontal="center" vertical="center"/>
      <protection hidden="1"/>
    </xf>
    <xf numFmtId="4" fontId="3" fillId="0" borderId="6" xfId="1" applyNumberFormat="1" applyFont="1" applyBorder="1" applyAlignment="1" applyProtection="1">
      <alignment horizontal="center" vertical="center"/>
      <protection hidden="1"/>
    </xf>
    <xf numFmtId="171" fontId="3" fillId="0" borderId="34" xfId="1" applyNumberFormat="1" applyFont="1" applyBorder="1" applyAlignment="1" applyProtection="1">
      <alignment horizontal="left" vertical="center" wrapText="1"/>
      <protection locked="0"/>
    </xf>
    <xf numFmtId="169" fontId="3" fillId="0" borderId="29" xfId="1" applyNumberFormat="1" applyFont="1" applyBorder="1" applyAlignment="1" applyProtection="1">
      <alignment horizontal="left" vertical="center" wrapText="1"/>
      <protection hidden="1"/>
    </xf>
    <xf numFmtId="169" fontId="3" fillId="0" borderId="43" xfId="1" applyNumberFormat="1" applyFont="1" applyBorder="1" applyAlignment="1" applyProtection="1">
      <alignment horizontal="left" vertical="center" wrapText="1"/>
      <protection hidden="1"/>
    </xf>
    <xf numFmtId="170" fontId="3" fillId="0" borderId="29" xfId="1" applyNumberFormat="1" applyFont="1" applyBorder="1" applyAlignment="1" applyProtection="1">
      <alignment horizontal="left" vertical="center" wrapText="1"/>
      <protection hidden="1"/>
    </xf>
    <xf numFmtId="170" fontId="3" fillId="0" borderId="43" xfId="1" applyNumberFormat="1" applyFont="1" applyBorder="1" applyAlignment="1" applyProtection="1">
      <alignment horizontal="left" vertical="center" wrapText="1"/>
      <protection hidden="1"/>
    </xf>
    <xf numFmtId="171" fontId="3" fillId="0" borderId="34" xfId="1" applyNumberFormat="1" applyFont="1" applyBorder="1" applyAlignment="1" applyProtection="1">
      <alignment horizontal="left" vertical="center" wrapText="1"/>
      <protection hidden="1"/>
    </xf>
    <xf numFmtId="171" fontId="3" fillId="0" borderId="44" xfId="1" applyNumberFormat="1" applyFont="1" applyBorder="1" applyAlignment="1" applyProtection="1">
      <alignment horizontal="left" vertical="center" wrapText="1"/>
      <protection hidden="1"/>
    </xf>
    <xf numFmtId="4" fontId="3" fillId="0" borderId="34" xfId="1" applyNumberFormat="1" applyFont="1" applyBorder="1" applyAlignment="1" applyProtection="1">
      <alignment horizontal="left" vertical="center" wrapText="1"/>
      <protection hidden="1"/>
    </xf>
    <xf numFmtId="4" fontId="3" fillId="0" borderId="35" xfId="1" applyNumberFormat="1" applyFont="1" applyBorder="1" applyAlignment="1" applyProtection="1">
      <alignment horizontal="left" vertical="center" wrapText="1"/>
      <protection hidden="1"/>
    </xf>
    <xf numFmtId="14" fontId="3" fillId="0" borderId="24" xfId="1" applyNumberFormat="1" applyFont="1" applyBorder="1" applyAlignment="1" applyProtection="1">
      <alignment horizontal="left" vertical="center" wrapText="1"/>
      <protection hidden="1"/>
    </xf>
    <xf numFmtId="43" fontId="2" fillId="4" borderId="15" xfId="3" applyFont="1" applyFill="1" applyBorder="1" applyAlignment="1" applyProtection="1">
      <alignment horizontal="center" vertical="center"/>
      <protection hidden="1"/>
    </xf>
    <xf numFmtId="43" fontId="2" fillId="4" borderId="38" xfId="3" applyFont="1" applyFill="1" applyBorder="1" applyAlignment="1" applyProtection="1">
      <alignment horizontal="center" vertical="center"/>
      <protection hidden="1"/>
    </xf>
    <xf numFmtId="43" fontId="2" fillId="4" borderId="39" xfId="3" applyFont="1" applyFill="1" applyBorder="1" applyAlignment="1" applyProtection="1">
      <alignment horizontal="center" vertical="center"/>
      <protection hidden="1"/>
    </xf>
    <xf numFmtId="0" fontId="2" fillId="0" borderId="28" xfId="2" applyFont="1" applyFill="1" applyBorder="1" applyAlignment="1" applyProtection="1">
      <alignment horizontal="left" vertical="center"/>
      <protection hidden="1"/>
    </xf>
    <xf numFmtId="0" fontId="2" fillId="0" borderId="29" xfId="2" applyFont="1" applyFill="1" applyBorder="1" applyAlignment="1" applyProtection="1">
      <alignment horizontal="left" vertical="center"/>
      <protection hidden="1"/>
    </xf>
    <xf numFmtId="0" fontId="2" fillId="0" borderId="30" xfId="2" applyFont="1" applyFill="1" applyBorder="1" applyAlignment="1" applyProtection="1">
      <alignment horizontal="left" vertical="center"/>
      <protection hidden="1"/>
    </xf>
    <xf numFmtId="43" fontId="2" fillId="0" borderId="31" xfId="3" quotePrefix="1" applyFont="1" applyFill="1" applyBorder="1" applyAlignment="1" applyProtection="1">
      <alignment horizontal="center" vertical="center"/>
      <protection hidden="1"/>
    </xf>
    <xf numFmtId="43" fontId="2" fillId="0" borderId="32" xfId="3" quotePrefix="1" applyFont="1" applyFill="1" applyBorder="1" applyAlignment="1" applyProtection="1">
      <alignment horizontal="center" vertical="center"/>
      <protection hidden="1"/>
    </xf>
    <xf numFmtId="43" fontId="2" fillId="0" borderId="36" xfId="3" quotePrefix="1" applyFont="1" applyFill="1" applyBorder="1" applyAlignment="1" applyProtection="1">
      <alignment horizontal="center" vertical="center"/>
      <protection hidden="1"/>
    </xf>
    <xf numFmtId="43" fontId="2" fillId="0" borderId="37" xfId="3" quotePrefix="1" applyFont="1" applyFill="1" applyBorder="1" applyAlignment="1" applyProtection="1">
      <alignment horizontal="center" vertical="center"/>
      <protection hidden="1"/>
    </xf>
    <xf numFmtId="43" fontId="2" fillId="0" borderId="0" xfId="3" quotePrefix="1" applyFont="1" applyFill="1" applyBorder="1" applyAlignment="1" applyProtection="1">
      <alignment horizontal="center" vertical="center"/>
      <protection hidden="1"/>
    </xf>
    <xf numFmtId="43" fontId="2" fillId="0" borderId="2" xfId="3" quotePrefix="1" applyFont="1" applyFill="1" applyBorder="1" applyAlignment="1" applyProtection="1">
      <alignment horizontal="center" vertical="center"/>
      <protection hidden="1"/>
    </xf>
    <xf numFmtId="49" fontId="2" fillId="3" borderId="15" xfId="4" applyNumberFormat="1" applyFont="1" applyFill="1" applyBorder="1" applyAlignment="1" applyProtection="1">
      <alignment horizontal="center" vertical="center"/>
      <protection hidden="1"/>
    </xf>
    <xf numFmtId="10" fontId="2" fillId="3" borderId="15" xfId="3" applyNumberFormat="1" applyFont="1" applyFill="1" applyBorder="1" applyAlignment="1" applyProtection="1">
      <alignment horizontal="center" vertical="center"/>
      <protection hidden="1"/>
    </xf>
    <xf numFmtId="43" fontId="2" fillId="3" borderId="15" xfId="3" applyFont="1" applyFill="1" applyBorder="1" applyAlignment="1" applyProtection="1">
      <alignment horizontal="right" vertical="center"/>
      <protection hidden="1"/>
    </xf>
    <xf numFmtId="0" fontId="2" fillId="4" borderId="15" xfId="4" applyFont="1" applyFill="1" applyBorder="1" applyAlignment="1" applyProtection="1">
      <alignment horizontal="center" vertical="center"/>
      <protection hidden="1"/>
    </xf>
    <xf numFmtId="0" fontId="2" fillId="0" borderId="33" xfId="2" applyFont="1" applyFill="1" applyBorder="1" applyAlignment="1" applyProtection="1">
      <alignment horizontal="left" vertical="center"/>
      <protection hidden="1"/>
    </xf>
    <xf numFmtId="0" fontId="2" fillId="0" borderId="34" xfId="2" applyFont="1" applyFill="1" applyBorder="1" applyAlignment="1" applyProtection="1">
      <alignment horizontal="left" vertical="center"/>
      <protection hidden="1"/>
    </xf>
    <xf numFmtId="0" fontId="2" fillId="0" borderId="35" xfId="2" applyFont="1" applyFill="1" applyBorder="1" applyAlignment="1" applyProtection="1">
      <alignment horizontal="left" vertical="center"/>
      <protection hidden="1"/>
    </xf>
    <xf numFmtId="4" fontId="3" fillId="0" borderId="2" xfId="2" applyNumberFormat="1" applyFont="1" applyBorder="1" applyAlignment="1" applyProtection="1">
      <alignment horizontal="left" vertical="center"/>
      <protection hidden="1"/>
    </xf>
    <xf numFmtId="0" fontId="2" fillId="0" borderId="23" xfId="2" applyFont="1" applyFill="1" applyBorder="1" applyAlignment="1" applyProtection="1">
      <alignment horizontal="left" vertical="center"/>
      <protection hidden="1"/>
    </xf>
    <xf numFmtId="0" fontId="2" fillId="0" borderId="24" xfId="2" applyFont="1" applyFill="1" applyBorder="1" applyAlignment="1" applyProtection="1">
      <alignment horizontal="left" vertical="center"/>
      <protection hidden="1"/>
    </xf>
    <xf numFmtId="0" fontId="2" fillId="0" borderId="25" xfId="2" applyFont="1" applyFill="1" applyBorder="1" applyAlignment="1" applyProtection="1">
      <alignment horizontal="left" vertical="center"/>
      <protection hidden="1"/>
    </xf>
    <xf numFmtId="43" fontId="3" fillId="0" borderId="26" xfId="3" applyFont="1" applyFill="1" applyBorder="1" applyAlignment="1" applyProtection="1">
      <alignment horizontal="center" vertical="center"/>
      <protection hidden="1"/>
    </xf>
    <xf numFmtId="43" fontId="3" fillId="0" borderId="27" xfId="3" applyFont="1" applyFill="1" applyBorder="1" applyAlignment="1" applyProtection="1">
      <alignment horizontal="center" vertical="center"/>
      <protection hidden="1"/>
    </xf>
    <xf numFmtId="43" fontId="3" fillId="0" borderId="1" xfId="3" applyFont="1" applyFill="1" applyBorder="1" applyAlignment="1" applyProtection="1">
      <alignment horizontal="center" vertical="center"/>
      <protection hidden="1"/>
    </xf>
    <xf numFmtId="4" fontId="3" fillId="0" borderId="24" xfId="1" applyNumberFormat="1" applyFont="1" applyBorder="1" applyAlignment="1" applyProtection="1">
      <alignment horizontal="left" vertical="center" wrapText="1"/>
      <protection hidden="1"/>
    </xf>
    <xf numFmtId="4" fontId="3" fillId="0" borderId="25" xfId="1" applyNumberFormat="1" applyFont="1" applyBorder="1" applyAlignment="1" applyProtection="1">
      <alignment horizontal="left" vertical="center" wrapText="1"/>
      <protection hidden="1"/>
    </xf>
    <xf numFmtId="4" fontId="3" fillId="0" borderId="29" xfId="1" applyNumberFormat="1" applyFont="1" applyBorder="1" applyAlignment="1" applyProtection="1">
      <alignment horizontal="left" vertical="center" wrapText="1"/>
      <protection hidden="1"/>
    </xf>
    <xf numFmtId="4" fontId="3" fillId="0" borderId="30" xfId="1" applyNumberFormat="1" applyFont="1" applyBorder="1" applyAlignment="1" applyProtection="1">
      <alignment horizontal="left" vertical="center" wrapText="1"/>
      <protection hidden="1"/>
    </xf>
    <xf numFmtId="14" fontId="3" fillId="0" borderId="42" xfId="1" applyNumberFormat="1" applyFont="1" applyBorder="1" applyAlignment="1" applyProtection="1">
      <alignment horizontal="left" vertical="center" wrapText="1"/>
      <protection hidden="1"/>
    </xf>
    <xf numFmtId="0" fontId="8" fillId="0" borderId="1" xfId="2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horizontal="center" vertical="center"/>
      <protection locked="0"/>
    </xf>
    <xf numFmtId="0" fontId="8" fillId="0" borderId="2" xfId="2" applyFont="1" applyFill="1" applyBorder="1" applyAlignment="1" applyProtection="1">
      <alignment horizontal="center" vertical="center"/>
      <protection locked="0"/>
    </xf>
    <xf numFmtId="4" fontId="2" fillId="0" borderId="1" xfId="2" applyNumberFormat="1" applyFont="1" applyBorder="1" applyAlignment="1" applyProtection="1">
      <alignment horizontal="left" vertical="center"/>
      <protection hidden="1"/>
    </xf>
    <xf numFmtId="4" fontId="3" fillId="0" borderId="0" xfId="2" applyNumberFormat="1" applyFont="1" applyBorder="1" applyAlignment="1" applyProtection="1">
      <alignment horizontal="left" vertical="center"/>
      <protection hidden="1"/>
    </xf>
    <xf numFmtId="4" fontId="2" fillId="0" borderId="1" xfId="0" applyNumberFormat="1" applyFont="1" applyBorder="1" applyAlignment="1" applyProtection="1">
      <alignment horizontal="left" vertical="center" indent="12"/>
      <protection hidden="1"/>
    </xf>
    <xf numFmtId="4" fontId="3" fillId="0" borderId="0" xfId="0" applyNumberFormat="1" applyFont="1" applyBorder="1" applyAlignment="1" applyProtection="1">
      <alignment horizontal="left" vertical="center" indent="12"/>
      <protection hidden="1"/>
    </xf>
    <xf numFmtId="4" fontId="3" fillId="0" borderId="2" xfId="0" applyNumberFormat="1" applyFont="1" applyBorder="1" applyAlignment="1" applyProtection="1">
      <alignment horizontal="left" vertical="center" indent="12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/>
      <protection hidden="1"/>
    </xf>
    <xf numFmtId="164" fontId="2" fillId="0" borderId="9" xfId="0" quotePrefix="1" applyNumberFormat="1" applyFont="1" applyBorder="1" applyAlignment="1" applyProtection="1">
      <alignment horizontal="center" vertical="center"/>
      <protection locked="0" hidden="1"/>
    </xf>
    <xf numFmtId="164" fontId="2" fillId="0" borderId="10" xfId="0" applyNumberFormat="1" applyFont="1" applyBorder="1" applyAlignment="1" applyProtection="1">
      <alignment horizontal="center" vertical="center"/>
      <protection locked="0" hidden="1"/>
    </xf>
    <xf numFmtId="164" fontId="2" fillId="0" borderId="13" xfId="0" applyNumberFormat="1" applyFont="1" applyBorder="1" applyAlignment="1" applyProtection="1">
      <alignment horizontal="center" vertical="center"/>
      <protection locked="0" hidden="1"/>
    </xf>
    <xf numFmtId="164" fontId="2" fillId="0" borderId="14" xfId="0" applyNumberFormat="1" applyFont="1" applyBorder="1" applyAlignment="1" applyProtection="1">
      <alignment horizontal="center" vertical="center"/>
      <protection locked="0" hidden="1"/>
    </xf>
    <xf numFmtId="3" fontId="3" fillId="0" borderId="11" xfId="0" applyNumberFormat="1" applyFont="1" applyBorder="1" applyAlignment="1" applyProtection="1">
      <alignment horizontal="left" vertical="center"/>
      <protection hidden="1"/>
    </xf>
    <xf numFmtId="4" fontId="3" fillId="0" borderId="3" xfId="0" applyNumberFormat="1" applyFont="1" applyBorder="1" applyAlignment="1" applyProtection="1">
      <alignment horizontal="left" vertical="center"/>
      <protection hidden="1"/>
    </xf>
    <xf numFmtId="4" fontId="3" fillId="0" borderId="5" xfId="0" applyNumberFormat="1" applyFont="1" applyBorder="1" applyAlignment="1" applyProtection="1">
      <alignment horizontal="center" vertical="center"/>
      <protection hidden="1"/>
    </xf>
    <xf numFmtId="4" fontId="3" fillId="0" borderId="6" xfId="0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left" vertical="center" indent="16"/>
      <protection hidden="1"/>
    </xf>
    <xf numFmtId="4" fontId="3" fillId="0" borderId="0" xfId="1" applyNumberFormat="1" applyFont="1" applyBorder="1" applyAlignment="1" applyProtection="1">
      <alignment horizontal="left" vertical="center" indent="16"/>
      <protection hidden="1"/>
    </xf>
    <xf numFmtId="4" fontId="3" fillId="0" borderId="2" xfId="1" applyNumberFormat="1" applyFont="1" applyBorder="1" applyAlignment="1" applyProtection="1">
      <alignment horizontal="left" vertical="center" indent="16"/>
      <protection hidden="1"/>
    </xf>
    <xf numFmtId="164" fontId="2" fillId="0" borderId="9" xfId="1" quotePrefix="1" applyNumberFormat="1" applyFont="1" applyBorder="1" applyAlignment="1" applyProtection="1">
      <alignment horizontal="center" vertical="center"/>
      <protection hidden="1"/>
    </xf>
    <xf numFmtId="164" fontId="2" fillId="0" borderId="10" xfId="1" applyNumberFormat="1" applyFont="1" applyBorder="1" applyAlignment="1" applyProtection="1">
      <alignment horizontal="center" vertical="center"/>
      <protection hidden="1"/>
    </xf>
    <xf numFmtId="164" fontId="2" fillId="0" borderId="13" xfId="1" applyNumberFormat="1" applyFont="1" applyBorder="1" applyAlignment="1" applyProtection="1">
      <alignment horizontal="center" vertical="center"/>
      <protection hidden="1"/>
    </xf>
    <xf numFmtId="164" fontId="2" fillId="0" borderId="14" xfId="1" applyNumberFormat="1" applyFont="1" applyBorder="1" applyAlignment="1" applyProtection="1">
      <alignment horizontal="center" vertical="center"/>
      <protection hidden="1"/>
    </xf>
  </cellXfs>
  <cellStyles count="7">
    <cellStyle name="Normal" xfId="0" builtinId="0"/>
    <cellStyle name="Normal 2" xfId="1" xr:uid="{D065B7FD-0511-4FB5-9175-9FB9BF36D6F2}"/>
    <cellStyle name="Normal 2 2" xfId="4" xr:uid="{FC3F205D-0F2F-4D6F-A9A7-AEE34AB9B2FA}"/>
    <cellStyle name="Normal 3" xfId="2" xr:uid="{693FE115-BDD5-4F6D-86EE-9686AF7596EE}"/>
    <cellStyle name="Normal 5" xfId="5" xr:uid="{4276A200-69A1-4A2E-827D-2EC7BDCA030D}"/>
    <cellStyle name="Porcentagem 2" xfId="6" xr:uid="{5542EEEC-4101-479D-972A-1A2EF91C2CD5}"/>
    <cellStyle name="Vírgula 2" xfId="3" xr:uid="{5868259E-41ED-4F4E-8BDA-42E34B7F240B}"/>
  </cellStyles>
  <dxfs count="10">
    <dxf>
      <font>
        <b/>
        <i val="0"/>
      </font>
      <fill>
        <patternFill patternType="solid">
          <bgColor theme="0" tint="-0.14996795556505021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solid">
          <bgColor theme="0" tint="-0.14996795556505021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8" tint="0.59996337778862885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E3BED-C7C8-4267-BF66-5ED76DB2E8BA}">
  <sheetPr>
    <tabColor rgb="FF92D050"/>
    <pageSetUpPr fitToPage="1"/>
  </sheetPr>
  <dimension ref="A1:J348"/>
  <sheetViews>
    <sheetView tabSelected="1" showOutlineSymbols="0" view="pageBreakPreview" zoomScale="115" zoomScaleNormal="115" zoomScaleSheetLayoutView="115" workbookViewId="0">
      <pane ySplit="14" topLeftCell="A325" activePane="bottomLeft" state="frozen"/>
      <selection activeCell="B8" sqref="B8:F8"/>
      <selection pane="bottomLeft" activeCell="E15" sqref="E15:E343"/>
    </sheetView>
  </sheetViews>
  <sheetFormatPr defaultRowHeight="11.25" x14ac:dyDescent="0.2"/>
  <cols>
    <col min="1" max="1" width="8.85546875" style="1" bestFit="1" customWidth="1"/>
    <col min="2" max="2" width="55.7109375" style="1" customWidth="1"/>
    <col min="3" max="3" width="6.7109375" style="1" customWidth="1"/>
    <col min="4" max="6" width="11.7109375" style="1" customWidth="1"/>
    <col min="7" max="8" width="6.7109375" style="1" customWidth="1"/>
    <col min="9" max="9" width="11.7109375" style="1" customWidth="1"/>
    <col min="10" max="10" width="11" style="1" hidden="1" customWidth="1"/>
    <col min="11" max="16384" width="9.140625" style="1"/>
  </cols>
  <sheetData>
    <row r="1" spans="1:10" s="5" customFormat="1" ht="12.75" customHeight="1" x14ac:dyDescent="0.2">
      <c r="A1" s="158" t="s">
        <v>894</v>
      </c>
      <c r="B1" s="158"/>
      <c r="C1" s="155" t="s">
        <v>891</v>
      </c>
      <c r="D1" s="155"/>
      <c r="E1" s="155"/>
      <c r="F1" s="155"/>
      <c r="G1" s="155"/>
      <c r="H1" s="155"/>
      <c r="I1" s="155"/>
      <c r="J1" s="3"/>
    </row>
    <row r="2" spans="1:10" s="5" customFormat="1" ht="12.75" x14ac:dyDescent="0.2">
      <c r="A2" s="159"/>
      <c r="B2" s="159"/>
      <c r="C2" s="156" t="s">
        <v>892</v>
      </c>
      <c r="D2" s="156"/>
      <c r="E2" s="156"/>
      <c r="F2" s="156"/>
      <c r="G2" s="156"/>
      <c r="H2" s="156"/>
      <c r="I2" s="156"/>
      <c r="J2" s="3"/>
    </row>
    <row r="3" spans="1:10" s="5" customFormat="1" ht="12.75" x14ac:dyDescent="0.2">
      <c r="A3" s="160"/>
      <c r="B3" s="160"/>
      <c r="C3" s="157" t="s">
        <v>893</v>
      </c>
      <c r="D3" s="157"/>
      <c r="E3" s="157"/>
      <c r="F3" s="157"/>
      <c r="G3" s="157"/>
      <c r="H3" s="157"/>
      <c r="I3" s="157"/>
      <c r="J3" s="3"/>
    </row>
    <row r="4" spans="1:10" s="4" customFormat="1" x14ac:dyDescent="0.2">
      <c r="A4" s="7"/>
      <c r="B4" s="8"/>
      <c r="C4" s="8"/>
      <c r="D4" s="9"/>
      <c r="E4" s="9"/>
      <c r="F4" s="9"/>
      <c r="G4" s="8"/>
      <c r="H4" s="8"/>
      <c r="I4" s="10"/>
    </row>
    <row r="5" spans="1:10" s="4" customFormat="1" x14ac:dyDescent="0.2">
      <c r="A5" s="151" t="s">
        <v>883</v>
      </c>
      <c r="B5" s="161" t="s">
        <v>884</v>
      </c>
      <c r="C5" s="161"/>
      <c r="D5" s="161"/>
      <c r="E5" s="161"/>
      <c r="F5" s="162"/>
      <c r="G5" s="12" t="s">
        <v>1</v>
      </c>
      <c r="H5" s="167" t="s">
        <v>895</v>
      </c>
      <c r="I5" s="167"/>
    </row>
    <row r="6" spans="1:10" s="4" customFormat="1" ht="12.75" customHeight="1" x14ac:dyDescent="0.2">
      <c r="A6" s="152" t="s">
        <v>877</v>
      </c>
      <c r="B6" s="163" t="s">
        <v>885</v>
      </c>
      <c r="C6" s="163"/>
      <c r="D6" s="163"/>
      <c r="E6" s="163"/>
      <c r="F6" s="164"/>
      <c r="G6" s="14" t="s">
        <v>878</v>
      </c>
      <c r="H6" s="176" t="s">
        <v>890</v>
      </c>
      <c r="I6" s="176"/>
    </row>
    <row r="7" spans="1:10" s="4" customFormat="1" x14ac:dyDescent="0.2">
      <c r="A7" s="152" t="s">
        <v>879</v>
      </c>
      <c r="B7" s="163" t="s">
        <v>886</v>
      </c>
      <c r="C7" s="163"/>
      <c r="D7" s="163"/>
      <c r="E7" s="163"/>
      <c r="F7" s="164"/>
      <c r="G7" s="14" t="s">
        <v>880</v>
      </c>
      <c r="H7" s="177" t="s">
        <v>890</v>
      </c>
      <c r="I7" s="177"/>
    </row>
    <row r="8" spans="1:10" s="4" customFormat="1" x14ac:dyDescent="0.2">
      <c r="A8" s="153" t="s">
        <v>881</v>
      </c>
      <c r="B8" s="165" t="s">
        <v>887</v>
      </c>
      <c r="C8" s="165"/>
      <c r="D8" s="165"/>
      <c r="E8" s="165"/>
      <c r="F8" s="166"/>
      <c r="G8" s="16" t="s">
        <v>882</v>
      </c>
      <c r="H8" s="182" t="s">
        <v>890</v>
      </c>
      <c r="I8" s="182"/>
    </row>
    <row r="9" spans="1:10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10" s="5" customFormat="1" x14ac:dyDescent="0.2">
      <c r="A10" s="178" t="s">
        <v>0</v>
      </c>
      <c r="B10" s="178"/>
      <c r="C10" s="178"/>
      <c r="D10" s="178"/>
      <c r="E10" s="178"/>
      <c r="F10" s="178"/>
      <c r="G10" s="179" t="s">
        <v>1</v>
      </c>
      <c r="H10" s="180"/>
      <c r="I10" s="181"/>
    </row>
    <row r="11" spans="1:10" s="5" customFormat="1" x14ac:dyDescent="0.2">
      <c r="A11" s="168" t="s">
        <v>896</v>
      </c>
      <c r="B11" s="168"/>
      <c r="C11" s="168"/>
      <c r="D11" s="168"/>
      <c r="E11" s="168"/>
      <c r="F11" s="168"/>
      <c r="G11" s="169" t="str">
        <f>UPPER(TEXT(H5,"MMMM")&amp;" / "&amp;TEXT(H5,"AAA"))</f>
        <v>DATA / DATA</v>
      </c>
      <c r="H11" s="170"/>
      <c r="I11" s="171"/>
    </row>
    <row r="12" spans="1:10" s="5" customFormat="1" x14ac:dyDescent="0.2">
      <c r="A12" s="175" t="s">
        <v>856</v>
      </c>
      <c r="B12" s="175"/>
      <c r="C12" s="175"/>
      <c r="D12" s="175"/>
      <c r="E12" s="175"/>
      <c r="F12" s="175"/>
      <c r="G12" s="172"/>
      <c r="H12" s="173"/>
      <c r="I12" s="174"/>
    </row>
    <row r="13" spans="1:10" s="4" customFormat="1" x14ac:dyDescent="0.2">
      <c r="A13" s="7"/>
      <c r="B13" s="17"/>
      <c r="C13" s="17"/>
      <c r="D13" s="9"/>
      <c r="E13" s="9"/>
      <c r="F13" s="9"/>
      <c r="G13" s="8"/>
      <c r="H13" s="8"/>
      <c r="I13" s="18"/>
    </row>
    <row r="14" spans="1:10" s="6" customFormat="1" x14ac:dyDescent="0.2">
      <c r="A14" s="19" t="s">
        <v>2</v>
      </c>
      <c r="B14" s="20" t="s">
        <v>4</v>
      </c>
      <c r="C14" s="19" t="s">
        <v>106</v>
      </c>
      <c r="D14" s="21" t="s">
        <v>107</v>
      </c>
      <c r="E14" s="21" t="s">
        <v>108</v>
      </c>
      <c r="F14" s="21" t="s">
        <v>109</v>
      </c>
      <c r="G14" s="21" t="s">
        <v>110</v>
      </c>
      <c r="H14" s="21" t="s">
        <v>857</v>
      </c>
      <c r="I14" s="19" t="s">
        <v>111</v>
      </c>
      <c r="J14" s="6" t="s">
        <v>858</v>
      </c>
    </row>
    <row r="15" spans="1:10" ht="22.5" x14ac:dyDescent="0.2">
      <c r="A15" s="22">
        <v>1</v>
      </c>
      <c r="B15" s="23" t="s">
        <v>710</v>
      </c>
      <c r="C15" s="24" t="s">
        <v>493</v>
      </c>
      <c r="D15" s="25">
        <v>1877.1</v>
      </c>
      <c r="E15" s="150"/>
      <c r="F15" s="25">
        <f>E15*D15</f>
        <v>0</v>
      </c>
      <c r="G15" s="26" t="e">
        <f t="shared" ref="G15:G78" si="0">F15/F$346</f>
        <v>#DIV/0!</v>
      </c>
      <c r="H15" s="27" t="e">
        <f>SUM(G$15:G15)</f>
        <v>#DIV/0!</v>
      </c>
      <c r="I15" s="28" t="s">
        <v>859</v>
      </c>
      <c r="J15" s="1" t="s">
        <v>860</v>
      </c>
    </row>
    <row r="16" spans="1:10" x14ac:dyDescent="0.2">
      <c r="A16" s="22">
        <v>2</v>
      </c>
      <c r="B16" s="23" t="s">
        <v>449</v>
      </c>
      <c r="C16" s="24" t="s">
        <v>122</v>
      </c>
      <c r="D16" s="25">
        <v>1</v>
      </c>
      <c r="E16" s="150"/>
      <c r="F16" s="25">
        <f t="shared" ref="F16:F79" si="1">E16*D16</f>
        <v>0</v>
      </c>
      <c r="G16" s="26" t="e">
        <f t="shared" si="0"/>
        <v>#DIV/0!</v>
      </c>
      <c r="H16" s="27" t="e">
        <f>SUM(G$15:G16)</f>
        <v>#DIV/0!</v>
      </c>
      <c r="I16" s="28" t="s">
        <v>864</v>
      </c>
      <c r="J16" s="1" t="s">
        <v>860</v>
      </c>
    </row>
    <row r="17" spans="1:10" x14ac:dyDescent="0.2">
      <c r="A17" s="22">
        <v>3</v>
      </c>
      <c r="B17" s="23" t="s">
        <v>287</v>
      </c>
      <c r="C17" s="24" t="s">
        <v>288</v>
      </c>
      <c r="D17" s="25">
        <v>10741.69</v>
      </c>
      <c r="E17" s="150"/>
      <c r="F17" s="25">
        <f t="shared" si="1"/>
        <v>0</v>
      </c>
      <c r="G17" s="26" t="e">
        <f t="shared" si="0"/>
        <v>#DIV/0!</v>
      </c>
      <c r="H17" s="27" t="e">
        <f>SUM(G$15:G17)</f>
        <v>#DIV/0!</v>
      </c>
      <c r="I17" s="28" t="s">
        <v>862</v>
      </c>
      <c r="J17" s="1" t="s">
        <v>863</v>
      </c>
    </row>
    <row r="18" spans="1:10" ht="22.5" x14ac:dyDescent="0.2">
      <c r="A18" s="22">
        <v>4</v>
      </c>
      <c r="B18" s="23" t="s">
        <v>897</v>
      </c>
      <c r="C18" s="24" t="s">
        <v>539</v>
      </c>
      <c r="D18" s="25">
        <v>177382</v>
      </c>
      <c r="E18" s="150"/>
      <c r="F18" s="25">
        <f t="shared" si="1"/>
        <v>0</v>
      </c>
      <c r="G18" s="26" t="e">
        <f t="shared" si="0"/>
        <v>#DIV/0!</v>
      </c>
      <c r="H18" s="27" t="e">
        <f>SUM(G$15:G18)</f>
        <v>#DIV/0!</v>
      </c>
      <c r="I18" s="28" t="s">
        <v>861</v>
      </c>
      <c r="J18" s="1" t="s">
        <v>860</v>
      </c>
    </row>
    <row r="19" spans="1:10" ht="22.5" x14ac:dyDescent="0.2">
      <c r="A19" s="22">
        <v>5</v>
      </c>
      <c r="B19" s="23" t="s">
        <v>597</v>
      </c>
      <c r="C19" s="24" t="s">
        <v>493</v>
      </c>
      <c r="D19" s="25">
        <v>89.27</v>
      </c>
      <c r="E19" s="150"/>
      <c r="F19" s="25">
        <f t="shared" si="1"/>
        <v>0</v>
      </c>
      <c r="G19" s="26" t="e">
        <f t="shared" si="0"/>
        <v>#DIV/0!</v>
      </c>
      <c r="H19" s="27" t="e">
        <f>SUM(G$15:G19)</f>
        <v>#DIV/0!</v>
      </c>
      <c r="I19" s="28" t="s">
        <v>865</v>
      </c>
      <c r="J19" s="1" t="s">
        <v>860</v>
      </c>
    </row>
    <row r="20" spans="1:10" ht="22.5" x14ac:dyDescent="0.2">
      <c r="A20" s="22">
        <v>6</v>
      </c>
      <c r="B20" s="23" t="s">
        <v>695</v>
      </c>
      <c r="C20" s="24" t="s">
        <v>493</v>
      </c>
      <c r="D20" s="25">
        <v>20756.45</v>
      </c>
      <c r="E20" s="150"/>
      <c r="F20" s="25">
        <f t="shared" si="1"/>
        <v>0</v>
      </c>
      <c r="G20" s="26" t="e">
        <f t="shared" si="0"/>
        <v>#DIV/0!</v>
      </c>
      <c r="H20" s="27" t="e">
        <f>SUM(G$15:G20)</f>
        <v>#DIV/0!</v>
      </c>
      <c r="I20" s="28" t="s">
        <v>867</v>
      </c>
      <c r="J20" s="1" t="s">
        <v>860</v>
      </c>
    </row>
    <row r="21" spans="1:10" x14ac:dyDescent="0.2">
      <c r="A21" s="22">
        <v>7</v>
      </c>
      <c r="B21" s="23" t="s">
        <v>724</v>
      </c>
      <c r="C21" s="24" t="s">
        <v>122</v>
      </c>
      <c r="D21" s="25">
        <v>723</v>
      </c>
      <c r="E21" s="150"/>
      <c r="F21" s="25">
        <f t="shared" si="1"/>
        <v>0</v>
      </c>
      <c r="G21" s="26" t="e">
        <f t="shared" si="0"/>
        <v>#DIV/0!</v>
      </c>
      <c r="H21" s="27" t="e">
        <f>SUM(G$15:G21)</f>
        <v>#DIV/0!</v>
      </c>
      <c r="I21" s="28" t="s">
        <v>859</v>
      </c>
      <c r="J21" s="1" t="s">
        <v>860</v>
      </c>
    </row>
    <row r="22" spans="1:10" ht="33.75" x14ac:dyDescent="0.2">
      <c r="A22" s="22">
        <v>8</v>
      </c>
      <c r="B22" s="23" t="s">
        <v>731</v>
      </c>
      <c r="C22" s="24" t="s">
        <v>115</v>
      </c>
      <c r="D22" s="25">
        <v>260.36</v>
      </c>
      <c r="E22" s="150"/>
      <c r="F22" s="25">
        <f t="shared" si="1"/>
        <v>0</v>
      </c>
      <c r="G22" s="26" t="e">
        <f t="shared" si="0"/>
        <v>#DIV/0!</v>
      </c>
      <c r="H22" s="27" t="e">
        <f>SUM(G$15:G22)</f>
        <v>#DIV/0!</v>
      </c>
      <c r="I22" s="28" t="s">
        <v>865</v>
      </c>
      <c r="J22" s="1" t="s">
        <v>860</v>
      </c>
    </row>
    <row r="23" spans="1:10" ht="22.5" x14ac:dyDescent="0.2">
      <c r="A23" s="22">
        <v>9</v>
      </c>
      <c r="B23" s="23" t="s">
        <v>697</v>
      </c>
      <c r="C23" s="24" t="s">
        <v>493</v>
      </c>
      <c r="D23" s="25">
        <v>14297.76</v>
      </c>
      <c r="E23" s="150"/>
      <c r="F23" s="25">
        <f t="shared" si="1"/>
        <v>0</v>
      </c>
      <c r="G23" s="26" t="e">
        <f t="shared" si="0"/>
        <v>#DIV/0!</v>
      </c>
      <c r="H23" s="27" t="e">
        <f>SUM(G$15:G23)</f>
        <v>#DIV/0!</v>
      </c>
      <c r="I23" s="28" t="s">
        <v>861</v>
      </c>
      <c r="J23" s="1" t="s">
        <v>860</v>
      </c>
    </row>
    <row r="24" spans="1:10" x14ac:dyDescent="0.2">
      <c r="A24" s="22">
        <v>10</v>
      </c>
      <c r="B24" s="23" t="s">
        <v>898</v>
      </c>
      <c r="C24" s="24" t="s">
        <v>288</v>
      </c>
      <c r="D24" s="25">
        <v>550</v>
      </c>
      <c r="E24" s="150"/>
      <c r="F24" s="25">
        <f t="shared" si="1"/>
        <v>0</v>
      </c>
      <c r="G24" s="26" t="e">
        <f t="shared" si="0"/>
        <v>#DIV/0!</v>
      </c>
      <c r="H24" s="27" t="e">
        <f>SUM(G$15:G24)</f>
        <v>#DIV/0!</v>
      </c>
      <c r="I24" s="28" t="s">
        <v>859</v>
      </c>
      <c r="J24" s="1" t="s">
        <v>860</v>
      </c>
    </row>
    <row r="25" spans="1:10" ht="22.5" x14ac:dyDescent="0.2">
      <c r="A25" s="22">
        <v>11</v>
      </c>
      <c r="B25" s="23" t="s">
        <v>899</v>
      </c>
      <c r="C25" s="24" t="s">
        <v>288</v>
      </c>
      <c r="D25" s="25">
        <v>9765.17</v>
      </c>
      <c r="E25" s="150"/>
      <c r="F25" s="25">
        <f t="shared" si="1"/>
        <v>0</v>
      </c>
      <c r="G25" s="26" t="e">
        <f t="shared" si="0"/>
        <v>#DIV/0!</v>
      </c>
      <c r="H25" s="27" t="e">
        <f>SUM(G$15:G25)</f>
        <v>#DIV/0!</v>
      </c>
      <c r="I25" s="28" t="s">
        <v>864</v>
      </c>
      <c r="J25" s="1" t="s">
        <v>860</v>
      </c>
    </row>
    <row r="26" spans="1:10" ht="22.5" x14ac:dyDescent="0.2">
      <c r="A26" s="22">
        <v>12</v>
      </c>
      <c r="B26" s="23" t="s">
        <v>515</v>
      </c>
      <c r="C26" s="24" t="s">
        <v>493</v>
      </c>
      <c r="D26" s="25">
        <v>255.78</v>
      </c>
      <c r="E26" s="150"/>
      <c r="F26" s="25">
        <f t="shared" si="1"/>
        <v>0</v>
      </c>
      <c r="G26" s="26" t="e">
        <f t="shared" si="0"/>
        <v>#DIV/0!</v>
      </c>
      <c r="H26" s="27" t="e">
        <f>SUM(G$15:G26)</f>
        <v>#DIV/0!</v>
      </c>
      <c r="I26" s="28" t="s">
        <v>872</v>
      </c>
      <c r="J26" s="1" t="s">
        <v>860</v>
      </c>
    </row>
    <row r="27" spans="1:10" ht="22.5" x14ac:dyDescent="0.2">
      <c r="A27" s="22">
        <v>13</v>
      </c>
      <c r="B27" s="23" t="s">
        <v>721</v>
      </c>
      <c r="C27" s="24" t="s">
        <v>115</v>
      </c>
      <c r="D27" s="25">
        <v>1730</v>
      </c>
      <c r="E27" s="150"/>
      <c r="F27" s="25">
        <f t="shared" si="1"/>
        <v>0</v>
      </c>
      <c r="G27" s="26" t="e">
        <f t="shared" si="0"/>
        <v>#DIV/0!</v>
      </c>
      <c r="H27" s="27" t="e">
        <f>SUM(G$15:G27)</f>
        <v>#DIV/0!</v>
      </c>
      <c r="I27" s="28" t="s">
        <v>859</v>
      </c>
      <c r="J27" s="1" t="s">
        <v>860</v>
      </c>
    </row>
    <row r="28" spans="1:10" ht="33.75" x14ac:dyDescent="0.2">
      <c r="A28" s="22">
        <v>14</v>
      </c>
      <c r="B28" s="23" t="s">
        <v>466</v>
      </c>
      <c r="C28" s="24" t="s">
        <v>467</v>
      </c>
      <c r="D28" s="25">
        <v>12</v>
      </c>
      <c r="E28" s="150"/>
      <c r="F28" s="25">
        <f t="shared" si="1"/>
        <v>0</v>
      </c>
      <c r="G28" s="26" t="e">
        <f t="shared" si="0"/>
        <v>#DIV/0!</v>
      </c>
      <c r="H28" s="27" t="e">
        <f>SUM(G$15:G28)</f>
        <v>#DIV/0!</v>
      </c>
      <c r="I28" s="28" t="s">
        <v>868</v>
      </c>
      <c r="J28" s="1" t="s">
        <v>860</v>
      </c>
    </row>
    <row r="29" spans="1:10" ht="22.5" x14ac:dyDescent="0.2">
      <c r="A29" s="22">
        <v>15</v>
      </c>
      <c r="B29" s="23" t="s">
        <v>543</v>
      </c>
      <c r="C29" s="24" t="s">
        <v>288</v>
      </c>
      <c r="D29" s="25">
        <v>1623.1599999999999</v>
      </c>
      <c r="E29" s="150"/>
      <c r="F29" s="25">
        <f t="shared" si="1"/>
        <v>0</v>
      </c>
      <c r="G29" s="26" t="e">
        <f t="shared" si="0"/>
        <v>#DIV/0!</v>
      </c>
      <c r="H29" s="27" t="e">
        <f>SUM(G$15:G29)</f>
        <v>#DIV/0!</v>
      </c>
      <c r="I29" s="28" t="s">
        <v>859</v>
      </c>
      <c r="J29" s="1" t="s">
        <v>860</v>
      </c>
    </row>
    <row r="30" spans="1:10" x14ac:dyDescent="0.2">
      <c r="A30" s="22">
        <v>16</v>
      </c>
      <c r="B30" s="23" t="s">
        <v>523</v>
      </c>
      <c r="C30" s="24" t="s">
        <v>493</v>
      </c>
      <c r="D30" s="25">
        <v>475.56000000000006</v>
      </c>
      <c r="E30" s="150"/>
      <c r="F30" s="25">
        <f t="shared" si="1"/>
        <v>0</v>
      </c>
      <c r="G30" s="26" t="e">
        <f t="shared" si="0"/>
        <v>#DIV/0!</v>
      </c>
      <c r="H30" s="27" t="e">
        <f>SUM(G$15:G30)</f>
        <v>#DIV/0!</v>
      </c>
      <c r="I30" s="28" t="s">
        <v>861</v>
      </c>
      <c r="J30" s="1" t="s">
        <v>860</v>
      </c>
    </row>
    <row r="31" spans="1:10" ht="22.5" x14ac:dyDescent="0.2">
      <c r="A31" s="22">
        <v>17</v>
      </c>
      <c r="B31" s="23" t="s">
        <v>567</v>
      </c>
      <c r="C31" s="24" t="s">
        <v>288</v>
      </c>
      <c r="D31" s="25">
        <v>1698.1200000000001</v>
      </c>
      <c r="E31" s="150"/>
      <c r="F31" s="25">
        <f t="shared" si="1"/>
        <v>0</v>
      </c>
      <c r="G31" s="26" t="e">
        <f t="shared" si="0"/>
        <v>#DIV/0!</v>
      </c>
      <c r="H31" s="27" t="e">
        <f>SUM(G$15:G31)</f>
        <v>#DIV/0!</v>
      </c>
      <c r="I31" s="28" t="s">
        <v>866</v>
      </c>
      <c r="J31" s="5" t="s">
        <v>860</v>
      </c>
    </row>
    <row r="32" spans="1:10" x14ac:dyDescent="0.2">
      <c r="A32" s="22">
        <v>18</v>
      </c>
      <c r="B32" s="23" t="s">
        <v>712</v>
      </c>
      <c r="C32" s="24" t="s">
        <v>288</v>
      </c>
      <c r="D32" s="25">
        <v>221.4</v>
      </c>
      <c r="E32" s="150"/>
      <c r="F32" s="25">
        <f t="shared" si="1"/>
        <v>0</v>
      </c>
      <c r="G32" s="26" t="e">
        <f t="shared" si="0"/>
        <v>#DIV/0!</v>
      </c>
      <c r="H32" s="27" t="e">
        <f>SUM(G$15:G32)</f>
        <v>#DIV/0!</v>
      </c>
      <c r="I32" s="28" t="s">
        <v>865</v>
      </c>
      <c r="J32" s="5" t="s">
        <v>860</v>
      </c>
    </row>
    <row r="33" spans="1:10" x14ac:dyDescent="0.2">
      <c r="A33" s="22">
        <v>19</v>
      </c>
      <c r="B33" s="23" t="s">
        <v>616</v>
      </c>
      <c r="C33" s="24" t="s">
        <v>493</v>
      </c>
      <c r="D33" s="25">
        <v>830</v>
      </c>
      <c r="E33" s="150"/>
      <c r="F33" s="25">
        <f t="shared" si="1"/>
        <v>0</v>
      </c>
      <c r="G33" s="26" t="e">
        <f t="shared" si="0"/>
        <v>#DIV/0!</v>
      </c>
      <c r="H33" s="27" t="e">
        <f>SUM(G$15:G33)</f>
        <v>#DIV/0!</v>
      </c>
      <c r="I33" s="28" t="s">
        <v>861</v>
      </c>
      <c r="J33" s="5" t="s">
        <v>860</v>
      </c>
    </row>
    <row r="34" spans="1:10" ht="33.75" x14ac:dyDescent="0.2">
      <c r="A34" s="22">
        <v>20</v>
      </c>
      <c r="B34" s="23" t="s">
        <v>601</v>
      </c>
      <c r="C34" s="24" t="s">
        <v>288</v>
      </c>
      <c r="D34" s="25">
        <v>230</v>
      </c>
      <c r="E34" s="150"/>
      <c r="F34" s="25">
        <f t="shared" si="1"/>
        <v>0</v>
      </c>
      <c r="G34" s="26" t="e">
        <f t="shared" si="0"/>
        <v>#DIV/0!</v>
      </c>
      <c r="H34" s="27" t="e">
        <f>SUM(G$15:G34)</f>
        <v>#DIV/0!</v>
      </c>
      <c r="I34" s="28" t="s">
        <v>859</v>
      </c>
      <c r="J34" s="1" t="s">
        <v>860</v>
      </c>
    </row>
    <row r="35" spans="1:10" ht="22.5" x14ac:dyDescent="0.2">
      <c r="A35" s="22">
        <v>21</v>
      </c>
      <c r="B35" s="23" t="s">
        <v>525</v>
      </c>
      <c r="C35" s="24" t="s">
        <v>493</v>
      </c>
      <c r="D35" s="25">
        <v>3386.9999999999995</v>
      </c>
      <c r="E35" s="150"/>
      <c r="F35" s="25">
        <f t="shared" si="1"/>
        <v>0</v>
      </c>
      <c r="G35" s="26" t="e">
        <f t="shared" si="0"/>
        <v>#DIV/0!</v>
      </c>
      <c r="H35" s="27" t="e">
        <f>SUM(G$15:G35)</f>
        <v>#DIV/0!</v>
      </c>
      <c r="I35" s="28" t="s">
        <v>861</v>
      </c>
      <c r="J35" s="1" t="s">
        <v>860</v>
      </c>
    </row>
    <row r="36" spans="1:10" ht="22.5" x14ac:dyDescent="0.2">
      <c r="A36" s="22">
        <v>22</v>
      </c>
      <c r="B36" s="23" t="s">
        <v>569</v>
      </c>
      <c r="C36" s="24" t="s">
        <v>288</v>
      </c>
      <c r="D36" s="25">
        <v>885.55</v>
      </c>
      <c r="E36" s="150"/>
      <c r="F36" s="25">
        <f t="shared" si="1"/>
        <v>0</v>
      </c>
      <c r="G36" s="26" t="e">
        <f t="shared" si="0"/>
        <v>#DIV/0!</v>
      </c>
      <c r="H36" s="27" t="e">
        <f>SUM(G$15:G36)</f>
        <v>#DIV/0!</v>
      </c>
      <c r="I36" s="28" t="s">
        <v>866</v>
      </c>
      <c r="J36" s="1" t="s">
        <v>860</v>
      </c>
    </row>
    <row r="37" spans="1:10" ht="22.5" x14ac:dyDescent="0.2">
      <c r="A37" s="22">
        <v>23</v>
      </c>
      <c r="B37" s="23" t="s">
        <v>501</v>
      </c>
      <c r="C37" s="24" t="s">
        <v>493</v>
      </c>
      <c r="D37" s="25">
        <v>110.07</v>
      </c>
      <c r="E37" s="150"/>
      <c r="F37" s="25">
        <f t="shared" si="1"/>
        <v>0</v>
      </c>
      <c r="G37" s="26" t="e">
        <f t="shared" si="0"/>
        <v>#DIV/0!</v>
      </c>
      <c r="H37" s="27" t="e">
        <f>SUM(G$15:G37)</f>
        <v>#DIV/0!</v>
      </c>
      <c r="I37" s="28" t="s">
        <v>872</v>
      </c>
      <c r="J37" s="1" t="s">
        <v>860</v>
      </c>
    </row>
    <row r="38" spans="1:10" ht="22.5" x14ac:dyDescent="0.2">
      <c r="A38" s="22">
        <v>24</v>
      </c>
      <c r="B38" s="23" t="s">
        <v>900</v>
      </c>
      <c r="C38" s="24" t="s">
        <v>122</v>
      </c>
      <c r="D38" s="25">
        <v>1</v>
      </c>
      <c r="E38" s="150"/>
      <c r="F38" s="25">
        <f t="shared" si="1"/>
        <v>0</v>
      </c>
      <c r="G38" s="26" t="e">
        <f t="shared" si="0"/>
        <v>#DIV/0!</v>
      </c>
      <c r="H38" s="27" t="e">
        <f>SUM(G$15:G38)</f>
        <v>#DIV/0!</v>
      </c>
      <c r="I38" s="28" t="s">
        <v>859</v>
      </c>
      <c r="J38" s="1" t="s">
        <v>860</v>
      </c>
    </row>
    <row r="39" spans="1:10" ht="22.5" x14ac:dyDescent="0.2">
      <c r="A39" s="22">
        <v>25</v>
      </c>
      <c r="B39" s="23" t="s">
        <v>901</v>
      </c>
      <c r="C39" s="24" t="s">
        <v>122</v>
      </c>
      <c r="D39" s="25">
        <v>1</v>
      </c>
      <c r="E39" s="150"/>
      <c r="F39" s="25">
        <f t="shared" si="1"/>
        <v>0</v>
      </c>
      <c r="G39" s="26" t="e">
        <f t="shared" si="0"/>
        <v>#DIV/0!</v>
      </c>
      <c r="H39" s="27" t="e">
        <f>SUM(G$15:G39)</f>
        <v>#DIV/0!</v>
      </c>
      <c r="I39" s="28" t="s">
        <v>859</v>
      </c>
      <c r="J39" s="1" t="s">
        <v>860</v>
      </c>
    </row>
    <row r="40" spans="1:10" x14ac:dyDescent="0.2">
      <c r="A40" s="22">
        <v>26</v>
      </c>
      <c r="B40" s="23" t="s">
        <v>690</v>
      </c>
      <c r="C40" s="24" t="s">
        <v>288</v>
      </c>
      <c r="D40" s="25">
        <v>21600</v>
      </c>
      <c r="E40" s="150"/>
      <c r="F40" s="25">
        <f t="shared" si="1"/>
        <v>0</v>
      </c>
      <c r="G40" s="26" t="e">
        <f t="shared" si="0"/>
        <v>#DIV/0!</v>
      </c>
      <c r="H40" s="27" t="e">
        <f>SUM(G$15:G40)</f>
        <v>#DIV/0!</v>
      </c>
      <c r="I40" s="28" t="s">
        <v>864</v>
      </c>
      <c r="J40" s="1" t="s">
        <v>860</v>
      </c>
    </row>
    <row r="41" spans="1:10" ht="22.5" x14ac:dyDescent="0.2">
      <c r="A41" s="22">
        <v>27</v>
      </c>
      <c r="B41" s="23" t="s">
        <v>492</v>
      </c>
      <c r="C41" s="24" t="s">
        <v>493</v>
      </c>
      <c r="D41" s="25">
        <v>727.55</v>
      </c>
      <c r="E41" s="150"/>
      <c r="F41" s="25">
        <f t="shared" si="1"/>
        <v>0</v>
      </c>
      <c r="G41" s="26" t="e">
        <f t="shared" si="0"/>
        <v>#DIV/0!</v>
      </c>
      <c r="H41" s="27" t="e">
        <f>SUM(G$15:G41)</f>
        <v>#DIV/0!</v>
      </c>
      <c r="I41" s="28" t="s">
        <v>867</v>
      </c>
      <c r="J41" s="1" t="s">
        <v>860</v>
      </c>
    </row>
    <row r="42" spans="1:10" ht="33.75" x14ac:dyDescent="0.2">
      <c r="A42" s="22">
        <v>28</v>
      </c>
      <c r="B42" s="23" t="s">
        <v>902</v>
      </c>
      <c r="C42" s="24" t="s">
        <v>122</v>
      </c>
      <c r="D42" s="25">
        <v>2</v>
      </c>
      <c r="E42" s="150"/>
      <c r="F42" s="25">
        <f t="shared" si="1"/>
        <v>0</v>
      </c>
      <c r="G42" s="26" t="e">
        <f t="shared" si="0"/>
        <v>#DIV/0!</v>
      </c>
      <c r="H42" s="27" t="e">
        <f>SUM(G$15:G42)</f>
        <v>#DIV/0!</v>
      </c>
      <c r="I42" s="28" t="s">
        <v>868</v>
      </c>
      <c r="J42" s="1" t="s">
        <v>863</v>
      </c>
    </row>
    <row r="43" spans="1:10" ht="33.75" x14ac:dyDescent="0.2">
      <c r="A43" s="22">
        <v>29</v>
      </c>
      <c r="B43" s="23" t="s">
        <v>903</v>
      </c>
      <c r="C43" s="24" t="s">
        <v>122</v>
      </c>
      <c r="D43" s="25">
        <v>19</v>
      </c>
      <c r="E43" s="150"/>
      <c r="F43" s="25">
        <f t="shared" si="1"/>
        <v>0</v>
      </c>
      <c r="G43" s="26" t="e">
        <f t="shared" si="0"/>
        <v>#DIV/0!</v>
      </c>
      <c r="H43" s="27" t="e">
        <f>SUM(G$15:G43)</f>
        <v>#DIV/0!</v>
      </c>
      <c r="I43" s="28" t="s">
        <v>865</v>
      </c>
      <c r="J43" s="1" t="s">
        <v>860</v>
      </c>
    </row>
    <row r="44" spans="1:10" ht="22.5" x14ac:dyDescent="0.2">
      <c r="A44" s="22">
        <v>30</v>
      </c>
      <c r="B44" s="23" t="s">
        <v>507</v>
      </c>
      <c r="C44" s="24" t="s">
        <v>493</v>
      </c>
      <c r="D44" s="25">
        <v>2984.4</v>
      </c>
      <c r="E44" s="150"/>
      <c r="F44" s="25">
        <f t="shared" si="1"/>
        <v>0</v>
      </c>
      <c r="G44" s="26" t="e">
        <f t="shared" si="0"/>
        <v>#DIV/0!</v>
      </c>
      <c r="H44" s="27" t="e">
        <f>SUM(G$15:G44)</f>
        <v>#DIV/0!</v>
      </c>
      <c r="I44" s="28" t="s">
        <v>867</v>
      </c>
      <c r="J44" s="1" t="s">
        <v>860</v>
      </c>
    </row>
    <row r="45" spans="1:10" ht="22.5" x14ac:dyDescent="0.2">
      <c r="A45" s="22">
        <v>31</v>
      </c>
      <c r="B45" s="23" t="s">
        <v>637</v>
      </c>
      <c r="C45" s="24" t="s">
        <v>122</v>
      </c>
      <c r="D45" s="25">
        <v>2</v>
      </c>
      <c r="E45" s="150"/>
      <c r="F45" s="25">
        <f t="shared" si="1"/>
        <v>0</v>
      </c>
      <c r="G45" s="26" t="e">
        <f t="shared" si="0"/>
        <v>#DIV/0!</v>
      </c>
      <c r="H45" s="27" t="e">
        <f>SUM(G$15:G45)</f>
        <v>#DIV/0!</v>
      </c>
      <c r="I45" s="28" t="s">
        <v>868</v>
      </c>
      <c r="J45" s="1" t="s">
        <v>860</v>
      </c>
    </row>
    <row r="46" spans="1:10" x14ac:dyDescent="0.2">
      <c r="A46" s="22">
        <v>32</v>
      </c>
      <c r="B46" s="23" t="s">
        <v>623</v>
      </c>
      <c r="C46" s="24" t="s">
        <v>624</v>
      </c>
      <c r="D46" s="25">
        <v>2187.88</v>
      </c>
      <c r="E46" s="150"/>
      <c r="F46" s="25">
        <f t="shared" si="1"/>
        <v>0</v>
      </c>
      <c r="G46" s="26" t="e">
        <f t="shared" si="0"/>
        <v>#DIV/0!</v>
      </c>
      <c r="H46" s="27" t="e">
        <f>SUM(G$15:G46)</f>
        <v>#DIV/0!</v>
      </c>
      <c r="I46" s="28" t="s">
        <v>864</v>
      </c>
      <c r="J46" s="1" t="s">
        <v>860</v>
      </c>
    </row>
    <row r="47" spans="1:10" x14ac:dyDescent="0.2">
      <c r="A47" s="22">
        <v>33</v>
      </c>
      <c r="B47" s="23" t="s">
        <v>246</v>
      </c>
      <c r="C47" s="24" t="s">
        <v>115</v>
      </c>
      <c r="D47" s="25">
        <v>582</v>
      </c>
      <c r="E47" s="150"/>
      <c r="F47" s="25">
        <f t="shared" si="1"/>
        <v>0</v>
      </c>
      <c r="G47" s="26" t="e">
        <f t="shared" si="0"/>
        <v>#DIV/0!</v>
      </c>
      <c r="H47" s="27" t="e">
        <f>SUM(G$15:G47)</f>
        <v>#DIV/0!</v>
      </c>
      <c r="I47" s="28" t="s">
        <v>869</v>
      </c>
      <c r="J47" s="1" t="s">
        <v>863</v>
      </c>
    </row>
    <row r="48" spans="1:10" ht="22.5" x14ac:dyDescent="0.2">
      <c r="A48" s="22">
        <v>34</v>
      </c>
      <c r="B48" s="23" t="s">
        <v>631</v>
      </c>
      <c r="C48" s="24" t="s">
        <v>122</v>
      </c>
      <c r="D48" s="25">
        <v>8</v>
      </c>
      <c r="E48" s="150"/>
      <c r="F48" s="25">
        <f t="shared" si="1"/>
        <v>0</v>
      </c>
      <c r="G48" s="26" t="e">
        <f t="shared" si="0"/>
        <v>#DIV/0!</v>
      </c>
      <c r="H48" s="27" t="e">
        <f>SUM(G$15:G48)</f>
        <v>#DIV/0!</v>
      </c>
      <c r="I48" s="28" t="s">
        <v>873</v>
      </c>
      <c r="J48" s="1" t="s">
        <v>860</v>
      </c>
    </row>
    <row r="49" spans="1:10" ht="45" x14ac:dyDescent="0.2">
      <c r="A49" s="22">
        <v>35</v>
      </c>
      <c r="B49" s="23" t="s">
        <v>717</v>
      </c>
      <c r="C49" s="24" t="s">
        <v>288</v>
      </c>
      <c r="D49" s="25">
        <v>1262.5899999999999</v>
      </c>
      <c r="E49" s="150"/>
      <c r="F49" s="25">
        <f t="shared" si="1"/>
        <v>0</v>
      </c>
      <c r="G49" s="26" t="e">
        <f t="shared" si="0"/>
        <v>#DIV/0!</v>
      </c>
      <c r="H49" s="27" t="e">
        <f>SUM(G$15:G49)</f>
        <v>#DIV/0!</v>
      </c>
      <c r="I49" s="28" t="s">
        <v>859</v>
      </c>
      <c r="J49" s="5" t="s">
        <v>860</v>
      </c>
    </row>
    <row r="50" spans="1:10" x14ac:dyDescent="0.2">
      <c r="A50" s="22">
        <v>36</v>
      </c>
      <c r="B50" s="23" t="s">
        <v>904</v>
      </c>
      <c r="C50" s="24" t="s">
        <v>288</v>
      </c>
      <c r="D50" s="25">
        <v>1430</v>
      </c>
      <c r="E50" s="150"/>
      <c r="F50" s="25">
        <f t="shared" si="1"/>
        <v>0</v>
      </c>
      <c r="G50" s="26" t="e">
        <f t="shared" si="0"/>
        <v>#DIV/0!</v>
      </c>
      <c r="H50" s="27" t="e">
        <f>SUM(G$15:G50)</f>
        <v>#DIV/0!</v>
      </c>
      <c r="I50" s="28" t="s">
        <v>859</v>
      </c>
      <c r="J50" s="1" t="s">
        <v>860</v>
      </c>
    </row>
    <row r="51" spans="1:10" ht="22.5" x14ac:dyDescent="0.2">
      <c r="A51" s="22">
        <v>37</v>
      </c>
      <c r="B51" s="23" t="s">
        <v>527</v>
      </c>
      <c r="C51" s="24" t="s">
        <v>493</v>
      </c>
      <c r="D51" s="25">
        <v>1830.95</v>
      </c>
      <c r="E51" s="150"/>
      <c r="F51" s="25">
        <f t="shared" si="1"/>
        <v>0</v>
      </c>
      <c r="G51" s="26" t="e">
        <f t="shared" si="0"/>
        <v>#DIV/0!</v>
      </c>
      <c r="H51" s="27" t="e">
        <f>SUM(G$15:G51)</f>
        <v>#DIV/0!</v>
      </c>
      <c r="I51" s="28" t="s">
        <v>861</v>
      </c>
      <c r="J51" s="1" t="s">
        <v>860</v>
      </c>
    </row>
    <row r="52" spans="1:10" x14ac:dyDescent="0.2">
      <c r="A52" s="22">
        <v>38</v>
      </c>
      <c r="B52" s="23" t="s">
        <v>454</v>
      </c>
      <c r="C52" s="24" t="s">
        <v>288</v>
      </c>
      <c r="D52" s="25">
        <v>4773</v>
      </c>
      <c r="E52" s="150"/>
      <c r="F52" s="25">
        <f t="shared" si="1"/>
        <v>0</v>
      </c>
      <c r="G52" s="26" t="e">
        <f t="shared" si="0"/>
        <v>#DIV/0!</v>
      </c>
      <c r="H52" s="27" t="e">
        <f>SUM(G$15:G52)</f>
        <v>#DIV/0!</v>
      </c>
      <c r="I52" s="28" t="s">
        <v>864</v>
      </c>
      <c r="J52" s="1" t="s">
        <v>860</v>
      </c>
    </row>
    <row r="53" spans="1:10" x14ac:dyDescent="0.2">
      <c r="A53" s="22">
        <v>39</v>
      </c>
      <c r="B53" s="23" t="s">
        <v>545</v>
      </c>
      <c r="C53" s="24" t="s">
        <v>546</v>
      </c>
      <c r="D53" s="25">
        <v>811.2</v>
      </c>
      <c r="E53" s="150"/>
      <c r="F53" s="25">
        <f t="shared" si="1"/>
        <v>0</v>
      </c>
      <c r="G53" s="26" t="e">
        <f t="shared" si="0"/>
        <v>#DIV/0!</v>
      </c>
      <c r="H53" s="27" t="e">
        <f>SUM(G$15:G53)</f>
        <v>#DIV/0!</v>
      </c>
      <c r="I53" s="28" t="s">
        <v>868</v>
      </c>
      <c r="J53" s="1" t="s">
        <v>860</v>
      </c>
    </row>
    <row r="54" spans="1:10" x14ac:dyDescent="0.2">
      <c r="A54" s="22">
        <v>40</v>
      </c>
      <c r="B54" s="23" t="s">
        <v>450</v>
      </c>
      <c r="C54" s="24" t="s">
        <v>122</v>
      </c>
      <c r="D54" s="25">
        <v>1</v>
      </c>
      <c r="E54" s="150"/>
      <c r="F54" s="25">
        <f t="shared" si="1"/>
        <v>0</v>
      </c>
      <c r="G54" s="26" t="e">
        <f t="shared" si="0"/>
        <v>#DIV/0!</v>
      </c>
      <c r="H54" s="27" t="e">
        <f>SUM(G$15:G54)</f>
        <v>#DIV/0!</v>
      </c>
      <c r="I54" s="28" t="s">
        <v>859</v>
      </c>
      <c r="J54" s="1" t="s">
        <v>860</v>
      </c>
    </row>
    <row r="55" spans="1:10" ht="22.5" x14ac:dyDescent="0.2">
      <c r="A55" s="22">
        <v>41</v>
      </c>
      <c r="B55" s="23" t="s">
        <v>905</v>
      </c>
      <c r="C55" s="24" t="s">
        <v>122</v>
      </c>
      <c r="D55" s="25">
        <v>1</v>
      </c>
      <c r="E55" s="150"/>
      <c r="F55" s="25">
        <f t="shared" si="1"/>
        <v>0</v>
      </c>
      <c r="G55" s="26" t="e">
        <f t="shared" si="0"/>
        <v>#DIV/0!</v>
      </c>
      <c r="H55" s="27" t="e">
        <f>SUM(G$15:G55)</f>
        <v>#DIV/0!</v>
      </c>
      <c r="I55" s="28" t="s">
        <v>871</v>
      </c>
      <c r="J55" s="1" t="s">
        <v>860</v>
      </c>
    </row>
    <row r="56" spans="1:10" ht="33.75" x14ac:dyDescent="0.2">
      <c r="A56" s="22">
        <v>42</v>
      </c>
      <c r="B56" s="23" t="s">
        <v>906</v>
      </c>
      <c r="C56" s="24" t="s">
        <v>122</v>
      </c>
      <c r="D56" s="25">
        <v>2</v>
      </c>
      <c r="E56" s="150"/>
      <c r="F56" s="25">
        <f t="shared" si="1"/>
        <v>0</v>
      </c>
      <c r="G56" s="26" t="e">
        <f t="shared" si="0"/>
        <v>#DIV/0!</v>
      </c>
      <c r="H56" s="27" t="e">
        <f>SUM(G$15:G56)</f>
        <v>#DIV/0!</v>
      </c>
      <c r="I56" s="28" t="s">
        <v>868</v>
      </c>
      <c r="J56" s="1" t="s">
        <v>863</v>
      </c>
    </row>
    <row r="57" spans="1:10" ht="22.5" x14ac:dyDescent="0.2">
      <c r="A57" s="22">
        <v>43</v>
      </c>
      <c r="B57" s="23" t="s">
        <v>456</v>
      </c>
      <c r="C57" s="24" t="s">
        <v>288</v>
      </c>
      <c r="D57" s="25">
        <v>19.36</v>
      </c>
      <c r="E57" s="150"/>
      <c r="F57" s="25">
        <f t="shared" si="1"/>
        <v>0</v>
      </c>
      <c r="G57" s="26" t="e">
        <f t="shared" si="0"/>
        <v>#DIV/0!</v>
      </c>
      <c r="H57" s="27" t="e">
        <f>SUM(G$15:G57)</f>
        <v>#DIV/0!</v>
      </c>
      <c r="I57" s="28" t="s">
        <v>859</v>
      </c>
      <c r="J57" s="5" t="s">
        <v>860</v>
      </c>
    </row>
    <row r="58" spans="1:10" ht="22.5" x14ac:dyDescent="0.2">
      <c r="A58" s="22">
        <v>44</v>
      </c>
      <c r="B58" s="23" t="s">
        <v>471</v>
      </c>
      <c r="C58" s="24" t="s">
        <v>122</v>
      </c>
      <c r="D58" s="25">
        <v>2</v>
      </c>
      <c r="E58" s="150"/>
      <c r="F58" s="25">
        <f t="shared" si="1"/>
        <v>0</v>
      </c>
      <c r="G58" s="26" t="e">
        <f t="shared" si="0"/>
        <v>#DIV/0!</v>
      </c>
      <c r="H58" s="27" t="e">
        <f>SUM(G$15:G58)</f>
        <v>#DIV/0!</v>
      </c>
      <c r="I58" s="28" t="s">
        <v>871</v>
      </c>
      <c r="J58" s="5" t="s">
        <v>860</v>
      </c>
    </row>
    <row r="59" spans="1:10" ht="45" x14ac:dyDescent="0.2">
      <c r="A59" s="22">
        <v>45</v>
      </c>
      <c r="B59" s="23" t="s">
        <v>182</v>
      </c>
      <c r="C59" s="24" t="s">
        <v>122</v>
      </c>
      <c r="D59" s="25">
        <v>1</v>
      </c>
      <c r="E59" s="150"/>
      <c r="F59" s="25">
        <f t="shared" si="1"/>
        <v>0</v>
      </c>
      <c r="G59" s="26" t="e">
        <f t="shared" si="0"/>
        <v>#DIV/0!</v>
      </c>
      <c r="H59" s="27" t="e">
        <f>SUM(G$15:G59)</f>
        <v>#DIV/0!</v>
      </c>
      <c r="I59" s="28" t="s">
        <v>868</v>
      </c>
      <c r="J59" s="1" t="s">
        <v>863</v>
      </c>
    </row>
    <row r="60" spans="1:10" ht="22.5" x14ac:dyDescent="0.2">
      <c r="A60" s="22">
        <v>46</v>
      </c>
      <c r="B60" s="23" t="s">
        <v>563</v>
      </c>
      <c r="C60" s="24" t="s">
        <v>288</v>
      </c>
      <c r="D60" s="25">
        <v>1698.1200000000001</v>
      </c>
      <c r="E60" s="150"/>
      <c r="F60" s="25">
        <f t="shared" si="1"/>
        <v>0</v>
      </c>
      <c r="G60" s="26" t="e">
        <f t="shared" si="0"/>
        <v>#DIV/0!</v>
      </c>
      <c r="H60" s="27" t="e">
        <f>SUM(G$15:G60)</f>
        <v>#DIV/0!</v>
      </c>
      <c r="I60" s="28" t="s">
        <v>866</v>
      </c>
      <c r="J60" s="1" t="s">
        <v>860</v>
      </c>
    </row>
    <row r="61" spans="1:10" ht="22.5" x14ac:dyDescent="0.2">
      <c r="A61" s="22">
        <v>47</v>
      </c>
      <c r="B61" s="23" t="s">
        <v>621</v>
      </c>
      <c r="C61" s="24" t="s">
        <v>288</v>
      </c>
      <c r="D61" s="25">
        <v>44.1</v>
      </c>
      <c r="E61" s="150"/>
      <c r="F61" s="25">
        <f t="shared" si="1"/>
        <v>0</v>
      </c>
      <c r="G61" s="26" t="e">
        <f t="shared" si="0"/>
        <v>#DIV/0!</v>
      </c>
      <c r="H61" s="27" t="e">
        <f>SUM(G$15:G61)</f>
        <v>#DIV/0!</v>
      </c>
      <c r="I61" s="28" t="s">
        <v>870</v>
      </c>
      <c r="J61" s="1" t="s">
        <v>860</v>
      </c>
    </row>
    <row r="62" spans="1:10" ht="22.5" x14ac:dyDescent="0.2">
      <c r="A62" s="22">
        <v>48</v>
      </c>
      <c r="B62" s="23" t="s">
        <v>464</v>
      </c>
      <c r="C62" s="24" t="s">
        <v>288</v>
      </c>
      <c r="D62" s="25">
        <v>19.36</v>
      </c>
      <c r="E62" s="150"/>
      <c r="F62" s="25">
        <f t="shared" si="1"/>
        <v>0</v>
      </c>
      <c r="G62" s="26" t="e">
        <f t="shared" si="0"/>
        <v>#DIV/0!</v>
      </c>
      <c r="H62" s="27" t="e">
        <f>SUM(G$15:G62)</f>
        <v>#DIV/0!</v>
      </c>
      <c r="I62" s="28" t="s">
        <v>859</v>
      </c>
      <c r="J62" s="5" t="s">
        <v>860</v>
      </c>
    </row>
    <row r="63" spans="1:10" x14ac:dyDescent="0.2">
      <c r="A63" s="22">
        <v>49</v>
      </c>
      <c r="B63" s="23" t="s">
        <v>548</v>
      </c>
      <c r="C63" s="24" t="s">
        <v>115</v>
      </c>
      <c r="D63" s="25">
        <v>432.91999999999996</v>
      </c>
      <c r="E63" s="150"/>
      <c r="F63" s="25">
        <f t="shared" si="1"/>
        <v>0</v>
      </c>
      <c r="G63" s="26" t="e">
        <f t="shared" si="0"/>
        <v>#DIV/0!</v>
      </c>
      <c r="H63" s="27" t="e">
        <f>SUM(G$15:G63)</f>
        <v>#DIV/0!</v>
      </c>
      <c r="I63" s="28" t="s">
        <v>868</v>
      </c>
      <c r="J63" s="1" t="s">
        <v>860</v>
      </c>
    </row>
    <row r="64" spans="1:10" ht="22.5" x14ac:dyDescent="0.2">
      <c r="A64" s="22">
        <v>50</v>
      </c>
      <c r="B64" s="23" t="s">
        <v>639</v>
      </c>
      <c r="C64" s="24" t="s">
        <v>122</v>
      </c>
      <c r="D64" s="25">
        <v>1</v>
      </c>
      <c r="E64" s="150"/>
      <c r="F64" s="25">
        <f t="shared" si="1"/>
        <v>0</v>
      </c>
      <c r="G64" s="26" t="e">
        <f t="shared" si="0"/>
        <v>#DIV/0!</v>
      </c>
      <c r="H64" s="27" t="e">
        <f>SUM(G$15:G64)</f>
        <v>#DIV/0!</v>
      </c>
      <c r="I64" s="28" t="s">
        <v>864</v>
      </c>
      <c r="J64" s="5" t="s">
        <v>860</v>
      </c>
    </row>
    <row r="65" spans="1:10" x14ac:dyDescent="0.2">
      <c r="A65" s="22">
        <v>51</v>
      </c>
      <c r="B65" s="23" t="s">
        <v>888</v>
      </c>
      <c r="C65" s="24" t="s">
        <v>115</v>
      </c>
      <c r="D65" s="25">
        <v>180</v>
      </c>
      <c r="E65" s="150"/>
      <c r="F65" s="25">
        <f t="shared" si="1"/>
        <v>0</v>
      </c>
      <c r="G65" s="26" t="e">
        <f t="shared" si="0"/>
        <v>#DIV/0!</v>
      </c>
      <c r="H65" s="27" t="e">
        <f>SUM(G$15:G65)</f>
        <v>#DIV/0!</v>
      </c>
      <c r="I65" s="28" t="s">
        <v>869</v>
      </c>
      <c r="J65" s="1" t="s">
        <v>863</v>
      </c>
    </row>
    <row r="66" spans="1:10" ht="22.5" x14ac:dyDescent="0.2">
      <c r="A66" s="22">
        <v>52</v>
      </c>
      <c r="B66" s="23" t="s">
        <v>596</v>
      </c>
      <c r="C66" s="24" t="s">
        <v>493</v>
      </c>
      <c r="D66" s="25">
        <v>26.16</v>
      </c>
      <c r="E66" s="150"/>
      <c r="F66" s="25">
        <f t="shared" si="1"/>
        <v>0</v>
      </c>
      <c r="G66" s="26" t="e">
        <f t="shared" si="0"/>
        <v>#DIV/0!</v>
      </c>
      <c r="H66" s="27" t="e">
        <f>SUM(G$15:G66)</f>
        <v>#DIV/0!</v>
      </c>
      <c r="I66" s="28" t="s">
        <v>865</v>
      </c>
      <c r="J66" s="1" t="s">
        <v>860</v>
      </c>
    </row>
    <row r="67" spans="1:10" ht="22.5" x14ac:dyDescent="0.2">
      <c r="A67" s="22">
        <v>53</v>
      </c>
      <c r="B67" s="23" t="s">
        <v>460</v>
      </c>
      <c r="C67" s="24" t="s">
        <v>288</v>
      </c>
      <c r="D67" s="25">
        <v>19.36</v>
      </c>
      <c r="E67" s="150"/>
      <c r="F67" s="25">
        <f t="shared" si="1"/>
        <v>0</v>
      </c>
      <c r="G67" s="26" t="e">
        <f t="shared" si="0"/>
        <v>#DIV/0!</v>
      </c>
      <c r="H67" s="27" t="e">
        <f>SUM(G$15:G67)</f>
        <v>#DIV/0!</v>
      </c>
      <c r="I67" s="28" t="s">
        <v>859</v>
      </c>
      <c r="J67" s="1" t="s">
        <v>860</v>
      </c>
    </row>
    <row r="68" spans="1:10" ht="22.5" x14ac:dyDescent="0.2">
      <c r="A68" s="22">
        <v>54</v>
      </c>
      <c r="B68" s="23" t="s">
        <v>462</v>
      </c>
      <c r="C68" s="24" t="s">
        <v>288</v>
      </c>
      <c r="D68" s="25">
        <v>29.04</v>
      </c>
      <c r="E68" s="150"/>
      <c r="F68" s="25">
        <f t="shared" si="1"/>
        <v>0</v>
      </c>
      <c r="G68" s="26" t="e">
        <f t="shared" si="0"/>
        <v>#DIV/0!</v>
      </c>
      <c r="H68" s="27" t="e">
        <f>SUM(G$15:G68)</f>
        <v>#DIV/0!</v>
      </c>
      <c r="I68" s="28" t="s">
        <v>859</v>
      </c>
      <c r="J68" s="1" t="s">
        <v>860</v>
      </c>
    </row>
    <row r="69" spans="1:10" x14ac:dyDescent="0.2">
      <c r="A69" s="22">
        <v>55</v>
      </c>
      <c r="B69" s="23" t="s">
        <v>762</v>
      </c>
      <c r="C69" s="24" t="s">
        <v>288</v>
      </c>
      <c r="D69" s="25">
        <v>72.709999999999994</v>
      </c>
      <c r="E69" s="150"/>
      <c r="F69" s="25">
        <f t="shared" si="1"/>
        <v>0</v>
      </c>
      <c r="G69" s="26" t="e">
        <f t="shared" si="0"/>
        <v>#DIV/0!</v>
      </c>
      <c r="H69" s="27" t="e">
        <f>SUM(G$15:G69)</f>
        <v>#DIV/0!</v>
      </c>
      <c r="I69" s="28" t="s">
        <v>859</v>
      </c>
      <c r="J69" s="1" t="s">
        <v>860</v>
      </c>
    </row>
    <row r="70" spans="1:10" x14ac:dyDescent="0.2">
      <c r="A70" s="22">
        <v>56</v>
      </c>
      <c r="B70" s="23" t="s">
        <v>114</v>
      </c>
      <c r="C70" s="24" t="s">
        <v>115</v>
      </c>
      <c r="D70" s="25">
        <v>276</v>
      </c>
      <c r="E70" s="150"/>
      <c r="F70" s="25">
        <f t="shared" si="1"/>
        <v>0</v>
      </c>
      <c r="G70" s="26" t="e">
        <f t="shared" si="0"/>
        <v>#DIV/0!</v>
      </c>
      <c r="H70" s="27" t="e">
        <f>SUM(G$15:G70)</f>
        <v>#DIV/0!</v>
      </c>
      <c r="I70" s="28" t="s">
        <v>869</v>
      </c>
      <c r="J70" s="1" t="s">
        <v>863</v>
      </c>
    </row>
    <row r="71" spans="1:10" x14ac:dyDescent="0.2">
      <c r="A71" s="22">
        <v>57</v>
      </c>
      <c r="B71" s="23" t="s">
        <v>733</v>
      </c>
      <c r="C71" s="24" t="s">
        <v>115</v>
      </c>
      <c r="D71" s="25">
        <v>200</v>
      </c>
      <c r="E71" s="150"/>
      <c r="F71" s="25">
        <f t="shared" si="1"/>
        <v>0</v>
      </c>
      <c r="G71" s="26" t="e">
        <f t="shared" si="0"/>
        <v>#DIV/0!</v>
      </c>
      <c r="H71" s="27" t="e">
        <f>SUM(G$15:G71)</f>
        <v>#DIV/0!</v>
      </c>
      <c r="I71" s="28" t="s">
        <v>865</v>
      </c>
      <c r="J71" s="1" t="s">
        <v>860</v>
      </c>
    </row>
    <row r="72" spans="1:10" x14ac:dyDescent="0.2">
      <c r="A72" s="22">
        <v>58</v>
      </c>
      <c r="B72" s="23" t="s">
        <v>482</v>
      </c>
      <c r="C72" s="24" t="s">
        <v>115</v>
      </c>
      <c r="D72" s="25">
        <v>5132.67</v>
      </c>
      <c r="E72" s="150"/>
      <c r="F72" s="25">
        <f t="shared" si="1"/>
        <v>0</v>
      </c>
      <c r="G72" s="26" t="e">
        <f t="shared" si="0"/>
        <v>#DIV/0!</v>
      </c>
      <c r="H72" s="27" t="e">
        <f>SUM(G$15:G72)</f>
        <v>#DIV/0!</v>
      </c>
      <c r="I72" s="28" t="s">
        <v>864</v>
      </c>
      <c r="J72" s="1" t="s">
        <v>860</v>
      </c>
    </row>
    <row r="73" spans="1:10" ht="22.5" x14ac:dyDescent="0.2">
      <c r="A73" s="22">
        <v>59</v>
      </c>
      <c r="B73" s="23" t="s">
        <v>907</v>
      </c>
      <c r="C73" s="24" t="s">
        <v>122</v>
      </c>
      <c r="D73" s="25">
        <v>57</v>
      </c>
      <c r="E73" s="150"/>
      <c r="F73" s="25">
        <f t="shared" si="1"/>
        <v>0</v>
      </c>
      <c r="G73" s="26" t="e">
        <f t="shared" si="0"/>
        <v>#DIV/0!</v>
      </c>
      <c r="H73" s="27" t="e">
        <f>SUM(G$15:G73)</f>
        <v>#DIV/0!</v>
      </c>
      <c r="I73" s="28" t="s">
        <v>865</v>
      </c>
      <c r="J73" s="1" t="s">
        <v>860</v>
      </c>
    </row>
    <row r="74" spans="1:10" ht="22.5" x14ac:dyDescent="0.2">
      <c r="A74" s="22">
        <v>60</v>
      </c>
      <c r="B74" s="23" t="s">
        <v>521</v>
      </c>
      <c r="C74" s="24" t="s">
        <v>288</v>
      </c>
      <c r="D74" s="25">
        <v>2332.7600000000002</v>
      </c>
      <c r="E74" s="150"/>
      <c r="F74" s="25">
        <f t="shared" si="1"/>
        <v>0</v>
      </c>
      <c r="G74" s="26" t="e">
        <f t="shared" si="0"/>
        <v>#DIV/0!</v>
      </c>
      <c r="H74" s="27" t="e">
        <f>SUM(G$15:G74)</f>
        <v>#DIV/0!</v>
      </c>
      <c r="I74" s="28" t="s">
        <v>861</v>
      </c>
      <c r="J74" s="1" t="s">
        <v>860</v>
      </c>
    </row>
    <row r="75" spans="1:10" ht="22.5" x14ac:dyDescent="0.2">
      <c r="A75" s="22">
        <v>61</v>
      </c>
      <c r="B75" s="23" t="s">
        <v>576</v>
      </c>
      <c r="C75" s="24" t="s">
        <v>288</v>
      </c>
      <c r="D75" s="25">
        <v>135.54</v>
      </c>
      <c r="E75" s="150"/>
      <c r="F75" s="25">
        <f t="shared" si="1"/>
        <v>0</v>
      </c>
      <c r="G75" s="26" t="e">
        <f t="shared" si="0"/>
        <v>#DIV/0!</v>
      </c>
      <c r="H75" s="27" t="e">
        <f>SUM(G$15:G75)</f>
        <v>#DIV/0!</v>
      </c>
      <c r="I75" s="28" t="s">
        <v>859</v>
      </c>
      <c r="J75" s="1" t="s">
        <v>860</v>
      </c>
    </row>
    <row r="76" spans="1:10" ht="22.5" x14ac:dyDescent="0.2">
      <c r="A76" s="22">
        <v>62</v>
      </c>
      <c r="B76" s="23" t="s">
        <v>781</v>
      </c>
      <c r="C76" s="24" t="s">
        <v>288</v>
      </c>
      <c r="D76" s="25">
        <v>359.72</v>
      </c>
      <c r="E76" s="150"/>
      <c r="F76" s="25">
        <f t="shared" si="1"/>
        <v>0</v>
      </c>
      <c r="G76" s="26" t="e">
        <f t="shared" si="0"/>
        <v>#DIV/0!</v>
      </c>
      <c r="H76" s="27" t="e">
        <f>SUM(G$15:G76)</f>
        <v>#DIV/0!</v>
      </c>
      <c r="I76" s="28" t="s">
        <v>859</v>
      </c>
      <c r="J76" s="1" t="s">
        <v>860</v>
      </c>
    </row>
    <row r="77" spans="1:10" x14ac:dyDescent="0.2">
      <c r="A77" s="22">
        <v>63</v>
      </c>
      <c r="B77" s="23" t="s">
        <v>908</v>
      </c>
      <c r="C77" s="24" t="s">
        <v>122</v>
      </c>
      <c r="D77" s="25">
        <v>2</v>
      </c>
      <c r="E77" s="150"/>
      <c r="F77" s="25">
        <f t="shared" si="1"/>
        <v>0</v>
      </c>
      <c r="G77" s="26" t="e">
        <f t="shared" si="0"/>
        <v>#DIV/0!</v>
      </c>
      <c r="H77" s="27" t="e">
        <f>SUM(G$15:G77)</f>
        <v>#DIV/0!</v>
      </c>
      <c r="I77" s="28" t="s">
        <v>871</v>
      </c>
      <c r="J77" s="1" t="s">
        <v>860</v>
      </c>
    </row>
    <row r="78" spans="1:10" x14ac:dyDescent="0.2">
      <c r="A78" s="22">
        <v>64</v>
      </c>
      <c r="B78" s="23" t="s">
        <v>249</v>
      </c>
      <c r="C78" s="24" t="s">
        <v>115</v>
      </c>
      <c r="D78" s="25">
        <v>378</v>
      </c>
      <c r="E78" s="150"/>
      <c r="F78" s="25">
        <f t="shared" si="1"/>
        <v>0</v>
      </c>
      <c r="G78" s="26" t="e">
        <f t="shared" si="0"/>
        <v>#DIV/0!</v>
      </c>
      <c r="H78" s="27" t="e">
        <f>SUM(G$15:G78)</f>
        <v>#DIV/0!</v>
      </c>
      <c r="I78" s="28" t="s">
        <v>869</v>
      </c>
      <c r="J78" s="1" t="s">
        <v>863</v>
      </c>
    </row>
    <row r="79" spans="1:10" ht="22.5" x14ac:dyDescent="0.2">
      <c r="A79" s="22">
        <v>65</v>
      </c>
      <c r="B79" s="23" t="s">
        <v>267</v>
      </c>
      <c r="C79" s="24" t="s">
        <v>115</v>
      </c>
      <c r="D79" s="25">
        <v>21</v>
      </c>
      <c r="E79" s="150"/>
      <c r="F79" s="25">
        <f t="shared" si="1"/>
        <v>0</v>
      </c>
      <c r="G79" s="26" t="e">
        <f t="shared" ref="G79:G142" si="2">F79/F$346</f>
        <v>#DIV/0!</v>
      </c>
      <c r="H79" s="27" t="e">
        <f>SUM(G$15:G79)</f>
        <v>#DIV/0!</v>
      </c>
      <c r="I79" s="28" t="s">
        <v>870</v>
      </c>
      <c r="J79" s="1" t="s">
        <v>863</v>
      </c>
    </row>
    <row r="80" spans="1:10" ht="33.75" x14ac:dyDescent="0.2">
      <c r="A80" s="22">
        <v>66</v>
      </c>
      <c r="B80" s="23" t="s">
        <v>742</v>
      </c>
      <c r="C80" s="24" t="s">
        <v>288</v>
      </c>
      <c r="D80" s="25">
        <v>179.86</v>
      </c>
      <c r="E80" s="150"/>
      <c r="F80" s="25">
        <f t="shared" ref="F80:F143" si="3">E80*D80</f>
        <v>0</v>
      </c>
      <c r="G80" s="26" t="e">
        <f t="shared" si="2"/>
        <v>#DIV/0!</v>
      </c>
      <c r="H80" s="27" t="e">
        <f>SUM(G$15:G80)</f>
        <v>#DIV/0!</v>
      </c>
      <c r="I80" s="28" t="s">
        <v>859</v>
      </c>
      <c r="J80" s="1" t="s">
        <v>860</v>
      </c>
    </row>
    <row r="81" spans="1:10" x14ac:dyDescent="0.2">
      <c r="A81" s="22">
        <v>67</v>
      </c>
      <c r="B81" s="23" t="s">
        <v>889</v>
      </c>
      <c r="C81" s="24" t="s">
        <v>288</v>
      </c>
      <c r="D81" s="25">
        <v>30</v>
      </c>
      <c r="E81" s="150"/>
      <c r="F81" s="25">
        <f t="shared" si="3"/>
        <v>0</v>
      </c>
      <c r="G81" s="26" t="e">
        <f t="shared" si="2"/>
        <v>#DIV/0!</v>
      </c>
      <c r="H81" s="27" t="e">
        <f>SUM(G$15:G81)</f>
        <v>#DIV/0!</v>
      </c>
      <c r="I81" s="28" t="s">
        <v>859</v>
      </c>
      <c r="J81" s="1" t="s">
        <v>860</v>
      </c>
    </row>
    <row r="82" spans="1:10" ht="33.75" x14ac:dyDescent="0.2">
      <c r="A82" s="22">
        <v>68</v>
      </c>
      <c r="B82" s="23" t="s">
        <v>641</v>
      </c>
      <c r="C82" s="24" t="s">
        <v>122</v>
      </c>
      <c r="D82" s="25">
        <v>2</v>
      </c>
      <c r="E82" s="150"/>
      <c r="F82" s="25">
        <f t="shared" si="3"/>
        <v>0</v>
      </c>
      <c r="G82" s="26" t="e">
        <f t="shared" si="2"/>
        <v>#DIV/0!</v>
      </c>
      <c r="H82" s="27" t="e">
        <f>SUM(G$15:G82)</f>
        <v>#DIV/0!</v>
      </c>
      <c r="I82" s="28" t="s">
        <v>864</v>
      </c>
      <c r="J82" s="1" t="s">
        <v>860</v>
      </c>
    </row>
    <row r="83" spans="1:10" ht="22.5" x14ac:dyDescent="0.2">
      <c r="A83" s="22">
        <v>69</v>
      </c>
      <c r="B83" s="23" t="s">
        <v>541</v>
      </c>
      <c r="C83" s="24" t="s">
        <v>539</v>
      </c>
      <c r="D83" s="25">
        <v>8634.119999999999</v>
      </c>
      <c r="E83" s="150"/>
      <c r="F83" s="25">
        <f t="shared" si="3"/>
        <v>0</v>
      </c>
      <c r="G83" s="26" t="e">
        <f t="shared" si="2"/>
        <v>#DIV/0!</v>
      </c>
      <c r="H83" s="27" t="e">
        <f>SUM(G$15:G83)</f>
        <v>#DIV/0!</v>
      </c>
      <c r="I83" s="28" t="s">
        <v>866</v>
      </c>
      <c r="J83" s="1" t="s">
        <v>860</v>
      </c>
    </row>
    <row r="84" spans="1:10" ht="22.5" x14ac:dyDescent="0.2">
      <c r="A84" s="22">
        <v>70</v>
      </c>
      <c r="B84" s="23" t="s">
        <v>583</v>
      </c>
      <c r="C84" s="24" t="s">
        <v>288</v>
      </c>
      <c r="D84" s="25">
        <v>2090.4</v>
      </c>
      <c r="E84" s="150"/>
      <c r="F84" s="25">
        <f t="shared" si="3"/>
        <v>0</v>
      </c>
      <c r="G84" s="26" t="e">
        <f t="shared" si="2"/>
        <v>#DIV/0!</v>
      </c>
      <c r="H84" s="27" t="e">
        <f>SUM(G$15:G84)</f>
        <v>#DIV/0!</v>
      </c>
      <c r="I84" s="28" t="s">
        <v>859</v>
      </c>
      <c r="J84" s="1" t="s">
        <v>860</v>
      </c>
    </row>
    <row r="85" spans="1:10" x14ac:dyDescent="0.2">
      <c r="A85" s="22">
        <v>71</v>
      </c>
      <c r="B85" s="23" t="s">
        <v>533</v>
      </c>
      <c r="C85" s="24" t="s">
        <v>493</v>
      </c>
      <c r="D85" s="25">
        <v>10723.43</v>
      </c>
      <c r="E85" s="150"/>
      <c r="F85" s="25">
        <f t="shared" si="3"/>
        <v>0</v>
      </c>
      <c r="G85" s="26" t="e">
        <f t="shared" si="2"/>
        <v>#DIV/0!</v>
      </c>
      <c r="H85" s="27" t="e">
        <f>SUM(G$15:G85)</f>
        <v>#DIV/0!</v>
      </c>
      <c r="I85" s="28" t="s">
        <v>861</v>
      </c>
      <c r="J85" s="1" t="s">
        <v>860</v>
      </c>
    </row>
    <row r="86" spans="1:10" ht="22.5" x14ac:dyDescent="0.2">
      <c r="A86" s="22">
        <v>72</v>
      </c>
      <c r="B86" s="23" t="s">
        <v>458</v>
      </c>
      <c r="C86" s="24" t="s">
        <v>288</v>
      </c>
      <c r="D86" s="25">
        <v>14.52</v>
      </c>
      <c r="E86" s="150"/>
      <c r="F86" s="25">
        <f t="shared" si="3"/>
        <v>0</v>
      </c>
      <c r="G86" s="26" t="e">
        <f t="shared" si="2"/>
        <v>#DIV/0!</v>
      </c>
      <c r="H86" s="27" t="e">
        <f>SUM(G$15:G86)</f>
        <v>#DIV/0!</v>
      </c>
      <c r="I86" s="28" t="s">
        <v>859</v>
      </c>
      <c r="J86" s="1" t="s">
        <v>860</v>
      </c>
    </row>
    <row r="87" spans="1:10" ht="22.5" x14ac:dyDescent="0.2">
      <c r="A87" s="22">
        <v>73</v>
      </c>
      <c r="B87" s="23" t="s">
        <v>689</v>
      </c>
      <c r="C87" s="24" t="s">
        <v>288</v>
      </c>
      <c r="D87" s="25">
        <v>21600</v>
      </c>
      <c r="E87" s="150"/>
      <c r="F87" s="25">
        <f t="shared" si="3"/>
        <v>0</v>
      </c>
      <c r="G87" s="26" t="e">
        <f t="shared" si="2"/>
        <v>#DIV/0!</v>
      </c>
      <c r="H87" s="27" t="e">
        <f>SUM(G$15:G87)</f>
        <v>#DIV/0!</v>
      </c>
      <c r="I87" s="28" t="s">
        <v>861</v>
      </c>
      <c r="J87" s="1" t="s">
        <v>860</v>
      </c>
    </row>
    <row r="88" spans="1:10" x14ac:dyDescent="0.2">
      <c r="A88" s="22">
        <v>74</v>
      </c>
      <c r="B88" s="23" t="s">
        <v>484</v>
      </c>
      <c r="C88" s="24" t="s">
        <v>115</v>
      </c>
      <c r="D88" s="25">
        <v>5132.67</v>
      </c>
      <c r="E88" s="150"/>
      <c r="F88" s="25">
        <f t="shared" si="3"/>
        <v>0</v>
      </c>
      <c r="G88" s="26" t="e">
        <f t="shared" si="2"/>
        <v>#DIV/0!</v>
      </c>
      <c r="H88" s="27" t="e">
        <f>SUM(G$15:G88)</f>
        <v>#DIV/0!</v>
      </c>
      <c r="I88" s="28" t="s">
        <v>864</v>
      </c>
      <c r="J88" s="1" t="s">
        <v>860</v>
      </c>
    </row>
    <row r="89" spans="1:10" ht="33.75" x14ac:dyDescent="0.2">
      <c r="A89" s="22">
        <v>75</v>
      </c>
      <c r="B89" s="23" t="s">
        <v>290</v>
      </c>
      <c r="C89" s="24" t="s">
        <v>115</v>
      </c>
      <c r="D89" s="25">
        <v>985.14</v>
      </c>
      <c r="E89" s="150"/>
      <c r="F89" s="25">
        <f t="shared" si="3"/>
        <v>0</v>
      </c>
      <c r="G89" s="26" t="e">
        <f t="shared" si="2"/>
        <v>#DIV/0!</v>
      </c>
      <c r="H89" s="27" t="e">
        <f>SUM(G$15:G89)</f>
        <v>#DIV/0!</v>
      </c>
      <c r="I89" s="28" t="s">
        <v>859</v>
      </c>
      <c r="J89" s="1" t="s">
        <v>863</v>
      </c>
    </row>
    <row r="90" spans="1:10" x14ac:dyDescent="0.2">
      <c r="A90" s="22">
        <v>76</v>
      </c>
      <c r="B90" s="23" t="s">
        <v>137</v>
      </c>
      <c r="C90" s="24" t="s">
        <v>122</v>
      </c>
      <c r="D90" s="25">
        <v>2</v>
      </c>
      <c r="E90" s="150"/>
      <c r="F90" s="25">
        <f t="shared" si="3"/>
        <v>0</v>
      </c>
      <c r="G90" s="26" t="e">
        <f t="shared" si="2"/>
        <v>#DIV/0!</v>
      </c>
      <c r="H90" s="27" t="e">
        <f>SUM(G$15:G90)</f>
        <v>#DIV/0!</v>
      </c>
      <c r="I90" s="28" t="s">
        <v>870</v>
      </c>
      <c r="J90" s="1" t="s">
        <v>863</v>
      </c>
    </row>
    <row r="91" spans="1:10" ht="22.5" x14ac:dyDescent="0.2">
      <c r="A91" s="22">
        <v>77</v>
      </c>
      <c r="B91" s="23" t="s">
        <v>497</v>
      </c>
      <c r="C91" s="24" t="s">
        <v>493</v>
      </c>
      <c r="D91" s="25">
        <v>116.19</v>
      </c>
      <c r="E91" s="150"/>
      <c r="F91" s="25">
        <f t="shared" si="3"/>
        <v>0</v>
      </c>
      <c r="G91" s="26" t="e">
        <f t="shared" si="2"/>
        <v>#DIV/0!</v>
      </c>
      <c r="H91" s="27" t="e">
        <f>SUM(G$15:G91)</f>
        <v>#DIV/0!</v>
      </c>
      <c r="I91" s="28" t="s">
        <v>867</v>
      </c>
      <c r="J91" s="1" t="s">
        <v>860</v>
      </c>
    </row>
    <row r="92" spans="1:10" ht="22.5" x14ac:dyDescent="0.2">
      <c r="A92" s="22">
        <v>78</v>
      </c>
      <c r="B92" s="23" t="s">
        <v>618</v>
      </c>
      <c r="C92" s="24" t="s">
        <v>288</v>
      </c>
      <c r="D92" s="25">
        <v>150</v>
      </c>
      <c r="E92" s="150"/>
      <c r="F92" s="25">
        <f t="shared" si="3"/>
        <v>0</v>
      </c>
      <c r="G92" s="26" t="e">
        <f t="shared" si="2"/>
        <v>#DIV/0!</v>
      </c>
      <c r="H92" s="27" t="e">
        <f>SUM(G$15:G92)</f>
        <v>#DIV/0!</v>
      </c>
      <c r="I92" s="28" t="s">
        <v>866</v>
      </c>
      <c r="J92" s="1" t="s">
        <v>860</v>
      </c>
    </row>
    <row r="93" spans="1:10" ht="22.5" x14ac:dyDescent="0.2">
      <c r="A93" s="22">
        <v>79</v>
      </c>
      <c r="B93" s="23" t="s">
        <v>175</v>
      </c>
      <c r="C93" s="24" t="s">
        <v>115</v>
      </c>
      <c r="D93" s="25">
        <v>11.85</v>
      </c>
      <c r="E93" s="150"/>
      <c r="F93" s="25">
        <f t="shared" si="3"/>
        <v>0</v>
      </c>
      <c r="G93" s="26" t="e">
        <f t="shared" si="2"/>
        <v>#DIV/0!</v>
      </c>
      <c r="H93" s="27" t="e">
        <f>SUM(G$15:G93)</f>
        <v>#DIV/0!</v>
      </c>
      <c r="I93" s="28" t="s">
        <v>870</v>
      </c>
      <c r="J93" s="1" t="s">
        <v>863</v>
      </c>
    </row>
    <row r="94" spans="1:10" ht="33.75" x14ac:dyDescent="0.2">
      <c r="A94" s="22">
        <v>80</v>
      </c>
      <c r="B94" s="23" t="s">
        <v>830</v>
      </c>
      <c r="C94" s="24" t="s">
        <v>122</v>
      </c>
      <c r="D94" s="25">
        <v>1</v>
      </c>
      <c r="E94" s="150"/>
      <c r="F94" s="25">
        <f t="shared" si="3"/>
        <v>0</v>
      </c>
      <c r="G94" s="26" t="e">
        <f t="shared" si="2"/>
        <v>#DIV/0!</v>
      </c>
      <c r="H94" s="27" t="e">
        <f>SUM(G$15:G94)</f>
        <v>#DIV/0!</v>
      </c>
      <c r="I94" s="28" t="s">
        <v>864</v>
      </c>
      <c r="J94" s="5" t="s">
        <v>860</v>
      </c>
    </row>
    <row r="95" spans="1:10" ht="22.5" x14ac:dyDescent="0.2">
      <c r="A95" s="22">
        <v>81</v>
      </c>
      <c r="B95" s="23" t="s">
        <v>613</v>
      </c>
      <c r="C95" s="24" t="s">
        <v>288</v>
      </c>
      <c r="D95" s="25">
        <v>509.68</v>
      </c>
      <c r="E95" s="150"/>
      <c r="F95" s="25">
        <f t="shared" si="3"/>
        <v>0</v>
      </c>
      <c r="G95" s="26" t="e">
        <f t="shared" si="2"/>
        <v>#DIV/0!</v>
      </c>
      <c r="H95" s="27" t="e">
        <f>SUM(G$15:G95)</f>
        <v>#DIV/0!</v>
      </c>
      <c r="I95" s="28" t="s">
        <v>859</v>
      </c>
      <c r="J95" s="5" t="s">
        <v>860</v>
      </c>
    </row>
    <row r="96" spans="1:10" x14ac:dyDescent="0.2">
      <c r="A96" s="22">
        <v>82</v>
      </c>
      <c r="B96" s="23" t="s">
        <v>561</v>
      </c>
      <c r="C96" s="24" t="s">
        <v>115</v>
      </c>
      <c r="D96" s="25">
        <v>171.61</v>
      </c>
      <c r="E96" s="150"/>
      <c r="F96" s="25">
        <f t="shared" si="3"/>
        <v>0</v>
      </c>
      <c r="G96" s="26" t="e">
        <f t="shared" si="2"/>
        <v>#DIV/0!</v>
      </c>
      <c r="H96" s="27" t="e">
        <f>SUM(G$15:G96)</f>
        <v>#DIV/0!</v>
      </c>
      <c r="I96" s="28" t="s">
        <v>864</v>
      </c>
      <c r="J96" s="1" t="s">
        <v>860</v>
      </c>
    </row>
    <row r="97" spans="1:10" ht="45" x14ac:dyDescent="0.2">
      <c r="A97" s="22">
        <v>83</v>
      </c>
      <c r="B97" s="23" t="s">
        <v>180</v>
      </c>
      <c r="C97" s="24" t="s">
        <v>122</v>
      </c>
      <c r="D97" s="25">
        <v>1</v>
      </c>
      <c r="E97" s="150"/>
      <c r="F97" s="25">
        <f t="shared" si="3"/>
        <v>0</v>
      </c>
      <c r="G97" s="26" t="e">
        <f t="shared" si="2"/>
        <v>#DIV/0!</v>
      </c>
      <c r="H97" s="27" t="e">
        <f>SUM(G$15:G97)</f>
        <v>#DIV/0!</v>
      </c>
      <c r="I97" s="28" t="s">
        <v>868</v>
      </c>
      <c r="J97" s="1" t="s">
        <v>863</v>
      </c>
    </row>
    <row r="98" spans="1:10" ht="22.5" x14ac:dyDescent="0.2">
      <c r="A98" s="22">
        <v>84</v>
      </c>
      <c r="B98" s="23" t="s">
        <v>645</v>
      </c>
      <c r="C98" s="24" t="s">
        <v>646</v>
      </c>
      <c r="D98" s="25">
        <v>2</v>
      </c>
      <c r="E98" s="150"/>
      <c r="F98" s="25">
        <f t="shared" si="3"/>
        <v>0</v>
      </c>
      <c r="G98" s="26" t="e">
        <f t="shared" si="2"/>
        <v>#DIV/0!</v>
      </c>
      <c r="H98" s="27" t="e">
        <f>SUM(G$15:G98)</f>
        <v>#DIV/0!</v>
      </c>
      <c r="I98" s="28" t="s">
        <v>870</v>
      </c>
      <c r="J98" s="1" t="s">
        <v>860</v>
      </c>
    </row>
    <row r="99" spans="1:10" ht="33.75" x14ac:dyDescent="0.2">
      <c r="A99" s="22">
        <v>85</v>
      </c>
      <c r="B99" s="23" t="s">
        <v>599</v>
      </c>
      <c r="C99" s="24" t="s">
        <v>288</v>
      </c>
      <c r="D99" s="25">
        <v>68.06</v>
      </c>
      <c r="E99" s="150"/>
      <c r="F99" s="25">
        <f t="shared" si="3"/>
        <v>0</v>
      </c>
      <c r="G99" s="26" t="e">
        <f t="shared" si="2"/>
        <v>#DIV/0!</v>
      </c>
      <c r="H99" s="27" t="e">
        <f>SUM(G$15:G99)</f>
        <v>#DIV/0!</v>
      </c>
      <c r="I99" s="28" t="s">
        <v>859</v>
      </c>
      <c r="J99" s="1" t="s">
        <v>860</v>
      </c>
    </row>
    <row r="100" spans="1:10" ht="33.75" x14ac:dyDescent="0.2">
      <c r="A100" s="22">
        <v>86</v>
      </c>
      <c r="B100" s="23" t="s">
        <v>771</v>
      </c>
      <c r="C100" s="24" t="s">
        <v>288</v>
      </c>
      <c r="D100" s="25">
        <v>149.85</v>
      </c>
      <c r="E100" s="150"/>
      <c r="F100" s="25">
        <f t="shared" si="3"/>
        <v>0</v>
      </c>
      <c r="G100" s="26" t="e">
        <f t="shared" si="2"/>
        <v>#DIV/0!</v>
      </c>
      <c r="H100" s="27" t="e">
        <f>SUM(G$15:G100)</f>
        <v>#DIV/0!</v>
      </c>
      <c r="I100" s="28" t="s">
        <v>859</v>
      </c>
      <c r="J100" s="1" t="s">
        <v>860</v>
      </c>
    </row>
    <row r="101" spans="1:10" ht="22.5" x14ac:dyDescent="0.2">
      <c r="A101" s="22">
        <v>87</v>
      </c>
      <c r="B101" s="23" t="s">
        <v>473</v>
      </c>
      <c r="C101" s="24" t="s">
        <v>122</v>
      </c>
      <c r="D101" s="25">
        <v>1</v>
      </c>
      <c r="E101" s="150"/>
      <c r="F101" s="25">
        <f t="shared" si="3"/>
        <v>0</v>
      </c>
      <c r="G101" s="26" t="e">
        <f t="shared" si="2"/>
        <v>#DIV/0!</v>
      </c>
      <c r="H101" s="27" t="e">
        <f>SUM(G$15:G101)</f>
        <v>#DIV/0!</v>
      </c>
      <c r="I101" s="28" t="s">
        <v>871</v>
      </c>
      <c r="J101" s="1" t="s">
        <v>860</v>
      </c>
    </row>
    <row r="102" spans="1:10" x14ac:dyDescent="0.2">
      <c r="A102" s="22">
        <v>88</v>
      </c>
      <c r="B102" s="23" t="s">
        <v>488</v>
      </c>
      <c r="C102" s="24" t="s">
        <v>115</v>
      </c>
      <c r="D102" s="25">
        <v>2231.33</v>
      </c>
      <c r="E102" s="150"/>
      <c r="F102" s="25">
        <f t="shared" si="3"/>
        <v>0</v>
      </c>
      <c r="G102" s="26" t="e">
        <f t="shared" si="2"/>
        <v>#DIV/0!</v>
      </c>
      <c r="H102" s="27" t="e">
        <f>SUM(G$15:G102)</f>
        <v>#DIV/0!</v>
      </c>
      <c r="I102" s="28" t="s">
        <v>859</v>
      </c>
      <c r="J102" s="1" t="s">
        <v>860</v>
      </c>
    </row>
    <row r="103" spans="1:10" x14ac:dyDescent="0.2">
      <c r="A103" s="22">
        <v>89</v>
      </c>
      <c r="B103" s="23" t="s">
        <v>703</v>
      </c>
      <c r="C103" s="24" t="s">
        <v>288</v>
      </c>
      <c r="D103" s="25">
        <v>4000</v>
      </c>
      <c r="E103" s="150"/>
      <c r="F103" s="25">
        <f t="shared" si="3"/>
        <v>0</v>
      </c>
      <c r="G103" s="26" t="e">
        <f t="shared" si="2"/>
        <v>#DIV/0!</v>
      </c>
      <c r="H103" s="27" t="e">
        <f>SUM(G$15:G103)</f>
        <v>#DIV/0!</v>
      </c>
      <c r="I103" s="28" t="s">
        <v>861</v>
      </c>
      <c r="J103" s="1" t="s">
        <v>860</v>
      </c>
    </row>
    <row r="104" spans="1:10" ht="22.5" x14ac:dyDescent="0.2">
      <c r="A104" s="22">
        <v>90</v>
      </c>
      <c r="B104" s="23" t="s">
        <v>760</v>
      </c>
      <c r="C104" s="24" t="s">
        <v>288</v>
      </c>
      <c r="D104" s="25">
        <v>88.7</v>
      </c>
      <c r="E104" s="150"/>
      <c r="F104" s="25">
        <f t="shared" si="3"/>
        <v>0</v>
      </c>
      <c r="G104" s="26" t="e">
        <f t="shared" si="2"/>
        <v>#DIV/0!</v>
      </c>
      <c r="H104" s="27" t="e">
        <f>SUM(G$15:G104)</f>
        <v>#DIV/0!</v>
      </c>
      <c r="I104" s="28" t="s">
        <v>865</v>
      </c>
      <c r="J104" s="5" t="s">
        <v>860</v>
      </c>
    </row>
    <row r="105" spans="1:10" ht="22.5" x14ac:dyDescent="0.2">
      <c r="A105" s="22">
        <v>91</v>
      </c>
      <c r="B105" s="23" t="s">
        <v>554</v>
      </c>
      <c r="C105" s="24" t="s">
        <v>493</v>
      </c>
      <c r="D105" s="25">
        <v>10.199999999999999</v>
      </c>
      <c r="E105" s="150"/>
      <c r="F105" s="25">
        <f t="shared" si="3"/>
        <v>0</v>
      </c>
      <c r="G105" s="26" t="e">
        <f t="shared" si="2"/>
        <v>#DIV/0!</v>
      </c>
      <c r="H105" s="27" t="e">
        <f>SUM(G$15:G105)</f>
        <v>#DIV/0!</v>
      </c>
      <c r="I105" s="28" t="s">
        <v>865</v>
      </c>
      <c r="J105" s="1" t="s">
        <v>860</v>
      </c>
    </row>
    <row r="106" spans="1:10" ht="22.5" x14ac:dyDescent="0.2">
      <c r="A106" s="22">
        <v>92</v>
      </c>
      <c r="B106" s="23" t="s">
        <v>836</v>
      </c>
      <c r="C106" s="24" t="s">
        <v>288</v>
      </c>
      <c r="D106" s="25">
        <v>2.21</v>
      </c>
      <c r="E106" s="150"/>
      <c r="F106" s="25">
        <f t="shared" si="3"/>
        <v>0</v>
      </c>
      <c r="G106" s="26" t="e">
        <f t="shared" si="2"/>
        <v>#DIV/0!</v>
      </c>
      <c r="H106" s="27" t="e">
        <f>SUM(G$15:G106)</f>
        <v>#DIV/0!</v>
      </c>
      <c r="I106" s="28" t="s">
        <v>859</v>
      </c>
      <c r="J106" s="1" t="s">
        <v>860</v>
      </c>
    </row>
    <row r="107" spans="1:10" ht="45" x14ac:dyDescent="0.2">
      <c r="A107" s="22">
        <v>93</v>
      </c>
      <c r="B107" s="23" t="s">
        <v>243</v>
      </c>
      <c r="C107" s="24" t="s">
        <v>122</v>
      </c>
      <c r="D107" s="25">
        <v>2</v>
      </c>
      <c r="E107" s="150"/>
      <c r="F107" s="25">
        <f t="shared" si="3"/>
        <v>0</v>
      </c>
      <c r="G107" s="26" t="e">
        <f t="shared" si="2"/>
        <v>#DIV/0!</v>
      </c>
      <c r="H107" s="27" t="e">
        <f>SUM(G$15:G107)</f>
        <v>#DIV/0!</v>
      </c>
      <c r="I107" s="28" t="s">
        <v>873</v>
      </c>
      <c r="J107" s="1" t="s">
        <v>863</v>
      </c>
    </row>
    <row r="108" spans="1:10" ht="33.75" x14ac:dyDescent="0.2">
      <c r="A108" s="22">
        <v>94</v>
      </c>
      <c r="B108" s="23" t="s">
        <v>756</v>
      </c>
      <c r="C108" s="24" t="s">
        <v>624</v>
      </c>
      <c r="D108" s="25">
        <v>483.43</v>
      </c>
      <c r="E108" s="150"/>
      <c r="F108" s="25">
        <f t="shared" si="3"/>
        <v>0</v>
      </c>
      <c r="G108" s="26" t="e">
        <f t="shared" si="2"/>
        <v>#DIV/0!</v>
      </c>
      <c r="H108" s="27" t="e">
        <f>SUM(G$15:G108)</f>
        <v>#DIV/0!</v>
      </c>
      <c r="I108" s="28" t="s">
        <v>865</v>
      </c>
      <c r="J108" s="1" t="s">
        <v>860</v>
      </c>
    </row>
    <row r="109" spans="1:10" ht="22.5" x14ac:dyDescent="0.2">
      <c r="A109" s="22">
        <v>95</v>
      </c>
      <c r="B109" s="23" t="s">
        <v>176</v>
      </c>
      <c r="C109" s="24" t="s">
        <v>122</v>
      </c>
      <c r="D109" s="25">
        <v>4</v>
      </c>
      <c r="E109" s="150"/>
      <c r="F109" s="25">
        <f t="shared" si="3"/>
        <v>0</v>
      </c>
      <c r="G109" s="26" t="e">
        <f t="shared" si="2"/>
        <v>#DIV/0!</v>
      </c>
      <c r="H109" s="27" t="e">
        <f>SUM(G$15:G109)</f>
        <v>#DIV/0!</v>
      </c>
      <c r="I109" s="28" t="s">
        <v>870</v>
      </c>
      <c r="J109" s="1" t="s">
        <v>863</v>
      </c>
    </row>
    <row r="110" spans="1:10" x14ac:dyDescent="0.2">
      <c r="A110" s="22">
        <v>96</v>
      </c>
      <c r="B110" s="23" t="s">
        <v>746</v>
      </c>
      <c r="C110" s="24" t="s">
        <v>493</v>
      </c>
      <c r="D110" s="25">
        <v>8.0399999999999991</v>
      </c>
      <c r="E110" s="150"/>
      <c r="F110" s="25">
        <f t="shared" si="3"/>
        <v>0</v>
      </c>
      <c r="G110" s="26" t="e">
        <f t="shared" si="2"/>
        <v>#DIV/0!</v>
      </c>
      <c r="H110" s="27" t="e">
        <f>SUM(G$15:G110)</f>
        <v>#DIV/0!</v>
      </c>
      <c r="I110" s="28" t="s">
        <v>865</v>
      </c>
      <c r="J110" s="1" t="s">
        <v>860</v>
      </c>
    </row>
    <row r="111" spans="1:10" x14ac:dyDescent="0.2">
      <c r="A111" s="22">
        <v>97</v>
      </c>
      <c r="B111" s="23" t="s">
        <v>654</v>
      </c>
      <c r="C111" s="24" t="s">
        <v>122</v>
      </c>
      <c r="D111" s="25">
        <v>2</v>
      </c>
      <c r="E111" s="150"/>
      <c r="F111" s="25">
        <f t="shared" si="3"/>
        <v>0</v>
      </c>
      <c r="G111" s="26" t="e">
        <f t="shared" si="2"/>
        <v>#DIV/0!</v>
      </c>
      <c r="H111" s="27" t="e">
        <f>SUM(G$15:G111)</f>
        <v>#DIV/0!</v>
      </c>
      <c r="I111" s="28" t="s">
        <v>859</v>
      </c>
      <c r="J111" s="5" t="s">
        <v>860</v>
      </c>
    </row>
    <row r="112" spans="1:10" ht="22.5" x14ac:dyDescent="0.2">
      <c r="A112" s="22">
        <v>98</v>
      </c>
      <c r="B112" s="23" t="s">
        <v>609</v>
      </c>
      <c r="C112" s="24" t="s">
        <v>115</v>
      </c>
      <c r="D112" s="25">
        <v>100</v>
      </c>
      <c r="E112" s="150"/>
      <c r="F112" s="25">
        <f t="shared" si="3"/>
        <v>0</v>
      </c>
      <c r="G112" s="26" t="e">
        <f t="shared" si="2"/>
        <v>#DIV/0!</v>
      </c>
      <c r="H112" s="27" t="e">
        <f>SUM(G$15:G112)</f>
        <v>#DIV/0!</v>
      </c>
      <c r="I112" s="28" t="s">
        <v>859</v>
      </c>
      <c r="J112" s="1" t="s">
        <v>860</v>
      </c>
    </row>
    <row r="113" spans="1:10" ht="22.5" x14ac:dyDescent="0.2">
      <c r="A113" s="22">
        <v>99</v>
      </c>
      <c r="B113" s="23" t="s">
        <v>582</v>
      </c>
      <c r="C113" s="24" t="s">
        <v>115</v>
      </c>
      <c r="D113" s="25">
        <v>127</v>
      </c>
      <c r="E113" s="150"/>
      <c r="F113" s="25">
        <f t="shared" si="3"/>
        <v>0</v>
      </c>
      <c r="G113" s="26" t="e">
        <f t="shared" si="2"/>
        <v>#DIV/0!</v>
      </c>
      <c r="H113" s="27" t="e">
        <f>SUM(G$15:G113)</f>
        <v>#DIV/0!</v>
      </c>
      <c r="I113" s="28" t="s">
        <v>866</v>
      </c>
      <c r="J113" s="1" t="s">
        <v>860</v>
      </c>
    </row>
    <row r="114" spans="1:10" x14ac:dyDescent="0.2">
      <c r="A114" s="22">
        <v>100</v>
      </c>
      <c r="B114" s="23" t="s">
        <v>486</v>
      </c>
      <c r="C114" s="24" t="s">
        <v>487</v>
      </c>
      <c r="D114" s="25">
        <v>8387.4399999999987</v>
      </c>
      <c r="E114" s="150"/>
      <c r="F114" s="25">
        <f t="shared" si="3"/>
        <v>0</v>
      </c>
      <c r="G114" s="26" t="e">
        <f t="shared" si="2"/>
        <v>#DIV/0!</v>
      </c>
      <c r="H114" s="27" t="e">
        <f>SUM(G$15:G114)</f>
        <v>#DIV/0!</v>
      </c>
      <c r="I114" s="28" t="s">
        <v>859</v>
      </c>
      <c r="J114" s="1" t="s">
        <v>860</v>
      </c>
    </row>
    <row r="115" spans="1:10" x14ac:dyDescent="0.2">
      <c r="A115" s="22">
        <v>101</v>
      </c>
      <c r="B115" s="23" t="s">
        <v>565</v>
      </c>
      <c r="C115" s="24" t="s">
        <v>288</v>
      </c>
      <c r="D115" s="25">
        <v>885.55</v>
      </c>
      <c r="E115" s="150"/>
      <c r="F115" s="25">
        <f t="shared" si="3"/>
        <v>0</v>
      </c>
      <c r="G115" s="26" t="e">
        <f t="shared" si="2"/>
        <v>#DIV/0!</v>
      </c>
      <c r="H115" s="27" t="e">
        <f>SUM(G$15:G115)</f>
        <v>#DIV/0!</v>
      </c>
      <c r="I115" s="28" t="s">
        <v>866</v>
      </c>
      <c r="J115" s="1" t="s">
        <v>860</v>
      </c>
    </row>
    <row r="116" spans="1:10" x14ac:dyDescent="0.2">
      <c r="A116" s="22">
        <v>102</v>
      </c>
      <c r="B116" s="23" t="s">
        <v>719</v>
      </c>
      <c r="C116" s="24" t="s">
        <v>115</v>
      </c>
      <c r="D116" s="25">
        <v>171.25</v>
      </c>
      <c r="E116" s="150"/>
      <c r="F116" s="25">
        <f t="shared" si="3"/>
        <v>0</v>
      </c>
      <c r="G116" s="26" t="e">
        <f t="shared" si="2"/>
        <v>#DIV/0!</v>
      </c>
      <c r="H116" s="27" t="e">
        <f>SUM(G$15:G116)</f>
        <v>#DIV/0!</v>
      </c>
      <c r="I116" s="28" t="s">
        <v>859</v>
      </c>
      <c r="J116" s="1" t="s">
        <v>860</v>
      </c>
    </row>
    <row r="117" spans="1:10" x14ac:dyDescent="0.2">
      <c r="A117" s="22">
        <v>103</v>
      </c>
      <c r="B117" s="23" t="s">
        <v>611</v>
      </c>
      <c r="C117" s="24" t="s">
        <v>122</v>
      </c>
      <c r="D117" s="25">
        <v>4</v>
      </c>
      <c r="E117" s="150"/>
      <c r="F117" s="25">
        <f t="shared" si="3"/>
        <v>0</v>
      </c>
      <c r="G117" s="26" t="e">
        <f t="shared" si="2"/>
        <v>#DIV/0!</v>
      </c>
      <c r="H117" s="27" t="e">
        <f>SUM(G$15:G117)</f>
        <v>#DIV/0!</v>
      </c>
      <c r="I117" s="28" t="s">
        <v>859</v>
      </c>
      <c r="J117" s="5" t="s">
        <v>860</v>
      </c>
    </row>
    <row r="118" spans="1:10" ht="33.75" x14ac:dyDescent="0.2">
      <c r="A118" s="22">
        <v>104</v>
      </c>
      <c r="B118" s="23" t="s">
        <v>648</v>
      </c>
      <c r="C118" s="24" t="s">
        <v>122</v>
      </c>
      <c r="D118" s="25">
        <v>4</v>
      </c>
      <c r="E118" s="150"/>
      <c r="F118" s="25">
        <f t="shared" si="3"/>
        <v>0</v>
      </c>
      <c r="G118" s="26" t="e">
        <f t="shared" si="2"/>
        <v>#DIV/0!</v>
      </c>
      <c r="H118" s="27" t="e">
        <f>SUM(G$15:G118)</f>
        <v>#DIV/0!</v>
      </c>
      <c r="I118" s="28" t="s">
        <v>870</v>
      </c>
      <c r="J118" s="5" t="s">
        <v>860</v>
      </c>
    </row>
    <row r="119" spans="1:10" x14ac:dyDescent="0.2">
      <c r="A119" s="22">
        <v>105</v>
      </c>
      <c r="B119" s="23" t="s">
        <v>593</v>
      </c>
      <c r="C119" s="24" t="s">
        <v>493</v>
      </c>
      <c r="D119" s="25">
        <v>28</v>
      </c>
      <c r="E119" s="150"/>
      <c r="F119" s="25">
        <f t="shared" si="3"/>
        <v>0</v>
      </c>
      <c r="G119" s="26" t="e">
        <f t="shared" si="2"/>
        <v>#DIV/0!</v>
      </c>
      <c r="H119" s="27" t="e">
        <f>SUM(G$15:G119)</f>
        <v>#DIV/0!</v>
      </c>
      <c r="I119" s="28" t="s">
        <v>861</v>
      </c>
      <c r="J119" s="1" t="s">
        <v>860</v>
      </c>
    </row>
    <row r="120" spans="1:10" ht="33.75" x14ac:dyDescent="0.2">
      <c r="A120" s="22">
        <v>106</v>
      </c>
      <c r="B120" s="23" t="s">
        <v>909</v>
      </c>
      <c r="C120" s="24" t="s">
        <v>122</v>
      </c>
      <c r="D120" s="25">
        <v>2</v>
      </c>
      <c r="E120" s="150"/>
      <c r="F120" s="25">
        <f t="shared" si="3"/>
        <v>0</v>
      </c>
      <c r="G120" s="26" t="e">
        <f t="shared" si="2"/>
        <v>#DIV/0!</v>
      </c>
      <c r="H120" s="27" t="e">
        <f>SUM(G$15:G120)</f>
        <v>#DIV/0!</v>
      </c>
      <c r="I120" s="28" t="s">
        <v>865</v>
      </c>
      <c r="J120" s="1" t="s">
        <v>860</v>
      </c>
    </row>
    <row r="121" spans="1:10" x14ac:dyDescent="0.2">
      <c r="A121" s="22">
        <v>107</v>
      </c>
      <c r="B121" s="23" t="s">
        <v>119</v>
      </c>
      <c r="C121" s="24" t="s">
        <v>115</v>
      </c>
      <c r="D121" s="25">
        <v>174</v>
      </c>
      <c r="E121" s="150"/>
      <c r="F121" s="25">
        <f t="shared" si="3"/>
        <v>0</v>
      </c>
      <c r="G121" s="26" t="e">
        <f t="shared" si="2"/>
        <v>#DIV/0!</v>
      </c>
      <c r="H121" s="27" t="e">
        <f>SUM(G$15:G121)</f>
        <v>#DIV/0!</v>
      </c>
      <c r="I121" s="28" t="s">
        <v>869</v>
      </c>
      <c r="J121" s="1" t="s">
        <v>863</v>
      </c>
    </row>
    <row r="122" spans="1:10" ht="22.5" x14ac:dyDescent="0.2">
      <c r="A122" s="22">
        <v>108</v>
      </c>
      <c r="B122" s="23" t="s">
        <v>804</v>
      </c>
      <c r="C122" s="24" t="s">
        <v>122</v>
      </c>
      <c r="D122" s="25">
        <v>3</v>
      </c>
      <c r="E122" s="150"/>
      <c r="F122" s="25">
        <f t="shared" si="3"/>
        <v>0</v>
      </c>
      <c r="G122" s="26" t="e">
        <f t="shared" si="2"/>
        <v>#DIV/0!</v>
      </c>
      <c r="H122" s="27" t="e">
        <f>SUM(G$15:G122)</f>
        <v>#DIV/0!</v>
      </c>
      <c r="I122" s="28" t="s">
        <v>859</v>
      </c>
      <c r="J122" s="1" t="s">
        <v>860</v>
      </c>
    </row>
    <row r="123" spans="1:10" ht="33.75" x14ac:dyDescent="0.2">
      <c r="A123" s="22">
        <v>109</v>
      </c>
      <c r="B123" s="23" t="s">
        <v>786</v>
      </c>
      <c r="C123" s="24" t="s">
        <v>288</v>
      </c>
      <c r="D123" s="25">
        <v>154.36000000000001</v>
      </c>
      <c r="E123" s="150"/>
      <c r="F123" s="25">
        <f t="shared" si="3"/>
        <v>0</v>
      </c>
      <c r="G123" s="26" t="e">
        <f t="shared" si="2"/>
        <v>#DIV/0!</v>
      </c>
      <c r="H123" s="27" t="e">
        <f>SUM(G$15:G123)</f>
        <v>#DIV/0!</v>
      </c>
      <c r="I123" s="28" t="s">
        <v>859</v>
      </c>
      <c r="J123" s="1" t="s">
        <v>860</v>
      </c>
    </row>
    <row r="124" spans="1:10" ht="33.75" x14ac:dyDescent="0.2">
      <c r="A124" s="22">
        <v>110</v>
      </c>
      <c r="B124" s="23" t="s">
        <v>650</v>
      </c>
      <c r="C124" s="24" t="s">
        <v>288</v>
      </c>
      <c r="D124" s="25">
        <v>6.78</v>
      </c>
      <c r="E124" s="150"/>
      <c r="F124" s="25">
        <f t="shared" si="3"/>
        <v>0</v>
      </c>
      <c r="G124" s="26" t="e">
        <f t="shared" si="2"/>
        <v>#DIV/0!</v>
      </c>
      <c r="H124" s="27" t="e">
        <f>SUM(G$15:G124)</f>
        <v>#DIV/0!</v>
      </c>
      <c r="I124" s="28" t="s">
        <v>870</v>
      </c>
      <c r="J124" s="5" t="s">
        <v>860</v>
      </c>
    </row>
    <row r="125" spans="1:10" ht="22.5" x14ac:dyDescent="0.2">
      <c r="A125" s="22">
        <v>111</v>
      </c>
      <c r="B125" s="23" t="s">
        <v>629</v>
      </c>
      <c r="C125" s="24" t="s">
        <v>122</v>
      </c>
      <c r="D125" s="25">
        <v>12</v>
      </c>
      <c r="E125" s="150"/>
      <c r="F125" s="25">
        <f t="shared" si="3"/>
        <v>0</v>
      </c>
      <c r="G125" s="26" t="e">
        <f t="shared" si="2"/>
        <v>#DIV/0!</v>
      </c>
      <c r="H125" s="27" t="e">
        <f>SUM(G$15:G125)</f>
        <v>#DIV/0!</v>
      </c>
      <c r="I125" s="28" t="s">
        <v>859</v>
      </c>
      <c r="J125" s="5" t="s">
        <v>860</v>
      </c>
    </row>
    <row r="126" spans="1:10" ht="22.5" x14ac:dyDescent="0.2">
      <c r="A126" s="22">
        <v>112</v>
      </c>
      <c r="B126" s="23" t="s">
        <v>511</v>
      </c>
      <c r="C126" s="24" t="s">
        <v>493</v>
      </c>
      <c r="D126" s="25">
        <v>258.35000000000002</v>
      </c>
      <c r="E126" s="150"/>
      <c r="F126" s="25">
        <f t="shared" si="3"/>
        <v>0</v>
      </c>
      <c r="G126" s="26" t="e">
        <f t="shared" si="2"/>
        <v>#DIV/0!</v>
      </c>
      <c r="H126" s="27" t="e">
        <f>SUM(G$15:G126)</f>
        <v>#DIV/0!</v>
      </c>
      <c r="I126" s="28" t="s">
        <v>867</v>
      </c>
      <c r="J126" s="1" t="s">
        <v>860</v>
      </c>
    </row>
    <row r="127" spans="1:10" ht="22.5" x14ac:dyDescent="0.2">
      <c r="A127" s="22">
        <v>113</v>
      </c>
      <c r="B127" s="23" t="s">
        <v>529</v>
      </c>
      <c r="C127" s="24" t="s">
        <v>493</v>
      </c>
      <c r="D127" s="25">
        <v>480.51</v>
      </c>
      <c r="E127" s="150"/>
      <c r="F127" s="25">
        <f t="shared" si="3"/>
        <v>0</v>
      </c>
      <c r="G127" s="26" t="e">
        <f t="shared" si="2"/>
        <v>#DIV/0!</v>
      </c>
      <c r="H127" s="27" t="e">
        <f>SUM(G$15:G127)</f>
        <v>#DIV/0!</v>
      </c>
      <c r="I127" s="28" t="s">
        <v>861</v>
      </c>
      <c r="J127" s="1" t="s">
        <v>860</v>
      </c>
    </row>
    <row r="128" spans="1:10" ht="22.5" x14ac:dyDescent="0.2">
      <c r="A128" s="22">
        <v>114</v>
      </c>
      <c r="B128" s="23" t="s">
        <v>652</v>
      </c>
      <c r="C128" s="24" t="s">
        <v>288</v>
      </c>
      <c r="D128" s="25">
        <v>4.58</v>
      </c>
      <c r="E128" s="150"/>
      <c r="F128" s="25">
        <f t="shared" si="3"/>
        <v>0</v>
      </c>
      <c r="G128" s="26" t="e">
        <f t="shared" si="2"/>
        <v>#DIV/0!</v>
      </c>
      <c r="H128" s="27" t="e">
        <f>SUM(G$15:G128)</f>
        <v>#DIV/0!</v>
      </c>
      <c r="I128" s="28" t="s">
        <v>870</v>
      </c>
      <c r="J128" s="5" t="s">
        <v>860</v>
      </c>
    </row>
    <row r="129" spans="1:10" ht="22.5" x14ac:dyDescent="0.2">
      <c r="A129" s="22">
        <v>115</v>
      </c>
      <c r="B129" s="23" t="s">
        <v>166</v>
      </c>
      <c r="C129" s="24" t="s">
        <v>122</v>
      </c>
      <c r="D129" s="25">
        <v>344</v>
      </c>
      <c r="E129" s="150"/>
      <c r="F129" s="25">
        <f t="shared" si="3"/>
        <v>0</v>
      </c>
      <c r="G129" s="26" t="e">
        <f t="shared" si="2"/>
        <v>#DIV/0!</v>
      </c>
      <c r="H129" s="27" t="e">
        <f>SUM(G$15:G129)</f>
        <v>#DIV/0!</v>
      </c>
      <c r="I129" s="28" t="s">
        <v>870</v>
      </c>
      <c r="J129" s="5" t="s">
        <v>863</v>
      </c>
    </row>
    <row r="130" spans="1:10" ht="33.75" x14ac:dyDescent="0.2">
      <c r="A130" s="22">
        <v>116</v>
      </c>
      <c r="B130" s="23" t="s">
        <v>653</v>
      </c>
      <c r="C130" s="24" t="s">
        <v>487</v>
      </c>
      <c r="D130" s="25">
        <v>1.5</v>
      </c>
      <c r="E130" s="150"/>
      <c r="F130" s="25">
        <f t="shared" si="3"/>
        <v>0</v>
      </c>
      <c r="G130" s="26" t="e">
        <f t="shared" si="2"/>
        <v>#DIV/0!</v>
      </c>
      <c r="H130" s="27" t="e">
        <f>SUM(G$15:G130)</f>
        <v>#DIV/0!</v>
      </c>
      <c r="I130" s="28" t="s">
        <v>859</v>
      </c>
      <c r="J130" s="1" t="s">
        <v>860</v>
      </c>
    </row>
    <row r="131" spans="1:10" x14ac:dyDescent="0.2">
      <c r="A131" s="22">
        <v>117</v>
      </c>
      <c r="B131" s="23" t="s">
        <v>832</v>
      </c>
      <c r="C131" s="24" t="s">
        <v>115</v>
      </c>
      <c r="D131" s="25">
        <v>27.4</v>
      </c>
      <c r="E131" s="150"/>
      <c r="F131" s="25">
        <f t="shared" si="3"/>
        <v>0</v>
      </c>
      <c r="G131" s="26" t="e">
        <f t="shared" si="2"/>
        <v>#DIV/0!</v>
      </c>
      <c r="H131" s="27" t="e">
        <f>SUM(G$15:G131)</f>
        <v>#DIV/0!</v>
      </c>
      <c r="I131" s="28" t="s">
        <v>865</v>
      </c>
      <c r="J131" s="1" t="s">
        <v>860</v>
      </c>
    </row>
    <row r="132" spans="1:10" ht="22.5" x14ac:dyDescent="0.2">
      <c r="A132" s="22">
        <v>118</v>
      </c>
      <c r="B132" s="23" t="s">
        <v>517</v>
      </c>
      <c r="C132" s="24" t="s">
        <v>493</v>
      </c>
      <c r="D132" s="25">
        <v>9.25</v>
      </c>
      <c r="E132" s="150"/>
      <c r="F132" s="25">
        <f t="shared" si="3"/>
        <v>0</v>
      </c>
      <c r="G132" s="26" t="e">
        <f t="shared" si="2"/>
        <v>#DIV/0!</v>
      </c>
      <c r="H132" s="27" t="e">
        <f>SUM(G$15:G132)</f>
        <v>#DIV/0!</v>
      </c>
      <c r="I132" s="28" t="s">
        <v>872</v>
      </c>
      <c r="J132" s="1" t="s">
        <v>860</v>
      </c>
    </row>
    <row r="133" spans="1:10" ht="22.5" x14ac:dyDescent="0.2">
      <c r="A133" s="22">
        <v>119</v>
      </c>
      <c r="B133" s="23" t="s">
        <v>270</v>
      </c>
      <c r="C133" s="24" t="s">
        <v>115</v>
      </c>
      <c r="D133" s="25">
        <v>12</v>
      </c>
      <c r="E133" s="150"/>
      <c r="F133" s="25">
        <f t="shared" si="3"/>
        <v>0</v>
      </c>
      <c r="G133" s="26" t="e">
        <f t="shared" si="2"/>
        <v>#DIV/0!</v>
      </c>
      <c r="H133" s="27" t="e">
        <f>SUM(G$15:G133)</f>
        <v>#DIV/0!</v>
      </c>
      <c r="I133" s="28" t="s">
        <v>870</v>
      </c>
      <c r="J133" s="1" t="s">
        <v>863</v>
      </c>
    </row>
    <row r="134" spans="1:10" ht="33.75" x14ac:dyDescent="0.2">
      <c r="A134" s="22">
        <v>120</v>
      </c>
      <c r="B134" s="23" t="s">
        <v>555</v>
      </c>
      <c r="C134" s="24" t="s">
        <v>122</v>
      </c>
      <c r="D134" s="25">
        <v>4</v>
      </c>
      <c r="E134" s="150"/>
      <c r="F134" s="25">
        <f t="shared" si="3"/>
        <v>0</v>
      </c>
      <c r="G134" s="26" t="e">
        <f t="shared" si="2"/>
        <v>#DIV/0!</v>
      </c>
      <c r="H134" s="27" t="e">
        <f>SUM(G$15:G134)</f>
        <v>#DIV/0!</v>
      </c>
      <c r="I134" s="28" t="s">
        <v>865</v>
      </c>
      <c r="J134" s="1" t="s">
        <v>860</v>
      </c>
    </row>
    <row r="135" spans="1:10" ht="22.5" x14ac:dyDescent="0.2">
      <c r="A135" s="22">
        <v>121</v>
      </c>
      <c r="B135" s="23" t="s">
        <v>910</v>
      </c>
      <c r="C135" s="24" t="s">
        <v>288</v>
      </c>
      <c r="D135" s="25">
        <v>8000</v>
      </c>
      <c r="E135" s="150"/>
      <c r="F135" s="25">
        <f t="shared" si="3"/>
        <v>0</v>
      </c>
      <c r="G135" s="26" t="e">
        <f t="shared" si="2"/>
        <v>#DIV/0!</v>
      </c>
      <c r="H135" s="27" t="e">
        <f>SUM(G$15:G135)</f>
        <v>#DIV/0!</v>
      </c>
      <c r="I135" s="28" t="s">
        <v>864</v>
      </c>
      <c r="J135" s="1" t="s">
        <v>860</v>
      </c>
    </row>
    <row r="136" spans="1:10" ht="22.5" x14ac:dyDescent="0.2">
      <c r="A136" s="22">
        <v>122</v>
      </c>
      <c r="B136" s="23" t="s">
        <v>242</v>
      </c>
      <c r="C136" s="24" t="s">
        <v>122</v>
      </c>
      <c r="D136" s="25">
        <v>10</v>
      </c>
      <c r="E136" s="150"/>
      <c r="F136" s="25">
        <f t="shared" si="3"/>
        <v>0</v>
      </c>
      <c r="G136" s="26" t="e">
        <f t="shared" si="2"/>
        <v>#DIV/0!</v>
      </c>
      <c r="H136" s="27" t="e">
        <f>SUM(G$15:G136)</f>
        <v>#DIV/0!</v>
      </c>
      <c r="I136" s="28" t="s">
        <v>873</v>
      </c>
      <c r="J136" s="1" t="s">
        <v>863</v>
      </c>
    </row>
    <row r="137" spans="1:10" ht="22.5" x14ac:dyDescent="0.2">
      <c r="A137" s="22">
        <v>123</v>
      </c>
      <c r="B137" s="23" t="s">
        <v>595</v>
      </c>
      <c r="C137" s="24" t="s">
        <v>493</v>
      </c>
      <c r="D137" s="25">
        <v>3.82</v>
      </c>
      <c r="E137" s="150"/>
      <c r="F137" s="25">
        <f t="shared" si="3"/>
        <v>0</v>
      </c>
      <c r="G137" s="26" t="e">
        <f t="shared" si="2"/>
        <v>#DIV/0!</v>
      </c>
      <c r="H137" s="27" t="e">
        <f>SUM(G$15:G137)</f>
        <v>#DIV/0!</v>
      </c>
      <c r="I137" s="28" t="s">
        <v>865</v>
      </c>
      <c r="J137" s="1" t="s">
        <v>860</v>
      </c>
    </row>
    <row r="138" spans="1:10" ht="22.5" x14ac:dyDescent="0.2">
      <c r="A138" s="22">
        <v>124</v>
      </c>
      <c r="B138" s="23" t="s">
        <v>171</v>
      </c>
      <c r="C138" s="24" t="s">
        <v>122</v>
      </c>
      <c r="D138" s="25">
        <v>4</v>
      </c>
      <c r="E138" s="150"/>
      <c r="F138" s="25">
        <f t="shared" si="3"/>
        <v>0</v>
      </c>
      <c r="G138" s="26" t="e">
        <f t="shared" si="2"/>
        <v>#DIV/0!</v>
      </c>
      <c r="H138" s="27" t="e">
        <f>SUM(G$15:G138)</f>
        <v>#DIV/0!</v>
      </c>
      <c r="I138" s="28" t="s">
        <v>870</v>
      </c>
      <c r="J138" s="1" t="s">
        <v>863</v>
      </c>
    </row>
    <row r="139" spans="1:10" ht="22.5" x14ac:dyDescent="0.2">
      <c r="A139" s="22">
        <v>125</v>
      </c>
      <c r="B139" s="23" t="s">
        <v>174</v>
      </c>
      <c r="C139" s="24" t="s">
        <v>122</v>
      </c>
      <c r="D139" s="25">
        <v>4</v>
      </c>
      <c r="E139" s="150"/>
      <c r="F139" s="25">
        <f t="shared" si="3"/>
        <v>0</v>
      </c>
      <c r="G139" s="26" t="e">
        <f t="shared" si="2"/>
        <v>#DIV/0!</v>
      </c>
      <c r="H139" s="27" t="e">
        <f>SUM(G$15:G139)</f>
        <v>#DIV/0!</v>
      </c>
      <c r="I139" s="28" t="s">
        <v>870</v>
      </c>
      <c r="J139" s="1" t="s">
        <v>863</v>
      </c>
    </row>
    <row r="140" spans="1:10" ht="22.5" x14ac:dyDescent="0.2">
      <c r="A140" s="22">
        <v>126</v>
      </c>
      <c r="B140" s="23" t="s">
        <v>169</v>
      </c>
      <c r="C140" s="24" t="s">
        <v>122</v>
      </c>
      <c r="D140" s="25">
        <v>2</v>
      </c>
      <c r="E140" s="150"/>
      <c r="F140" s="25">
        <f t="shared" si="3"/>
        <v>0</v>
      </c>
      <c r="G140" s="26" t="e">
        <f t="shared" si="2"/>
        <v>#DIV/0!</v>
      </c>
      <c r="H140" s="27" t="e">
        <f>SUM(G$15:G140)</f>
        <v>#DIV/0!</v>
      </c>
      <c r="I140" s="28" t="s">
        <v>870</v>
      </c>
      <c r="J140" s="1" t="s">
        <v>863</v>
      </c>
    </row>
    <row r="141" spans="1:10" ht="33.75" x14ac:dyDescent="0.2">
      <c r="A141" s="22">
        <v>127</v>
      </c>
      <c r="B141" s="23" t="s">
        <v>557</v>
      </c>
      <c r="C141" s="24" t="s">
        <v>115</v>
      </c>
      <c r="D141" s="25">
        <v>810.42</v>
      </c>
      <c r="E141" s="150"/>
      <c r="F141" s="25">
        <f t="shared" si="3"/>
        <v>0</v>
      </c>
      <c r="G141" s="26" t="e">
        <f t="shared" si="2"/>
        <v>#DIV/0!</v>
      </c>
      <c r="H141" s="27" t="e">
        <f>SUM(G$15:G141)</f>
        <v>#DIV/0!</v>
      </c>
      <c r="I141" s="28" t="s">
        <v>864</v>
      </c>
      <c r="J141" s="1" t="s">
        <v>860</v>
      </c>
    </row>
    <row r="142" spans="1:10" ht="22.5" x14ac:dyDescent="0.2">
      <c r="A142" s="22">
        <v>128</v>
      </c>
      <c r="B142" s="23" t="s">
        <v>203</v>
      </c>
      <c r="C142" s="24" t="s">
        <v>115</v>
      </c>
      <c r="D142" s="25">
        <v>280</v>
      </c>
      <c r="E142" s="150"/>
      <c r="F142" s="25">
        <f t="shared" si="3"/>
        <v>0</v>
      </c>
      <c r="G142" s="26" t="e">
        <f t="shared" si="2"/>
        <v>#DIV/0!</v>
      </c>
      <c r="H142" s="27" t="e">
        <f>SUM(G$15:G142)</f>
        <v>#DIV/0!</v>
      </c>
      <c r="I142" s="28" t="s">
        <v>873</v>
      </c>
      <c r="J142" s="1" t="s">
        <v>863</v>
      </c>
    </row>
    <row r="143" spans="1:10" ht="22.5" x14ac:dyDescent="0.2">
      <c r="A143" s="22">
        <v>129</v>
      </c>
      <c r="B143" s="23" t="s">
        <v>911</v>
      </c>
      <c r="C143" s="24" t="s">
        <v>122</v>
      </c>
      <c r="D143" s="25">
        <v>2</v>
      </c>
      <c r="E143" s="150"/>
      <c r="F143" s="25">
        <f t="shared" si="3"/>
        <v>0</v>
      </c>
      <c r="G143" s="26" t="e">
        <f t="shared" ref="G143:G206" si="4">F143/F$346</f>
        <v>#DIV/0!</v>
      </c>
      <c r="H143" s="27" t="e">
        <f>SUM(G$15:G143)</f>
        <v>#DIV/0!</v>
      </c>
      <c r="I143" s="28" t="s">
        <v>870</v>
      </c>
      <c r="J143" s="1" t="s">
        <v>863</v>
      </c>
    </row>
    <row r="144" spans="1:10" x14ac:dyDescent="0.2">
      <c r="A144" s="22">
        <v>130</v>
      </c>
      <c r="B144" s="23" t="s">
        <v>474</v>
      </c>
      <c r="C144" s="24" t="s">
        <v>115</v>
      </c>
      <c r="D144" s="25">
        <v>2231.33</v>
      </c>
      <c r="E144" s="150"/>
      <c r="F144" s="25">
        <f t="shared" ref="F144:F207" si="5">E144*D144</f>
        <v>0</v>
      </c>
      <c r="G144" s="26" t="e">
        <f t="shared" si="4"/>
        <v>#DIV/0!</v>
      </c>
      <c r="H144" s="27" t="e">
        <f>SUM(G$15:G144)</f>
        <v>#DIV/0!</v>
      </c>
      <c r="I144" s="28" t="s">
        <v>864</v>
      </c>
      <c r="J144" s="1" t="s">
        <v>860</v>
      </c>
    </row>
    <row r="145" spans="1:10" ht="22.5" x14ac:dyDescent="0.2">
      <c r="A145" s="22">
        <v>131</v>
      </c>
      <c r="B145" s="23" t="s">
        <v>635</v>
      </c>
      <c r="C145" s="24" t="s">
        <v>122</v>
      </c>
      <c r="D145" s="25">
        <v>2</v>
      </c>
      <c r="E145" s="150"/>
      <c r="F145" s="25">
        <f t="shared" si="5"/>
        <v>0</v>
      </c>
      <c r="G145" s="26" t="e">
        <f t="shared" si="4"/>
        <v>#DIV/0!</v>
      </c>
      <c r="H145" s="27" t="e">
        <f>SUM(G$15:G145)</f>
        <v>#DIV/0!</v>
      </c>
      <c r="I145" s="28" t="s">
        <v>873</v>
      </c>
      <c r="J145" s="1" t="s">
        <v>860</v>
      </c>
    </row>
    <row r="146" spans="1:10" ht="22.5" x14ac:dyDescent="0.2">
      <c r="A146" s="22">
        <v>132</v>
      </c>
      <c r="B146" s="23" t="s">
        <v>277</v>
      </c>
      <c r="C146" s="24" t="s">
        <v>122</v>
      </c>
      <c r="D146" s="25">
        <v>1</v>
      </c>
      <c r="E146" s="150"/>
      <c r="F146" s="25">
        <f t="shared" si="5"/>
        <v>0</v>
      </c>
      <c r="G146" s="26" t="e">
        <f t="shared" si="4"/>
        <v>#DIV/0!</v>
      </c>
      <c r="H146" s="27" t="e">
        <f>SUM(G$15:G146)</f>
        <v>#DIV/0!</v>
      </c>
      <c r="I146" s="28" t="s">
        <v>870</v>
      </c>
      <c r="J146" s="1" t="s">
        <v>863</v>
      </c>
    </row>
    <row r="147" spans="1:10" ht="22.5" x14ac:dyDescent="0.2">
      <c r="A147" s="22">
        <v>133</v>
      </c>
      <c r="B147" s="23" t="s">
        <v>779</v>
      </c>
      <c r="C147" s="24" t="s">
        <v>288</v>
      </c>
      <c r="D147" s="25">
        <v>359.72</v>
      </c>
      <c r="E147" s="150"/>
      <c r="F147" s="25">
        <f t="shared" si="5"/>
        <v>0</v>
      </c>
      <c r="G147" s="26" t="e">
        <f t="shared" si="4"/>
        <v>#DIV/0!</v>
      </c>
      <c r="H147" s="27" t="e">
        <f>SUM(G$15:G147)</f>
        <v>#DIV/0!</v>
      </c>
      <c r="I147" s="28" t="s">
        <v>859</v>
      </c>
      <c r="J147" s="1" t="s">
        <v>860</v>
      </c>
    </row>
    <row r="148" spans="1:10" ht="33.75" x14ac:dyDescent="0.2">
      <c r="A148" s="22">
        <v>134</v>
      </c>
      <c r="B148" s="23" t="s">
        <v>788</v>
      </c>
      <c r="C148" s="24" t="s">
        <v>288</v>
      </c>
      <c r="D148" s="25">
        <v>97.51</v>
      </c>
      <c r="E148" s="150"/>
      <c r="F148" s="25">
        <f t="shared" si="5"/>
        <v>0</v>
      </c>
      <c r="G148" s="26" t="e">
        <f t="shared" si="4"/>
        <v>#DIV/0!</v>
      </c>
      <c r="H148" s="27" t="e">
        <f>SUM(G$15:G148)</f>
        <v>#DIV/0!</v>
      </c>
      <c r="I148" s="28" t="s">
        <v>859</v>
      </c>
      <c r="J148" s="1" t="s">
        <v>860</v>
      </c>
    </row>
    <row r="149" spans="1:10" x14ac:dyDescent="0.2">
      <c r="A149" s="22">
        <v>135</v>
      </c>
      <c r="B149" s="23" t="s">
        <v>537</v>
      </c>
      <c r="C149" s="24" t="s">
        <v>493</v>
      </c>
      <c r="D149" s="25">
        <v>505.05</v>
      </c>
      <c r="E149" s="150"/>
      <c r="F149" s="25">
        <f t="shared" si="5"/>
        <v>0</v>
      </c>
      <c r="G149" s="26" t="e">
        <f t="shared" si="4"/>
        <v>#DIV/0!</v>
      </c>
      <c r="H149" s="27" t="e">
        <f>SUM(G$15:G149)</f>
        <v>#DIV/0!</v>
      </c>
      <c r="I149" s="28" t="s">
        <v>861</v>
      </c>
      <c r="J149" s="1" t="s">
        <v>860</v>
      </c>
    </row>
    <row r="150" spans="1:10" x14ac:dyDescent="0.2">
      <c r="A150" s="22">
        <v>136</v>
      </c>
      <c r="B150" s="23" t="s">
        <v>912</v>
      </c>
      <c r="C150" s="24" t="s">
        <v>115</v>
      </c>
      <c r="D150" s="25">
        <v>730</v>
      </c>
      <c r="E150" s="150"/>
      <c r="F150" s="25">
        <f t="shared" si="5"/>
        <v>0</v>
      </c>
      <c r="G150" s="26" t="e">
        <f t="shared" si="4"/>
        <v>#DIV/0!</v>
      </c>
      <c r="H150" s="27" t="e">
        <f>SUM(G$15:G150)</f>
        <v>#DIV/0!</v>
      </c>
      <c r="I150" s="28" t="s">
        <v>859</v>
      </c>
      <c r="J150" s="1" t="s">
        <v>860</v>
      </c>
    </row>
    <row r="151" spans="1:10" x14ac:dyDescent="0.2">
      <c r="A151" s="22">
        <v>137</v>
      </c>
      <c r="B151" s="23" t="s">
        <v>798</v>
      </c>
      <c r="C151" s="24" t="s">
        <v>288</v>
      </c>
      <c r="D151" s="25">
        <v>6.05</v>
      </c>
      <c r="E151" s="150"/>
      <c r="F151" s="25">
        <f t="shared" si="5"/>
        <v>0</v>
      </c>
      <c r="G151" s="26" t="e">
        <f t="shared" si="4"/>
        <v>#DIV/0!</v>
      </c>
      <c r="H151" s="27" t="e">
        <f>SUM(G$15:G151)</f>
        <v>#DIV/0!</v>
      </c>
      <c r="I151" s="28" t="s">
        <v>859</v>
      </c>
      <c r="J151" s="1" t="s">
        <v>860</v>
      </c>
    </row>
    <row r="152" spans="1:10" ht="33.75" x14ac:dyDescent="0.2">
      <c r="A152" s="22">
        <v>138</v>
      </c>
      <c r="B152" s="23" t="s">
        <v>824</v>
      </c>
      <c r="C152" s="24" t="s">
        <v>122</v>
      </c>
      <c r="D152" s="25">
        <v>1</v>
      </c>
      <c r="E152" s="150"/>
      <c r="F152" s="25">
        <f t="shared" si="5"/>
        <v>0</v>
      </c>
      <c r="G152" s="26" t="e">
        <f t="shared" si="4"/>
        <v>#DIV/0!</v>
      </c>
      <c r="H152" s="27" t="e">
        <f>SUM(G$15:G152)</f>
        <v>#DIV/0!</v>
      </c>
      <c r="I152" s="28" t="s">
        <v>864</v>
      </c>
      <c r="J152" s="1" t="s">
        <v>860</v>
      </c>
    </row>
    <row r="153" spans="1:10" x14ac:dyDescent="0.2">
      <c r="A153" s="22">
        <v>139</v>
      </c>
      <c r="B153" s="23" t="s">
        <v>417</v>
      </c>
      <c r="C153" s="24" t="s">
        <v>122</v>
      </c>
      <c r="D153" s="25">
        <v>30</v>
      </c>
      <c r="E153" s="150"/>
      <c r="F153" s="25">
        <f t="shared" si="5"/>
        <v>0</v>
      </c>
      <c r="G153" s="26" t="e">
        <f t="shared" si="4"/>
        <v>#DIV/0!</v>
      </c>
      <c r="H153" s="27" t="e">
        <f>SUM(G$15:G153)</f>
        <v>#DIV/0!</v>
      </c>
      <c r="I153" s="28" t="s">
        <v>873</v>
      </c>
      <c r="J153" s="1" t="s">
        <v>863</v>
      </c>
    </row>
    <row r="154" spans="1:10" ht="22.5" x14ac:dyDescent="0.2">
      <c r="A154" s="22">
        <v>140</v>
      </c>
      <c r="B154" s="23" t="s">
        <v>680</v>
      </c>
      <c r="C154" s="24" t="s">
        <v>115</v>
      </c>
      <c r="D154" s="25">
        <v>572.4</v>
      </c>
      <c r="E154" s="150"/>
      <c r="F154" s="25">
        <f t="shared" si="5"/>
        <v>0</v>
      </c>
      <c r="G154" s="26" t="e">
        <f t="shared" si="4"/>
        <v>#DIV/0!</v>
      </c>
      <c r="H154" s="27" t="e">
        <f>SUM(G$15:G154)</f>
        <v>#DIV/0!</v>
      </c>
      <c r="I154" s="28" t="s">
        <v>864</v>
      </c>
      <c r="J154" s="1" t="s">
        <v>860</v>
      </c>
    </row>
    <row r="155" spans="1:10" ht="33.75" x14ac:dyDescent="0.2">
      <c r="A155" s="22">
        <v>141</v>
      </c>
      <c r="B155" s="23" t="s">
        <v>184</v>
      </c>
      <c r="C155" s="24" t="s">
        <v>122</v>
      </c>
      <c r="D155" s="25">
        <v>2</v>
      </c>
      <c r="E155" s="150"/>
      <c r="F155" s="25">
        <f t="shared" si="5"/>
        <v>0</v>
      </c>
      <c r="G155" s="26" t="e">
        <f t="shared" si="4"/>
        <v>#DIV/0!</v>
      </c>
      <c r="H155" s="27" t="e">
        <f>SUM(G$15:G155)</f>
        <v>#DIV/0!</v>
      </c>
      <c r="I155" s="28" t="s">
        <v>868</v>
      </c>
      <c r="J155" s="1" t="s">
        <v>863</v>
      </c>
    </row>
    <row r="156" spans="1:10" ht="22.5" x14ac:dyDescent="0.2">
      <c r="A156" s="22">
        <v>142</v>
      </c>
      <c r="B156" s="23" t="s">
        <v>605</v>
      </c>
      <c r="C156" s="24" t="s">
        <v>288</v>
      </c>
      <c r="D156" s="25">
        <v>14.76</v>
      </c>
      <c r="E156" s="150"/>
      <c r="F156" s="25">
        <f t="shared" si="5"/>
        <v>0</v>
      </c>
      <c r="G156" s="26" t="e">
        <f t="shared" si="4"/>
        <v>#DIV/0!</v>
      </c>
      <c r="H156" s="27" t="e">
        <f>SUM(G$15:G156)</f>
        <v>#DIV/0!</v>
      </c>
      <c r="I156" s="28" t="s">
        <v>859</v>
      </c>
      <c r="J156" s="1" t="s">
        <v>860</v>
      </c>
    </row>
    <row r="157" spans="1:10" x14ac:dyDescent="0.2">
      <c r="A157" s="22">
        <v>143</v>
      </c>
      <c r="B157" s="23" t="s">
        <v>633</v>
      </c>
      <c r="C157" s="24" t="s">
        <v>122</v>
      </c>
      <c r="D157" s="25">
        <v>2</v>
      </c>
      <c r="E157" s="150"/>
      <c r="F157" s="25">
        <f t="shared" si="5"/>
        <v>0</v>
      </c>
      <c r="G157" s="26" t="e">
        <f t="shared" si="4"/>
        <v>#DIV/0!</v>
      </c>
      <c r="H157" s="27" t="e">
        <f>SUM(G$15:G157)</f>
        <v>#DIV/0!</v>
      </c>
      <c r="I157" s="28" t="s">
        <v>873</v>
      </c>
      <c r="J157" s="1" t="s">
        <v>860</v>
      </c>
    </row>
    <row r="158" spans="1:10" ht="22.5" x14ac:dyDescent="0.2">
      <c r="A158" s="22">
        <v>144</v>
      </c>
      <c r="B158" s="23" t="s">
        <v>503</v>
      </c>
      <c r="C158" s="24" t="s">
        <v>493</v>
      </c>
      <c r="D158" s="25">
        <v>3.96</v>
      </c>
      <c r="E158" s="150"/>
      <c r="F158" s="25">
        <f t="shared" si="5"/>
        <v>0</v>
      </c>
      <c r="G158" s="26" t="e">
        <f t="shared" si="4"/>
        <v>#DIV/0!</v>
      </c>
      <c r="H158" s="27" t="e">
        <f>SUM(G$15:G158)</f>
        <v>#DIV/0!</v>
      </c>
      <c r="I158" s="28" t="s">
        <v>872</v>
      </c>
      <c r="J158" s="5" t="s">
        <v>860</v>
      </c>
    </row>
    <row r="159" spans="1:10" ht="22.5" x14ac:dyDescent="0.2">
      <c r="A159" s="22">
        <v>145</v>
      </c>
      <c r="B159" s="23" t="s">
        <v>792</v>
      </c>
      <c r="C159" s="24" t="s">
        <v>288</v>
      </c>
      <c r="D159" s="25">
        <v>81.14</v>
      </c>
      <c r="E159" s="150"/>
      <c r="F159" s="25">
        <f t="shared" si="5"/>
        <v>0</v>
      </c>
      <c r="G159" s="26" t="e">
        <f t="shared" si="4"/>
        <v>#DIV/0!</v>
      </c>
      <c r="H159" s="27" t="e">
        <f>SUM(G$15:G159)</f>
        <v>#DIV/0!</v>
      </c>
      <c r="I159" s="28" t="s">
        <v>859</v>
      </c>
      <c r="J159" s="1" t="s">
        <v>860</v>
      </c>
    </row>
    <row r="160" spans="1:10" x14ac:dyDescent="0.2">
      <c r="A160" s="22">
        <v>146</v>
      </c>
      <c r="B160" s="23" t="s">
        <v>209</v>
      </c>
      <c r="C160" s="24" t="s">
        <v>115</v>
      </c>
      <c r="D160" s="25">
        <v>100</v>
      </c>
      <c r="E160" s="150"/>
      <c r="F160" s="25">
        <f t="shared" si="5"/>
        <v>0</v>
      </c>
      <c r="G160" s="26" t="e">
        <f t="shared" si="4"/>
        <v>#DIV/0!</v>
      </c>
      <c r="H160" s="27" t="e">
        <f>SUM(G$15:G160)</f>
        <v>#DIV/0!</v>
      </c>
      <c r="I160" s="28" t="s">
        <v>873</v>
      </c>
      <c r="J160" s="5" t="s">
        <v>863</v>
      </c>
    </row>
    <row r="161" spans="1:10" ht="22.5" x14ac:dyDescent="0.2">
      <c r="A161" s="22">
        <v>147</v>
      </c>
      <c r="B161" s="23" t="s">
        <v>800</v>
      </c>
      <c r="C161" s="24" t="s">
        <v>122</v>
      </c>
      <c r="D161" s="25">
        <v>2</v>
      </c>
      <c r="E161" s="150"/>
      <c r="F161" s="25">
        <f t="shared" si="5"/>
        <v>0</v>
      </c>
      <c r="G161" s="26" t="e">
        <f t="shared" si="4"/>
        <v>#DIV/0!</v>
      </c>
      <c r="H161" s="27" t="e">
        <f>SUM(G$15:G161)</f>
        <v>#DIV/0!</v>
      </c>
      <c r="I161" s="28" t="s">
        <v>859</v>
      </c>
      <c r="J161" s="1" t="s">
        <v>860</v>
      </c>
    </row>
    <row r="162" spans="1:10" x14ac:dyDescent="0.2">
      <c r="A162" s="22">
        <v>148</v>
      </c>
      <c r="B162" s="23" t="s">
        <v>603</v>
      </c>
      <c r="C162" s="24" t="s">
        <v>493</v>
      </c>
      <c r="D162" s="25">
        <v>3.13</v>
      </c>
      <c r="E162" s="150"/>
      <c r="F162" s="25">
        <f t="shared" si="5"/>
        <v>0</v>
      </c>
      <c r="G162" s="26" t="e">
        <f t="shared" si="4"/>
        <v>#DIV/0!</v>
      </c>
      <c r="H162" s="27" t="e">
        <f>SUM(G$15:G162)</f>
        <v>#DIV/0!</v>
      </c>
      <c r="I162" s="28" t="s">
        <v>865</v>
      </c>
      <c r="J162" s="5" t="s">
        <v>860</v>
      </c>
    </row>
    <row r="163" spans="1:10" x14ac:dyDescent="0.2">
      <c r="A163" s="22">
        <v>149</v>
      </c>
      <c r="B163" s="23" t="s">
        <v>535</v>
      </c>
      <c r="C163" s="24" t="s">
        <v>493</v>
      </c>
      <c r="D163" s="25">
        <v>537.68000000000006</v>
      </c>
      <c r="E163" s="150"/>
      <c r="F163" s="25">
        <f t="shared" si="5"/>
        <v>0</v>
      </c>
      <c r="G163" s="26" t="e">
        <f t="shared" si="4"/>
        <v>#DIV/0!</v>
      </c>
      <c r="H163" s="27" t="e">
        <f>SUM(G$15:G163)</f>
        <v>#DIV/0!</v>
      </c>
      <c r="I163" s="28" t="s">
        <v>861</v>
      </c>
      <c r="J163" s="5" t="s">
        <v>860</v>
      </c>
    </row>
    <row r="164" spans="1:10" ht="22.5" x14ac:dyDescent="0.2">
      <c r="A164" s="22">
        <v>150</v>
      </c>
      <c r="B164" s="23" t="s">
        <v>258</v>
      </c>
      <c r="C164" s="24" t="s">
        <v>122</v>
      </c>
      <c r="D164" s="25">
        <v>9</v>
      </c>
      <c r="E164" s="150"/>
      <c r="F164" s="25">
        <f t="shared" si="5"/>
        <v>0</v>
      </c>
      <c r="G164" s="26" t="e">
        <f t="shared" si="4"/>
        <v>#DIV/0!</v>
      </c>
      <c r="H164" s="27" t="e">
        <f>SUM(G$15:G164)</f>
        <v>#DIV/0!</v>
      </c>
      <c r="I164" s="28" t="s">
        <v>870</v>
      </c>
      <c r="J164" s="1" t="s">
        <v>863</v>
      </c>
    </row>
    <row r="165" spans="1:10" ht="22.5" x14ac:dyDescent="0.2">
      <c r="A165" s="22">
        <v>151</v>
      </c>
      <c r="B165" s="23" t="s">
        <v>121</v>
      </c>
      <c r="C165" s="24" t="s">
        <v>122</v>
      </c>
      <c r="D165" s="25">
        <v>57</v>
      </c>
      <c r="E165" s="150"/>
      <c r="F165" s="25">
        <f t="shared" si="5"/>
        <v>0</v>
      </c>
      <c r="G165" s="26" t="e">
        <f t="shared" si="4"/>
        <v>#DIV/0!</v>
      </c>
      <c r="H165" s="27" t="e">
        <f>SUM(G$15:G165)</f>
        <v>#DIV/0!</v>
      </c>
      <c r="I165" s="28" t="s">
        <v>869</v>
      </c>
      <c r="J165" s="1" t="s">
        <v>863</v>
      </c>
    </row>
    <row r="166" spans="1:10" x14ac:dyDescent="0.2">
      <c r="A166" s="22">
        <v>152</v>
      </c>
      <c r="B166" s="23" t="s">
        <v>748</v>
      </c>
      <c r="C166" s="24" t="s">
        <v>493</v>
      </c>
      <c r="D166" s="25">
        <v>2.69</v>
      </c>
      <c r="E166" s="150"/>
      <c r="F166" s="25">
        <f t="shared" si="5"/>
        <v>0</v>
      </c>
      <c r="G166" s="26" t="e">
        <f t="shared" si="4"/>
        <v>#DIV/0!</v>
      </c>
      <c r="H166" s="27" t="e">
        <f>SUM(G$15:G166)</f>
        <v>#DIV/0!</v>
      </c>
      <c r="I166" s="28" t="s">
        <v>865</v>
      </c>
      <c r="J166" s="1" t="s">
        <v>860</v>
      </c>
    </row>
    <row r="167" spans="1:10" ht="22.5" x14ac:dyDescent="0.2">
      <c r="A167" s="22">
        <v>153</v>
      </c>
      <c r="B167" s="23" t="s">
        <v>913</v>
      </c>
      <c r="C167" s="24" t="s">
        <v>122</v>
      </c>
      <c r="D167" s="25">
        <v>2</v>
      </c>
      <c r="E167" s="150"/>
      <c r="F167" s="25">
        <f t="shared" si="5"/>
        <v>0</v>
      </c>
      <c r="G167" s="26" t="e">
        <f t="shared" si="4"/>
        <v>#DIV/0!</v>
      </c>
      <c r="H167" s="27" t="e">
        <f>SUM(G$15:G167)</f>
        <v>#DIV/0!</v>
      </c>
      <c r="I167" s="28" t="s">
        <v>870</v>
      </c>
      <c r="J167" s="5" t="s">
        <v>863</v>
      </c>
    </row>
    <row r="168" spans="1:10" x14ac:dyDescent="0.2">
      <c r="A168" s="22">
        <v>154</v>
      </c>
      <c r="B168" s="23" t="s">
        <v>914</v>
      </c>
      <c r="C168" s="24" t="s">
        <v>122</v>
      </c>
      <c r="D168" s="25">
        <v>5</v>
      </c>
      <c r="E168" s="150"/>
      <c r="F168" s="25">
        <f t="shared" si="5"/>
        <v>0</v>
      </c>
      <c r="G168" s="26" t="e">
        <f t="shared" si="4"/>
        <v>#DIV/0!</v>
      </c>
      <c r="H168" s="27" t="e">
        <f>SUM(G$15:G168)</f>
        <v>#DIV/0!</v>
      </c>
      <c r="I168" s="28" t="s">
        <v>870</v>
      </c>
      <c r="J168" s="1" t="s">
        <v>863</v>
      </c>
    </row>
    <row r="169" spans="1:10" ht="22.5" x14ac:dyDescent="0.2">
      <c r="A169" s="22">
        <v>155</v>
      </c>
      <c r="B169" s="23" t="s">
        <v>915</v>
      </c>
      <c r="C169" s="24" t="s">
        <v>122</v>
      </c>
      <c r="D169" s="25">
        <v>2</v>
      </c>
      <c r="E169" s="150"/>
      <c r="F169" s="25">
        <f t="shared" si="5"/>
        <v>0</v>
      </c>
      <c r="G169" s="26" t="e">
        <f t="shared" si="4"/>
        <v>#DIV/0!</v>
      </c>
      <c r="H169" s="27" t="e">
        <f>SUM(G$15:G169)</f>
        <v>#DIV/0!</v>
      </c>
      <c r="I169" s="28" t="s">
        <v>864</v>
      </c>
      <c r="J169" s="5" t="s">
        <v>860</v>
      </c>
    </row>
    <row r="170" spans="1:10" ht="22.5" x14ac:dyDescent="0.2">
      <c r="A170" s="22">
        <v>156</v>
      </c>
      <c r="B170" s="23" t="s">
        <v>123</v>
      </c>
      <c r="C170" s="24" t="s">
        <v>122</v>
      </c>
      <c r="D170" s="25">
        <v>57</v>
      </c>
      <c r="E170" s="150"/>
      <c r="F170" s="25">
        <f t="shared" si="5"/>
        <v>0</v>
      </c>
      <c r="G170" s="26" t="e">
        <f t="shared" si="4"/>
        <v>#DIV/0!</v>
      </c>
      <c r="H170" s="27" t="e">
        <f>SUM(G$15:G170)</f>
        <v>#DIV/0!</v>
      </c>
      <c r="I170" s="28" t="s">
        <v>869</v>
      </c>
      <c r="J170" s="1" t="s">
        <v>863</v>
      </c>
    </row>
    <row r="171" spans="1:10" ht="22.5" x14ac:dyDescent="0.2">
      <c r="A171" s="22">
        <v>157</v>
      </c>
      <c r="B171" s="23" t="s">
        <v>173</v>
      </c>
      <c r="C171" s="24" t="s">
        <v>122</v>
      </c>
      <c r="D171" s="25">
        <v>1</v>
      </c>
      <c r="E171" s="150"/>
      <c r="F171" s="25">
        <f t="shared" si="5"/>
        <v>0</v>
      </c>
      <c r="G171" s="26" t="e">
        <f t="shared" si="4"/>
        <v>#DIV/0!</v>
      </c>
      <c r="H171" s="27" t="e">
        <f>SUM(G$15:G171)</f>
        <v>#DIV/0!</v>
      </c>
      <c r="I171" s="28" t="s">
        <v>870</v>
      </c>
      <c r="J171" s="1" t="s">
        <v>863</v>
      </c>
    </row>
    <row r="172" spans="1:10" ht="33.75" x14ac:dyDescent="0.2">
      <c r="A172" s="22">
        <v>158</v>
      </c>
      <c r="B172" s="23" t="s">
        <v>790</v>
      </c>
      <c r="C172" s="24" t="s">
        <v>288</v>
      </c>
      <c r="D172" s="25">
        <v>26.01</v>
      </c>
      <c r="E172" s="150"/>
      <c r="F172" s="25">
        <f t="shared" si="5"/>
        <v>0</v>
      </c>
      <c r="G172" s="26" t="e">
        <f t="shared" si="4"/>
        <v>#DIV/0!</v>
      </c>
      <c r="H172" s="27" t="e">
        <f>SUM(G$15:G172)</f>
        <v>#DIV/0!</v>
      </c>
      <c r="I172" s="28" t="s">
        <v>859</v>
      </c>
      <c r="J172" s="1" t="s">
        <v>860</v>
      </c>
    </row>
    <row r="173" spans="1:10" ht="22.5" x14ac:dyDescent="0.2">
      <c r="A173" s="22">
        <v>159</v>
      </c>
      <c r="B173" s="23" t="s">
        <v>285</v>
      </c>
      <c r="C173" s="24" t="s">
        <v>122</v>
      </c>
      <c r="D173" s="25">
        <v>1</v>
      </c>
      <c r="E173" s="150"/>
      <c r="F173" s="25">
        <f t="shared" si="5"/>
        <v>0</v>
      </c>
      <c r="G173" s="26" t="e">
        <f t="shared" si="4"/>
        <v>#DIV/0!</v>
      </c>
      <c r="H173" s="27" t="e">
        <f>SUM(G$15:G173)</f>
        <v>#DIV/0!</v>
      </c>
      <c r="I173" s="28" t="s">
        <v>870</v>
      </c>
      <c r="J173" s="1" t="s">
        <v>863</v>
      </c>
    </row>
    <row r="174" spans="1:10" ht="22.5" x14ac:dyDescent="0.2">
      <c r="A174" s="22">
        <v>160</v>
      </c>
      <c r="B174" s="23" t="s">
        <v>818</v>
      </c>
      <c r="C174" s="24" t="s">
        <v>122</v>
      </c>
      <c r="D174" s="25">
        <v>3</v>
      </c>
      <c r="E174" s="150"/>
      <c r="F174" s="25">
        <f t="shared" si="5"/>
        <v>0</v>
      </c>
      <c r="G174" s="26" t="e">
        <f t="shared" si="4"/>
        <v>#DIV/0!</v>
      </c>
      <c r="H174" s="27" t="e">
        <f>SUM(G$15:G174)</f>
        <v>#DIV/0!</v>
      </c>
      <c r="I174" s="28" t="s">
        <v>859</v>
      </c>
      <c r="J174" s="1" t="s">
        <v>860</v>
      </c>
    </row>
    <row r="175" spans="1:10" ht="22.5" x14ac:dyDescent="0.2">
      <c r="A175" s="22">
        <v>161</v>
      </c>
      <c r="B175" s="23" t="s">
        <v>162</v>
      </c>
      <c r="C175" s="24" t="s">
        <v>122</v>
      </c>
      <c r="D175" s="25">
        <v>2</v>
      </c>
      <c r="E175" s="150"/>
      <c r="F175" s="25">
        <f t="shared" si="5"/>
        <v>0</v>
      </c>
      <c r="G175" s="26" t="e">
        <f t="shared" si="4"/>
        <v>#DIV/0!</v>
      </c>
      <c r="H175" s="27" t="e">
        <f>SUM(G$15:G175)</f>
        <v>#DIV/0!</v>
      </c>
      <c r="I175" s="28" t="s">
        <v>870</v>
      </c>
      <c r="J175" s="1" t="s">
        <v>863</v>
      </c>
    </row>
    <row r="176" spans="1:10" ht="22.5" x14ac:dyDescent="0.2">
      <c r="A176" s="22">
        <v>162</v>
      </c>
      <c r="B176" s="23" t="s">
        <v>130</v>
      </c>
      <c r="C176" s="24" t="s">
        <v>122</v>
      </c>
      <c r="D176" s="25">
        <v>2</v>
      </c>
      <c r="E176" s="150"/>
      <c r="F176" s="25">
        <f t="shared" si="5"/>
        <v>0</v>
      </c>
      <c r="G176" s="26" t="e">
        <f t="shared" si="4"/>
        <v>#DIV/0!</v>
      </c>
      <c r="H176" s="27" t="e">
        <f>SUM(G$15:G176)</f>
        <v>#DIV/0!</v>
      </c>
      <c r="I176" s="28" t="s">
        <v>870</v>
      </c>
      <c r="J176" s="1" t="s">
        <v>863</v>
      </c>
    </row>
    <row r="177" spans="1:10" ht="22.5" x14ac:dyDescent="0.2">
      <c r="A177" s="22">
        <v>163</v>
      </c>
      <c r="B177" s="23" t="s">
        <v>764</v>
      </c>
      <c r="C177" s="24" t="s">
        <v>115</v>
      </c>
      <c r="D177" s="25">
        <v>25</v>
      </c>
      <c r="E177" s="150"/>
      <c r="F177" s="25">
        <f t="shared" si="5"/>
        <v>0</v>
      </c>
      <c r="G177" s="26" t="e">
        <f t="shared" si="4"/>
        <v>#DIV/0!</v>
      </c>
      <c r="H177" s="27" t="e">
        <f>SUM(G$15:G177)</f>
        <v>#DIV/0!</v>
      </c>
      <c r="I177" s="28" t="s">
        <v>859</v>
      </c>
      <c r="J177" s="1" t="s">
        <v>860</v>
      </c>
    </row>
    <row r="178" spans="1:10" ht="22.5" x14ac:dyDescent="0.2">
      <c r="A178" s="22">
        <v>164</v>
      </c>
      <c r="B178" s="23" t="s">
        <v>164</v>
      </c>
      <c r="C178" s="24" t="s">
        <v>122</v>
      </c>
      <c r="D178" s="25">
        <v>4</v>
      </c>
      <c r="E178" s="150"/>
      <c r="F178" s="25">
        <f t="shared" si="5"/>
        <v>0</v>
      </c>
      <c r="G178" s="26" t="e">
        <f t="shared" si="4"/>
        <v>#DIV/0!</v>
      </c>
      <c r="H178" s="27" t="e">
        <f>SUM(G$15:G178)</f>
        <v>#DIV/0!</v>
      </c>
      <c r="I178" s="28" t="s">
        <v>870</v>
      </c>
      <c r="J178" s="1" t="s">
        <v>863</v>
      </c>
    </row>
    <row r="179" spans="1:10" ht="22.5" x14ac:dyDescent="0.2">
      <c r="A179" s="22">
        <v>165</v>
      </c>
      <c r="B179" s="23" t="s">
        <v>802</v>
      </c>
      <c r="C179" s="24" t="s">
        <v>122</v>
      </c>
      <c r="D179" s="25">
        <v>1</v>
      </c>
      <c r="E179" s="150"/>
      <c r="F179" s="25">
        <f t="shared" si="5"/>
        <v>0</v>
      </c>
      <c r="G179" s="26" t="e">
        <f t="shared" si="4"/>
        <v>#DIV/0!</v>
      </c>
      <c r="H179" s="27" t="e">
        <f>SUM(G$15:G179)</f>
        <v>#DIV/0!</v>
      </c>
      <c r="I179" s="28" t="s">
        <v>859</v>
      </c>
      <c r="J179" s="1" t="s">
        <v>860</v>
      </c>
    </row>
    <row r="180" spans="1:10" x14ac:dyDescent="0.2">
      <c r="A180" s="22">
        <v>166</v>
      </c>
      <c r="B180" s="23" t="s">
        <v>794</v>
      </c>
      <c r="C180" s="24" t="s">
        <v>115</v>
      </c>
      <c r="D180" s="25">
        <v>7.75</v>
      </c>
      <c r="E180" s="150"/>
      <c r="F180" s="25">
        <f t="shared" si="5"/>
        <v>0</v>
      </c>
      <c r="G180" s="26" t="e">
        <f t="shared" si="4"/>
        <v>#DIV/0!</v>
      </c>
      <c r="H180" s="27" t="e">
        <f>SUM(G$15:G180)</f>
        <v>#DIV/0!</v>
      </c>
      <c r="I180" s="28" t="s">
        <v>859</v>
      </c>
      <c r="J180" s="1" t="s">
        <v>860</v>
      </c>
    </row>
    <row r="181" spans="1:10" ht="22.5" x14ac:dyDescent="0.2">
      <c r="A181" s="22">
        <v>167</v>
      </c>
      <c r="B181" s="23" t="s">
        <v>769</v>
      </c>
      <c r="C181" s="24" t="s">
        <v>288</v>
      </c>
      <c r="D181" s="25">
        <v>42</v>
      </c>
      <c r="E181" s="150"/>
      <c r="F181" s="25">
        <f t="shared" si="5"/>
        <v>0</v>
      </c>
      <c r="G181" s="26" t="e">
        <f t="shared" si="4"/>
        <v>#DIV/0!</v>
      </c>
      <c r="H181" s="27" t="e">
        <f>SUM(G$15:G181)</f>
        <v>#DIV/0!</v>
      </c>
      <c r="I181" s="28" t="s">
        <v>859</v>
      </c>
      <c r="J181" s="1" t="s">
        <v>860</v>
      </c>
    </row>
    <row r="182" spans="1:10" ht="22.5" x14ac:dyDescent="0.2">
      <c r="A182" s="22">
        <v>168</v>
      </c>
      <c r="B182" s="23" t="s">
        <v>251</v>
      </c>
      <c r="C182" s="24" t="s">
        <v>122</v>
      </c>
      <c r="D182" s="25">
        <v>6</v>
      </c>
      <c r="E182" s="150"/>
      <c r="F182" s="25">
        <f t="shared" si="5"/>
        <v>0</v>
      </c>
      <c r="G182" s="26" t="e">
        <f t="shared" si="4"/>
        <v>#DIV/0!</v>
      </c>
      <c r="H182" s="27" t="e">
        <f>SUM(G$15:G182)</f>
        <v>#DIV/0!</v>
      </c>
      <c r="I182" s="28" t="s">
        <v>870</v>
      </c>
      <c r="J182" s="1" t="s">
        <v>863</v>
      </c>
    </row>
    <row r="183" spans="1:10" x14ac:dyDescent="0.2">
      <c r="A183" s="22">
        <v>169</v>
      </c>
      <c r="B183" s="23" t="s">
        <v>773</v>
      </c>
      <c r="C183" s="24" t="s">
        <v>288</v>
      </c>
      <c r="D183" s="25">
        <v>28.68</v>
      </c>
      <c r="E183" s="150"/>
      <c r="F183" s="25">
        <f t="shared" si="5"/>
        <v>0</v>
      </c>
      <c r="G183" s="26" t="e">
        <f t="shared" si="4"/>
        <v>#DIV/0!</v>
      </c>
      <c r="H183" s="27" t="e">
        <f>SUM(G$15:G183)</f>
        <v>#DIV/0!</v>
      </c>
      <c r="I183" s="28" t="s">
        <v>859</v>
      </c>
      <c r="J183" s="1" t="s">
        <v>860</v>
      </c>
    </row>
    <row r="184" spans="1:10" x14ac:dyDescent="0.2">
      <c r="A184" s="22">
        <v>170</v>
      </c>
      <c r="B184" s="23" t="s">
        <v>916</v>
      </c>
      <c r="C184" s="24" t="s">
        <v>115</v>
      </c>
      <c r="D184" s="25">
        <v>349.03</v>
      </c>
      <c r="E184" s="150"/>
      <c r="F184" s="25">
        <f t="shared" si="5"/>
        <v>0</v>
      </c>
      <c r="G184" s="26" t="e">
        <f t="shared" si="4"/>
        <v>#DIV/0!</v>
      </c>
      <c r="H184" s="27" t="e">
        <f>SUM(G$15:G184)</f>
        <v>#DIV/0!</v>
      </c>
      <c r="I184" s="28" t="s">
        <v>859</v>
      </c>
      <c r="J184" s="1" t="s">
        <v>860</v>
      </c>
    </row>
    <row r="185" spans="1:10" ht="22.5" x14ac:dyDescent="0.2">
      <c r="A185" s="22">
        <v>171</v>
      </c>
      <c r="B185" s="23" t="s">
        <v>917</v>
      </c>
      <c r="C185" s="24" t="s">
        <v>493</v>
      </c>
      <c r="D185" s="25">
        <v>0.57999999999999996</v>
      </c>
      <c r="E185" s="150"/>
      <c r="F185" s="25">
        <f t="shared" si="5"/>
        <v>0</v>
      </c>
      <c r="G185" s="26" t="e">
        <f t="shared" si="4"/>
        <v>#DIV/0!</v>
      </c>
      <c r="H185" s="27" t="e">
        <f>SUM(G$15:G185)</f>
        <v>#DIV/0!</v>
      </c>
      <c r="I185" s="28" t="s">
        <v>865</v>
      </c>
      <c r="J185" s="1" t="s">
        <v>860</v>
      </c>
    </row>
    <row r="186" spans="1:10" x14ac:dyDescent="0.2">
      <c r="A186" s="22">
        <v>172</v>
      </c>
      <c r="B186" s="23" t="s">
        <v>206</v>
      </c>
      <c r="C186" s="24" t="s">
        <v>115</v>
      </c>
      <c r="D186" s="25">
        <v>120</v>
      </c>
      <c r="E186" s="150"/>
      <c r="F186" s="25">
        <f t="shared" si="5"/>
        <v>0</v>
      </c>
      <c r="G186" s="26" t="e">
        <f t="shared" si="4"/>
        <v>#DIV/0!</v>
      </c>
      <c r="H186" s="27" t="e">
        <f>SUM(G$15:G186)</f>
        <v>#DIV/0!</v>
      </c>
      <c r="I186" s="28" t="s">
        <v>873</v>
      </c>
      <c r="J186" s="1" t="s">
        <v>863</v>
      </c>
    </row>
    <row r="187" spans="1:10" ht="22.5" x14ac:dyDescent="0.2">
      <c r="A187" s="22">
        <v>173</v>
      </c>
      <c r="B187" s="23" t="s">
        <v>274</v>
      </c>
      <c r="C187" s="24" t="s">
        <v>122</v>
      </c>
      <c r="D187" s="25">
        <v>1</v>
      </c>
      <c r="E187" s="150"/>
      <c r="F187" s="25">
        <f t="shared" si="5"/>
        <v>0</v>
      </c>
      <c r="G187" s="26" t="e">
        <f t="shared" si="4"/>
        <v>#DIV/0!</v>
      </c>
      <c r="H187" s="27" t="e">
        <f>SUM(G$15:G187)</f>
        <v>#DIV/0!</v>
      </c>
      <c r="I187" s="28" t="s">
        <v>870</v>
      </c>
      <c r="J187" s="1" t="s">
        <v>863</v>
      </c>
    </row>
    <row r="188" spans="1:10" ht="22.5" x14ac:dyDescent="0.2">
      <c r="A188" s="22">
        <v>174</v>
      </c>
      <c r="B188" s="23" t="s">
        <v>172</v>
      </c>
      <c r="C188" s="24" t="s">
        <v>122</v>
      </c>
      <c r="D188" s="25">
        <v>2</v>
      </c>
      <c r="E188" s="150"/>
      <c r="F188" s="25">
        <f t="shared" si="5"/>
        <v>0</v>
      </c>
      <c r="G188" s="26" t="e">
        <f t="shared" si="4"/>
        <v>#DIV/0!</v>
      </c>
      <c r="H188" s="27" t="e">
        <f>SUM(G$15:G188)</f>
        <v>#DIV/0!</v>
      </c>
      <c r="I188" s="28" t="s">
        <v>870</v>
      </c>
      <c r="J188" s="1" t="s">
        <v>863</v>
      </c>
    </row>
    <row r="189" spans="1:10" ht="33.75" x14ac:dyDescent="0.2">
      <c r="A189" s="22">
        <v>175</v>
      </c>
      <c r="B189" s="23" t="s">
        <v>816</v>
      </c>
      <c r="C189" s="24" t="s">
        <v>122</v>
      </c>
      <c r="D189" s="25">
        <v>1</v>
      </c>
      <c r="E189" s="150"/>
      <c r="F189" s="25">
        <f t="shared" si="5"/>
        <v>0</v>
      </c>
      <c r="G189" s="26" t="e">
        <f t="shared" si="4"/>
        <v>#DIV/0!</v>
      </c>
      <c r="H189" s="27" t="e">
        <f>SUM(G$15:G189)</f>
        <v>#DIV/0!</v>
      </c>
      <c r="I189" s="28" t="s">
        <v>859</v>
      </c>
      <c r="J189" s="1" t="s">
        <v>860</v>
      </c>
    </row>
    <row r="190" spans="1:10" x14ac:dyDescent="0.2">
      <c r="A190" s="22">
        <v>176</v>
      </c>
      <c r="B190" s="23" t="s">
        <v>834</v>
      </c>
      <c r="C190" s="24" t="s">
        <v>288</v>
      </c>
      <c r="D190" s="25">
        <v>2.67</v>
      </c>
      <c r="E190" s="150"/>
      <c r="F190" s="25">
        <f t="shared" si="5"/>
        <v>0</v>
      </c>
      <c r="G190" s="26" t="e">
        <f t="shared" si="4"/>
        <v>#DIV/0!</v>
      </c>
      <c r="H190" s="27" t="e">
        <f>SUM(G$15:G190)</f>
        <v>#DIV/0!</v>
      </c>
      <c r="I190" s="28" t="s">
        <v>859</v>
      </c>
      <c r="J190" s="1" t="s">
        <v>860</v>
      </c>
    </row>
    <row r="191" spans="1:10" ht="22.5" x14ac:dyDescent="0.2">
      <c r="A191" s="22">
        <v>177</v>
      </c>
      <c r="B191" s="23" t="s">
        <v>253</v>
      </c>
      <c r="C191" s="24" t="s">
        <v>122</v>
      </c>
      <c r="D191" s="25">
        <v>4</v>
      </c>
      <c r="E191" s="150"/>
      <c r="F191" s="25">
        <f t="shared" si="5"/>
        <v>0</v>
      </c>
      <c r="G191" s="26" t="e">
        <f t="shared" si="4"/>
        <v>#DIV/0!</v>
      </c>
      <c r="H191" s="27" t="e">
        <f>SUM(G$15:G191)</f>
        <v>#DIV/0!</v>
      </c>
      <c r="I191" s="28" t="s">
        <v>870</v>
      </c>
      <c r="J191" s="1" t="s">
        <v>863</v>
      </c>
    </row>
    <row r="192" spans="1:10" x14ac:dyDescent="0.2">
      <c r="A192" s="22">
        <v>178</v>
      </c>
      <c r="B192" s="23" t="s">
        <v>808</v>
      </c>
      <c r="C192" s="24" t="s">
        <v>288</v>
      </c>
      <c r="D192" s="25">
        <v>6.05</v>
      </c>
      <c r="E192" s="150"/>
      <c r="F192" s="25">
        <f t="shared" si="5"/>
        <v>0</v>
      </c>
      <c r="G192" s="26" t="e">
        <f t="shared" si="4"/>
        <v>#DIV/0!</v>
      </c>
      <c r="H192" s="27" t="e">
        <f>SUM(G$15:G192)</f>
        <v>#DIV/0!</v>
      </c>
      <c r="I192" s="28" t="s">
        <v>859</v>
      </c>
      <c r="J192" s="1" t="s">
        <v>860</v>
      </c>
    </row>
    <row r="193" spans="1:10" ht="33.75" x14ac:dyDescent="0.2">
      <c r="A193" s="22">
        <v>179</v>
      </c>
      <c r="B193" s="23" t="s">
        <v>560</v>
      </c>
      <c r="C193" s="24" t="s">
        <v>115</v>
      </c>
      <c r="D193" s="25">
        <v>342</v>
      </c>
      <c r="E193" s="150"/>
      <c r="F193" s="25">
        <f t="shared" si="5"/>
        <v>0</v>
      </c>
      <c r="G193" s="26" t="e">
        <f t="shared" si="4"/>
        <v>#DIV/0!</v>
      </c>
      <c r="H193" s="27" t="e">
        <f>SUM(G$15:G193)</f>
        <v>#DIV/0!</v>
      </c>
      <c r="I193" s="28" t="s">
        <v>864</v>
      </c>
      <c r="J193" s="1" t="s">
        <v>860</v>
      </c>
    </row>
    <row r="194" spans="1:10" ht="33.75" x14ac:dyDescent="0.2">
      <c r="A194" s="22">
        <v>180</v>
      </c>
      <c r="B194" s="23" t="s">
        <v>607</v>
      </c>
      <c r="C194" s="24" t="s">
        <v>288</v>
      </c>
      <c r="D194" s="25">
        <v>10.08</v>
      </c>
      <c r="E194" s="150"/>
      <c r="F194" s="25">
        <f t="shared" si="5"/>
        <v>0</v>
      </c>
      <c r="G194" s="26" t="e">
        <f t="shared" si="4"/>
        <v>#DIV/0!</v>
      </c>
      <c r="H194" s="27" t="e">
        <f>SUM(G$15:G194)</f>
        <v>#DIV/0!</v>
      </c>
      <c r="I194" s="28" t="s">
        <v>865</v>
      </c>
      <c r="J194" s="1" t="s">
        <v>860</v>
      </c>
    </row>
    <row r="195" spans="1:10" x14ac:dyDescent="0.2">
      <c r="A195" s="22">
        <v>181</v>
      </c>
      <c r="B195" s="23" t="s">
        <v>678</v>
      </c>
      <c r="C195" s="24" t="s">
        <v>115</v>
      </c>
      <c r="D195" s="25">
        <v>397.91</v>
      </c>
      <c r="E195" s="150"/>
      <c r="F195" s="25">
        <f t="shared" si="5"/>
        <v>0</v>
      </c>
      <c r="G195" s="26" t="e">
        <f t="shared" si="4"/>
        <v>#DIV/0!</v>
      </c>
      <c r="H195" s="27" t="e">
        <f>SUM(G$15:G195)</f>
        <v>#DIV/0!</v>
      </c>
      <c r="I195" s="28" t="s">
        <v>864</v>
      </c>
      <c r="J195" s="1" t="s">
        <v>860</v>
      </c>
    </row>
    <row r="196" spans="1:10" ht="22.5" x14ac:dyDescent="0.2">
      <c r="A196" s="22">
        <v>182</v>
      </c>
      <c r="B196" s="23" t="s">
        <v>433</v>
      </c>
      <c r="C196" s="24" t="s">
        <v>401</v>
      </c>
      <c r="D196" s="25">
        <v>5</v>
      </c>
      <c r="E196" s="150"/>
      <c r="F196" s="25">
        <f t="shared" si="5"/>
        <v>0</v>
      </c>
      <c r="G196" s="26" t="e">
        <f t="shared" si="4"/>
        <v>#DIV/0!</v>
      </c>
      <c r="H196" s="27" t="e">
        <f>SUM(G$15:G196)</f>
        <v>#DIV/0!</v>
      </c>
      <c r="I196" s="28" t="s">
        <v>873</v>
      </c>
      <c r="J196" s="1" t="s">
        <v>863</v>
      </c>
    </row>
    <row r="197" spans="1:10" ht="22.5" x14ac:dyDescent="0.2">
      <c r="A197" s="22">
        <v>183</v>
      </c>
      <c r="B197" s="23" t="s">
        <v>643</v>
      </c>
      <c r="C197" s="24" t="s">
        <v>115</v>
      </c>
      <c r="D197" s="25">
        <v>10.199999999999999</v>
      </c>
      <c r="E197" s="150"/>
      <c r="F197" s="25">
        <f t="shared" si="5"/>
        <v>0</v>
      </c>
      <c r="G197" s="26" t="e">
        <f t="shared" si="4"/>
        <v>#DIV/0!</v>
      </c>
      <c r="H197" s="27" t="e">
        <f>SUM(G$15:G197)</f>
        <v>#DIV/0!</v>
      </c>
      <c r="I197" s="28" t="s">
        <v>870</v>
      </c>
      <c r="J197" s="1" t="s">
        <v>860</v>
      </c>
    </row>
    <row r="198" spans="1:10" x14ac:dyDescent="0.2">
      <c r="A198" s="22">
        <v>184</v>
      </c>
      <c r="B198" s="23" t="s">
        <v>822</v>
      </c>
      <c r="C198" s="24" t="s">
        <v>122</v>
      </c>
      <c r="D198" s="25">
        <v>1</v>
      </c>
      <c r="E198" s="150"/>
      <c r="F198" s="25">
        <f t="shared" si="5"/>
        <v>0</v>
      </c>
      <c r="G198" s="26" t="e">
        <f t="shared" si="4"/>
        <v>#DIV/0!</v>
      </c>
      <c r="H198" s="27" t="e">
        <f>SUM(G$15:G198)</f>
        <v>#DIV/0!</v>
      </c>
      <c r="I198" s="28" t="s">
        <v>865</v>
      </c>
      <c r="J198" s="1" t="s">
        <v>860</v>
      </c>
    </row>
    <row r="199" spans="1:10" ht="22.5" x14ac:dyDescent="0.2">
      <c r="A199" s="22">
        <v>185</v>
      </c>
      <c r="B199" s="23" t="s">
        <v>170</v>
      </c>
      <c r="C199" s="24" t="s">
        <v>122</v>
      </c>
      <c r="D199" s="25">
        <v>1</v>
      </c>
      <c r="E199" s="150"/>
      <c r="F199" s="25">
        <f t="shared" si="5"/>
        <v>0</v>
      </c>
      <c r="G199" s="26" t="e">
        <f t="shared" si="4"/>
        <v>#DIV/0!</v>
      </c>
      <c r="H199" s="27" t="e">
        <f>SUM(G$15:G199)</f>
        <v>#DIV/0!</v>
      </c>
      <c r="I199" s="28" t="s">
        <v>870</v>
      </c>
      <c r="J199" s="1" t="s">
        <v>863</v>
      </c>
    </row>
    <row r="200" spans="1:10" x14ac:dyDescent="0.2">
      <c r="A200" s="22">
        <v>186</v>
      </c>
      <c r="B200" s="23" t="s">
        <v>200</v>
      </c>
      <c r="C200" s="24" t="s">
        <v>115</v>
      </c>
      <c r="D200" s="25">
        <v>80</v>
      </c>
      <c r="E200" s="150"/>
      <c r="F200" s="25">
        <f t="shared" si="5"/>
        <v>0</v>
      </c>
      <c r="G200" s="26" t="e">
        <f t="shared" si="4"/>
        <v>#DIV/0!</v>
      </c>
      <c r="H200" s="27" t="e">
        <f>SUM(G$15:G200)</f>
        <v>#DIV/0!</v>
      </c>
      <c r="I200" s="28" t="s">
        <v>873</v>
      </c>
      <c r="J200" s="1" t="s">
        <v>863</v>
      </c>
    </row>
    <row r="201" spans="1:10" ht="22.5" x14ac:dyDescent="0.2">
      <c r="A201" s="22">
        <v>187</v>
      </c>
      <c r="B201" s="23" t="s">
        <v>396</v>
      </c>
      <c r="C201" s="24" t="s">
        <v>115</v>
      </c>
      <c r="D201" s="25">
        <v>450</v>
      </c>
      <c r="E201" s="150"/>
      <c r="F201" s="25">
        <f t="shared" si="5"/>
        <v>0</v>
      </c>
      <c r="G201" s="26" t="e">
        <f t="shared" si="4"/>
        <v>#DIV/0!</v>
      </c>
      <c r="H201" s="27" t="e">
        <f>SUM(G$15:G201)</f>
        <v>#DIV/0!</v>
      </c>
      <c r="I201" s="28" t="s">
        <v>873</v>
      </c>
      <c r="J201" s="1" t="s">
        <v>863</v>
      </c>
    </row>
    <row r="202" spans="1:10" x14ac:dyDescent="0.2">
      <c r="A202" s="22">
        <v>188</v>
      </c>
      <c r="B202" s="23" t="s">
        <v>211</v>
      </c>
      <c r="C202" s="24" t="s">
        <v>115</v>
      </c>
      <c r="D202" s="25">
        <v>100</v>
      </c>
      <c r="E202" s="150"/>
      <c r="F202" s="25">
        <f t="shared" si="5"/>
        <v>0</v>
      </c>
      <c r="G202" s="26" t="e">
        <f t="shared" si="4"/>
        <v>#DIV/0!</v>
      </c>
      <c r="H202" s="27" t="e">
        <f>SUM(G$15:G202)</f>
        <v>#DIV/0!</v>
      </c>
      <c r="I202" s="28" t="s">
        <v>873</v>
      </c>
      <c r="J202" s="1" t="s">
        <v>863</v>
      </c>
    </row>
    <row r="203" spans="1:10" ht="22.5" x14ac:dyDescent="0.2">
      <c r="A203" s="22">
        <v>189</v>
      </c>
      <c r="B203" s="23" t="s">
        <v>255</v>
      </c>
      <c r="C203" s="24" t="s">
        <v>122</v>
      </c>
      <c r="D203" s="25">
        <v>4</v>
      </c>
      <c r="E203" s="150"/>
      <c r="F203" s="25">
        <f t="shared" si="5"/>
        <v>0</v>
      </c>
      <c r="G203" s="26" t="e">
        <f t="shared" si="4"/>
        <v>#DIV/0!</v>
      </c>
      <c r="H203" s="27" t="e">
        <f>SUM(G$15:G203)</f>
        <v>#DIV/0!</v>
      </c>
      <c r="I203" s="28" t="s">
        <v>870</v>
      </c>
      <c r="J203" s="1" t="s">
        <v>863</v>
      </c>
    </row>
    <row r="204" spans="1:10" x14ac:dyDescent="0.2">
      <c r="A204" s="22">
        <v>190</v>
      </c>
      <c r="B204" s="23" t="s">
        <v>918</v>
      </c>
      <c r="C204" s="24" t="s">
        <v>288</v>
      </c>
      <c r="D204" s="25">
        <v>68.06</v>
      </c>
      <c r="E204" s="150"/>
      <c r="F204" s="25">
        <f t="shared" si="5"/>
        <v>0</v>
      </c>
      <c r="G204" s="26" t="e">
        <f t="shared" si="4"/>
        <v>#DIV/0!</v>
      </c>
      <c r="H204" s="27" t="e">
        <f>SUM(G$15:G204)</f>
        <v>#DIV/0!</v>
      </c>
      <c r="I204" s="28" t="s">
        <v>859</v>
      </c>
      <c r="J204" s="1" t="s">
        <v>860</v>
      </c>
    </row>
    <row r="205" spans="1:10" ht="22.5" x14ac:dyDescent="0.2">
      <c r="A205" s="22">
        <v>191</v>
      </c>
      <c r="B205" s="23" t="s">
        <v>919</v>
      </c>
      <c r="C205" s="24" t="s">
        <v>115</v>
      </c>
      <c r="D205" s="25">
        <v>36</v>
      </c>
      <c r="E205" s="150"/>
      <c r="F205" s="25">
        <f t="shared" si="5"/>
        <v>0</v>
      </c>
      <c r="G205" s="26" t="e">
        <f t="shared" si="4"/>
        <v>#DIV/0!</v>
      </c>
      <c r="H205" s="27" t="e">
        <f>SUM(G$15:G205)</f>
        <v>#DIV/0!</v>
      </c>
      <c r="I205" s="28" t="s">
        <v>873</v>
      </c>
      <c r="J205" s="1" t="s">
        <v>863</v>
      </c>
    </row>
    <row r="206" spans="1:10" ht="22.5" x14ac:dyDescent="0.2">
      <c r="A206" s="22">
        <v>192</v>
      </c>
      <c r="B206" s="23" t="s">
        <v>683</v>
      </c>
      <c r="C206" s="24" t="s">
        <v>115</v>
      </c>
      <c r="D206" s="25">
        <v>184.5</v>
      </c>
      <c r="E206" s="150"/>
      <c r="F206" s="25">
        <f t="shared" si="5"/>
        <v>0</v>
      </c>
      <c r="G206" s="26" t="e">
        <f t="shared" si="4"/>
        <v>#DIV/0!</v>
      </c>
      <c r="H206" s="27" t="e">
        <f>SUM(G$15:G206)</f>
        <v>#DIV/0!</v>
      </c>
      <c r="I206" s="28" t="s">
        <v>864</v>
      </c>
      <c r="J206" s="1" t="s">
        <v>860</v>
      </c>
    </row>
    <row r="207" spans="1:10" ht="33.75" x14ac:dyDescent="0.2">
      <c r="A207" s="22">
        <v>193</v>
      </c>
      <c r="B207" s="23" t="s">
        <v>812</v>
      </c>
      <c r="C207" s="24" t="s">
        <v>122</v>
      </c>
      <c r="D207" s="25">
        <v>1</v>
      </c>
      <c r="E207" s="150"/>
      <c r="F207" s="25">
        <f t="shared" si="5"/>
        <v>0</v>
      </c>
      <c r="G207" s="26" t="e">
        <f t="shared" ref="G207:G270" si="6">F207/F$346</f>
        <v>#DIV/0!</v>
      </c>
      <c r="H207" s="27" t="e">
        <f>SUM(G$15:G207)</f>
        <v>#DIV/0!</v>
      </c>
      <c r="I207" s="28" t="s">
        <v>874</v>
      </c>
      <c r="J207" s="1" t="s">
        <v>860</v>
      </c>
    </row>
    <row r="208" spans="1:10" x14ac:dyDescent="0.2">
      <c r="A208" s="22">
        <v>194</v>
      </c>
      <c r="B208" s="23" t="s">
        <v>571</v>
      </c>
      <c r="C208" s="24" t="s">
        <v>288</v>
      </c>
      <c r="D208" s="25">
        <v>25.54</v>
      </c>
      <c r="E208" s="150"/>
      <c r="F208" s="25">
        <f t="shared" ref="F208:F271" si="7">E208*D208</f>
        <v>0</v>
      </c>
      <c r="G208" s="26" t="e">
        <f t="shared" si="6"/>
        <v>#DIV/0!</v>
      </c>
      <c r="H208" s="27" t="e">
        <f>SUM(G$15:G208)</f>
        <v>#DIV/0!</v>
      </c>
      <c r="I208" s="28" t="s">
        <v>859</v>
      </c>
      <c r="J208" s="1" t="s">
        <v>860</v>
      </c>
    </row>
    <row r="209" spans="1:10" ht="22.5" x14ac:dyDescent="0.2">
      <c r="A209" s="22">
        <v>195</v>
      </c>
      <c r="B209" s="23" t="s">
        <v>149</v>
      </c>
      <c r="C209" s="24" t="s">
        <v>122</v>
      </c>
      <c r="D209" s="25">
        <v>4</v>
      </c>
      <c r="E209" s="150"/>
      <c r="F209" s="25">
        <f t="shared" si="7"/>
        <v>0</v>
      </c>
      <c r="G209" s="26" t="e">
        <f t="shared" si="6"/>
        <v>#DIV/0!</v>
      </c>
      <c r="H209" s="27" t="e">
        <f>SUM(G$15:G209)</f>
        <v>#DIV/0!</v>
      </c>
      <c r="I209" s="28" t="s">
        <v>870</v>
      </c>
      <c r="J209" s="1" t="s">
        <v>863</v>
      </c>
    </row>
    <row r="210" spans="1:10" ht="22.5" x14ac:dyDescent="0.2">
      <c r="A210" s="22">
        <v>196</v>
      </c>
      <c r="B210" s="23" t="s">
        <v>155</v>
      </c>
      <c r="C210" s="24" t="s">
        <v>122</v>
      </c>
      <c r="D210" s="25">
        <v>4</v>
      </c>
      <c r="E210" s="150"/>
      <c r="F210" s="25">
        <f t="shared" si="7"/>
        <v>0</v>
      </c>
      <c r="G210" s="26" t="e">
        <f t="shared" si="6"/>
        <v>#DIV/0!</v>
      </c>
      <c r="H210" s="27" t="e">
        <f>SUM(G$15:G210)</f>
        <v>#DIV/0!</v>
      </c>
      <c r="I210" s="28" t="s">
        <v>870</v>
      </c>
      <c r="J210" s="1" t="s">
        <v>863</v>
      </c>
    </row>
    <row r="211" spans="1:10" x14ac:dyDescent="0.2">
      <c r="A211" s="22">
        <v>197</v>
      </c>
      <c r="B211" s="23" t="s">
        <v>475</v>
      </c>
      <c r="C211" s="24" t="s">
        <v>476</v>
      </c>
      <c r="D211" s="25">
        <v>12.01</v>
      </c>
      <c r="E211" s="150"/>
      <c r="F211" s="25">
        <f t="shared" si="7"/>
        <v>0</v>
      </c>
      <c r="G211" s="26" t="e">
        <f t="shared" si="6"/>
        <v>#DIV/0!</v>
      </c>
      <c r="H211" s="27" t="e">
        <f>SUM(G$15:G211)</f>
        <v>#DIV/0!</v>
      </c>
      <c r="I211" s="28" t="s">
        <v>859</v>
      </c>
      <c r="J211" s="1" t="s">
        <v>860</v>
      </c>
    </row>
    <row r="212" spans="1:10" ht="33.75" x14ac:dyDescent="0.2">
      <c r="A212" s="22">
        <v>198</v>
      </c>
      <c r="B212" s="23" t="s">
        <v>750</v>
      </c>
      <c r="C212" s="24" t="s">
        <v>624</v>
      </c>
      <c r="D212" s="25">
        <v>38.630000000000003</v>
      </c>
      <c r="E212" s="150"/>
      <c r="F212" s="25">
        <f t="shared" si="7"/>
        <v>0</v>
      </c>
      <c r="G212" s="26" t="e">
        <f t="shared" si="6"/>
        <v>#DIV/0!</v>
      </c>
      <c r="H212" s="27" t="e">
        <f>SUM(G$15:G212)</f>
        <v>#DIV/0!</v>
      </c>
      <c r="I212" s="28" t="s">
        <v>865</v>
      </c>
      <c r="J212" s="1" t="s">
        <v>860</v>
      </c>
    </row>
    <row r="213" spans="1:10" x14ac:dyDescent="0.2">
      <c r="A213" s="22">
        <v>199</v>
      </c>
      <c r="B213" s="23" t="s">
        <v>744</v>
      </c>
      <c r="C213" s="24" t="s">
        <v>288</v>
      </c>
      <c r="D213" s="25">
        <v>4.5</v>
      </c>
      <c r="E213" s="150"/>
      <c r="F213" s="25">
        <f t="shared" si="7"/>
        <v>0</v>
      </c>
      <c r="G213" s="26" t="e">
        <f t="shared" si="6"/>
        <v>#DIV/0!</v>
      </c>
      <c r="H213" s="27" t="e">
        <f>SUM(G$15:G213)</f>
        <v>#DIV/0!</v>
      </c>
      <c r="I213" s="28" t="s">
        <v>859</v>
      </c>
      <c r="J213" s="1" t="s">
        <v>860</v>
      </c>
    </row>
    <row r="214" spans="1:10" ht="22.5" x14ac:dyDescent="0.2">
      <c r="A214" s="22">
        <v>200</v>
      </c>
      <c r="B214" s="23" t="s">
        <v>735</v>
      </c>
      <c r="C214" s="24" t="s">
        <v>288</v>
      </c>
      <c r="D214" s="25">
        <v>71.05</v>
      </c>
      <c r="E214" s="150"/>
      <c r="F214" s="25">
        <f t="shared" si="7"/>
        <v>0</v>
      </c>
      <c r="G214" s="26" t="e">
        <f t="shared" si="6"/>
        <v>#DIV/0!</v>
      </c>
      <c r="H214" s="27" t="e">
        <f>SUM(G$15:G214)</f>
        <v>#DIV/0!</v>
      </c>
      <c r="I214" s="28" t="s">
        <v>859</v>
      </c>
      <c r="J214" s="1" t="s">
        <v>860</v>
      </c>
    </row>
    <row r="215" spans="1:10" x14ac:dyDescent="0.2">
      <c r="A215" s="22">
        <v>201</v>
      </c>
      <c r="B215" s="23" t="s">
        <v>920</v>
      </c>
      <c r="C215" s="24" t="s">
        <v>115</v>
      </c>
      <c r="D215" s="25">
        <v>57</v>
      </c>
      <c r="E215" s="150"/>
      <c r="F215" s="25">
        <f t="shared" si="7"/>
        <v>0</v>
      </c>
      <c r="G215" s="26" t="e">
        <f t="shared" si="6"/>
        <v>#DIV/0!</v>
      </c>
      <c r="H215" s="27" t="e">
        <f>SUM(G$15:G215)</f>
        <v>#DIV/0!</v>
      </c>
      <c r="I215" s="28" t="s">
        <v>866</v>
      </c>
      <c r="J215" s="1" t="s">
        <v>860</v>
      </c>
    </row>
    <row r="216" spans="1:10" ht="22.5" x14ac:dyDescent="0.2">
      <c r="A216" s="22">
        <v>202</v>
      </c>
      <c r="B216" s="23" t="s">
        <v>272</v>
      </c>
      <c r="C216" s="24" t="s">
        <v>122</v>
      </c>
      <c r="D216" s="25">
        <v>1</v>
      </c>
      <c r="E216" s="150"/>
      <c r="F216" s="25">
        <f t="shared" si="7"/>
        <v>0</v>
      </c>
      <c r="G216" s="26" t="e">
        <f t="shared" si="6"/>
        <v>#DIV/0!</v>
      </c>
      <c r="H216" s="27" t="e">
        <f>SUM(G$15:G216)</f>
        <v>#DIV/0!</v>
      </c>
      <c r="I216" s="28" t="s">
        <v>870</v>
      </c>
      <c r="J216" s="1" t="s">
        <v>863</v>
      </c>
    </row>
    <row r="217" spans="1:10" ht="22.5" x14ac:dyDescent="0.2">
      <c r="A217" s="22">
        <v>203</v>
      </c>
      <c r="B217" s="23" t="s">
        <v>627</v>
      </c>
      <c r="C217" s="24" t="s">
        <v>122</v>
      </c>
      <c r="D217" s="25">
        <v>18</v>
      </c>
      <c r="E217" s="150"/>
      <c r="F217" s="25">
        <f t="shared" si="7"/>
        <v>0</v>
      </c>
      <c r="G217" s="26" t="e">
        <f t="shared" si="6"/>
        <v>#DIV/0!</v>
      </c>
      <c r="H217" s="27" t="e">
        <f>SUM(G$15:G217)</f>
        <v>#DIV/0!</v>
      </c>
      <c r="I217" s="28" t="s">
        <v>865</v>
      </c>
      <c r="J217" s="1" t="s">
        <v>860</v>
      </c>
    </row>
    <row r="218" spans="1:10" ht="22.5" x14ac:dyDescent="0.2">
      <c r="A218" s="22">
        <v>204</v>
      </c>
      <c r="B218" s="23" t="s">
        <v>509</v>
      </c>
      <c r="C218" s="24" t="s">
        <v>493</v>
      </c>
      <c r="D218" s="25">
        <v>43.96</v>
      </c>
      <c r="E218" s="150"/>
      <c r="F218" s="25">
        <f t="shared" si="7"/>
        <v>0</v>
      </c>
      <c r="G218" s="26" t="e">
        <f t="shared" si="6"/>
        <v>#DIV/0!</v>
      </c>
      <c r="H218" s="27" t="e">
        <f>SUM(G$15:G218)</f>
        <v>#DIV/0!</v>
      </c>
      <c r="I218" s="28" t="s">
        <v>867</v>
      </c>
      <c r="J218" s="1" t="s">
        <v>860</v>
      </c>
    </row>
    <row r="219" spans="1:10" ht="33.75" x14ac:dyDescent="0.2">
      <c r="A219" s="22">
        <v>205</v>
      </c>
      <c r="B219" s="23" t="s">
        <v>758</v>
      </c>
      <c r="C219" s="24" t="s">
        <v>624</v>
      </c>
      <c r="D219" s="25">
        <v>58.69</v>
      </c>
      <c r="E219" s="150"/>
      <c r="F219" s="25">
        <f t="shared" si="7"/>
        <v>0</v>
      </c>
      <c r="G219" s="26" t="e">
        <f t="shared" si="6"/>
        <v>#DIV/0!</v>
      </c>
      <c r="H219" s="27" t="e">
        <f>SUM(G$15:G219)</f>
        <v>#DIV/0!</v>
      </c>
      <c r="I219" s="28" t="s">
        <v>865</v>
      </c>
      <c r="J219" s="1" t="s">
        <v>860</v>
      </c>
    </row>
    <row r="220" spans="1:10" x14ac:dyDescent="0.2">
      <c r="A220" s="22">
        <v>206</v>
      </c>
      <c r="B220" s="23" t="s">
        <v>820</v>
      </c>
      <c r="C220" s="24" t="s">
        <v>122</v>
      </c>
      <c r="D220" s="25">
        <v>1</v>
      </c>
      <c r="E220" s="150"/>
      <c r="F220" s="25">
        <f t="shared" si="7"/>
        <v>0</v>
      </c>
      <c r="G220" s="26" t="e">
        <f t="shared" si="6"/>
        <v>#DIV/0!</v>
      </c>
      <c r="H220" s="27" t="e">
        <f>SUM(G$15:G220)</f>
        <v>#DIV/0!</v>
      </c>
      <c r="I220" s="28" t="s">
        <v>865</v>
      </c>
      <c r="J220" s="1" t="s">
        <v>860</v>
      </c>
    </row>
    <row r="221" spans="1:10" ht="22.5" x14ac:dyDescent="0.2">
      <c r="A221" s="22">
        <v>207</v>
      </c>
      <c r="B221" s="23" t="s">
        <v>810</v>
      </c>
      <c r="C221" s="24" t="s">
        <v>122</v>
      </c>
      <c r="D221" s="25">
        <v>1</v>
      </c>
      <c r="E221" s="150"/>
      <c r="F221" s="25">
        <f t="shared" si="7"/>
        <v>0</v>
      </c>
      <c r="G221" s="26" t="e">
        <f t="shared" si="6"/>
        <v>#DIV/0!</v>
      </c>
      <c r="H221" s="27" t="e">
        <f>SUM(G$15:G221)</f>
        <v>#DIV/0!</v>
      </c>
      <c r="I221" s="28" t="s">
        <v>874</v>
      </c>
      <c r="J221" s="1" t="s">
        <v>860</v>
      </c>
    </row>
    <row r="222" spans="1:10" ht="33.75" x14ac:dyDescent="0.2">
      <c r="A222" s="22">
        <v>208</v>
      </c>
      <c r="B222" s="23" t="s">
        <v>752</v>
      </c>
      <c r="C222" s="24" t="s">
        <v>624</v>
      </c>
      <c r="D222" s="25">
        <v>38.630000000000003</v>
      </c>
      <c r="E222" s="150"/>
      <c r="F222" s="25">
        <f t="shared" si="7"/>
        <v>0</v>
      </c>
      <c r="G222" s="26" t="e">
        <f t="shared" si="6"/>
        <v>#DIV/0!</v>
      </c>
      <c r="H222" s="27" t="e">
        <f>SUM(G$15:G222)</f>
        <v>#DIV/0!</v>
      </c>
      <c r="I222" s="28" t="s">
        <v>865</v>
      </c>
      <c r="J222" s="1" t="s">
        <v>860</v>
      </c>
    </row>
    <row r="223" spans="1:10" x14ac:dyDescent="0.2">
      <c r="A223" s="22">
        <v>209</v>
      </c>
      <c r="B223" s="23" t="s">
        <v>236</v>
      </c>
      <c r="C223" s="24" t="s">
        <v>122</v>
      </c>
      <c r="D223" s="25">
        <v>9</v>
      </c>
      <c r="E223" s="150"/>
      <c r="F223" s="25">
        <f t="shared" si="7"/>
        <v>0</v>
      </c>
      <c r="G223" s="26" t="e">
        <f t="shared" si="6"/>
        <v>#DIV/0!</v>
      </c>
      <c r="H223" s="27" t="e">
        <f>SUM(G$15:G223)</f>
        <v>#DIV/0!</v>
      </c>
      <c r="I223" s="28" t="s">
        <v>873</v>
      </c>
      <c r="J223" s="1" t="s">
        <v>863</v>
      </c>
    </row>
    <row r="224" spans="1:10" x14ac:dyDescent="0.2">
      <c r="A224" s="22">
        <v>210</v>
      </c>
      <c r="B224" s="23" t="s">
        <v>338</v>
      </c>
      <c r="C224" s="24" t="s">
        <v>115</v>
      </c>
      <c r="D224" s="25">
        <v>42</v>
      </c>
      <c r="E224" s="150"/>
      <c r="F224" s="25">
        <f t="shared" si="7"/>
        <v>0</v>
      </c>
      <c r="G224" s="26" t="e">
        <f t="shared" si="6"/>
        <v>#DIV/0!</v>
      </c>
      <c r="H224" s="27" t="e">
        <f>SUM(G$15:G224)</f>
        <v>#DIV/0!</v>
      </c>
      <c r="I224" s="28" t="s">
        <v>874</v>
      </c>
      <c r="J224" s="1" t="s">
        <v>863</v>
      </c>
    </row>
    <row r="225" spans="1:10" ht="22.5" x14ac:dyDescent="0.2">
      <c r="A225" s="22">
        <v>211</v>
      </c>
      <c r="B225" s="23" t="s">
        <v>921</v>
      </c>
      <c r="C225" s="24" t="s">
        <v>122</v>
      </c>
      <c r="D225" s="25">
        <v>1</v>
      </c>
      <c r="E225" s="150"/>
      <c r="F225" s="25">
        <f t="shared" si="7"/>
        <v>0</v>
      </c>
      <c r="G225" s="26" t="e">
        <f t="shared" si="6"/>
        <v>#DIV/0!</v>
      </c>
      <c r="H225" s="27" t="e">
        <f>SUM(G$15:G225)</f>
        <v>#DIV/0!</v>
      </c>
      <c r="I225" s="28" t="s">
        <v>870</v>
      </c>
      <c r="J225" s="1" t="s">
        <v>863</v>
      </c>
    </row>
    <row r="226" spans="1:10" x14ac:dyDescent="0.2">
      <c r="A226" s="22">
        <v>212</v>
      </c>
      <c r="B226" s="23" t="s">
        <v>292</v>
      </c>
      <c r="C226" s="24" t="s">
        <v>122</v>
      </c>
      <c r="D226" s="25">
        <v>2</v>
      </c>
      <c r="E226" s="150"/>
      <c r="F226" s="25">
        <f t="shared" si="7"/>
        <v>0</v>
      </c>
      <c r="G226" s="26" t="e">
        <f t="shared" si="6"/>
        <v>#DIV/0!</v>
      </c>
      <c r="H226" s="27" t="e">
        <f>SUM(G$15:G226)</f>
        <v>#DIV/0!</v>
      </c>
      <c r="I226" s="28" t="s">
        <v>874</v>
      </c>
      <c r="J226" s="1" t="s">
        <v>863</v>
      </c>
    </row>
    <row r="227" spans="1:10" ht="22.5" x14ac:dyDescent="0.2">
      <c r="A227" s="22">
        <v>213</v>
      </c>
      <c r="B227" s="23" t="s">
        <v>145</v>
      </c>
      <c r="C227" s="24" t="s">
        <v>122</v>
      </c>
      <c r="D227" s="25">
        <v>36</v>
      </c>
      <c r="E227" s="150"/>
      <c r="F227" s="25">
        <f t="shared" si="7"/>
        <v>0</v>
      </c>
      <c r="G227" s="26" t="e">
        <f t="shared" si="6"/>
        <v>#DIV/0!</v>
      </c>
      <c r="H227" s="27" t="e">
        <f>SUM(G$15:G227)</f>
        <v>#DIV/0!</v>
      </c>
      <c r="I227" s="28" t="s">
        <v>862</v>
      </c>
      <c r="J227" s="1" t="s">
        <v>863</v>
      </c>
    </row>
    <row r="228" spans="1:10" ht="22.5" x14ac:dyDescent="0.2">
      <c r="A228" s="22">
        <v>214</v>
      </c>
      <c r="B228" s="23" t="s">
        <v>922</v>
      </c>
      <c r="C228" s="24" t="s">
        <v>122</v>
      </c>
      <c r="D228" s="25">
        <v>2</v>
      </c>
      <c r="E228" s="150"/>
      <c r="F228" s="25">
        <f t="shared" si="7"/>
        <v>0</v>
      </c>
      <c r="G228" s="26" t="e">
        <f t="shared" si="6"/>
        <v>#DIV/0!</v>
      </c>
      <c r="H228" s="27" t="e">
        <f>SUM(G$15:G228)</f>
        <v>#DIV/0!</v>
      </c>
      <c r="I228" s="28" t="s">
        <v>870</v>
      </c>
      <c r="J228" s="1" t="s">
        <v>863</v>
      </c>
    </row>
    <row r="229" spans="1:10" ht="22.5" x14ac:dyDescent="0.2">
      <c r="A229" s="22">
        <v>215</v>
      </c>
      <c r="B229" s="23" t="s">
        <v>923</v>
      </c>
      <c r="C229" s="24" t="s">
        <v>122</v>
      </c>
      <c r="D229" s="25">
        <v>2</v>
      </c>
      <c r="E229" s="150"/>
      <c r="F229" s="25">
        <f t="shared" si="7"/>
        <v>0</v>
      </c>
      <c r="G229" s="26" t="e">
        <f t="shared" si="6"/>
        <v>#DIV/0!</v>
      </c>
      <c r="H229" s="27" t="e">
        <f>SUM(G$15:G229)</f>
        <v>#DIV/0!</v>
      </c>
      <c r="I229" s="28" t="s">
        <v>870</v>
      </c>
      <c r="J229" s="1" t="s">
        <v>863</v>
      </c>
    </row>
    <row r="230" spans="1:10" ht="22.5" x14ac:dyDescent="0.2">
      <c r="A230" s="22">
        <v>216</v>
      </c>
      <c r="B230" s="23" t="s">
        <v>796</v>
      </c>
      <c r="C230" s="24" t="s">
        <v>288</v>
      </c>
      <c r="D230" s="25">
        <v>0.9</v>
      </c>
      <c r="E230" s="150"/>
      <c r="F230" s="25">
        <f t="shared" si="7"/>
        <v>0</v>
      </c>
      <c r="G230" s="26" t="e">
        <f t="shared" si="6"/>
        <v>#DIV/0!</v>
      </c>
      <c r="H230" s="27" t="e">
        <f>SUM(G$15:G230)</f>
        <v>#DIV/0!</v>
      </c>
      <c r="I230" s="28" t="s">
        <v>859</v>
      </c>
      <c r="J230" s="1" t="s">
        <v>860</v>
      </c>
    </row>
    <row r="231" spans="1:10" x14ac:dyDescent="0.2">
      <c r="A231" s="22">
        <v>217</v>
      </c>
      <c r="B231" s="23" t="s">
        <v>777</v>
      </c>
      <c r="C231" s="24" t="s">
        <v>288</v>
      </c>
      <c r="D231" s="25">
        <v>10</v>
      </c>
      <c r="E231" s="150"/>
      <c r="F231" s="25">
        <f t="shared" si="7"/>
        <v>0</v>
      </c>
      <c r="G231" s="26" t="e">
        <f t="shared" si="6"/>
        <v>#DIV/0!</v>
      </c>
      <c r="H231" s="27" t="e">
        <f>SUM(G$15:G231)</f>
        <v>#DIV/0!</v>
      </c>
      <c r="I231" s="28" t="s">
        <v>859</v>
      </c>
      <c r="J231" s="1" t="s">
        <v>860</v>
      </c>
    </row>
    <row r="232" spans="1:10" ht="22.5" x14ac:dyDescent="0.2">
      <c r="A232" s="22">
        <v>218</v>
      </c>
      <c r="B232" s="23" t="s">
        <v>784</v>
      </c>
      <c r="C232" s="24" t="s">
        <v>288</v>
      </c>
      <c r="D232" s="25">
        <v>12</v>
      </c>
      <c r="E232" s="150"/>
      <c r="F232" s="25">
        <f t="shared" si="7"/>
        <v>0</v>
      </c>
      <c r="G232" s="26" t="e">
        <f t="shared" si="6"/>
        <v>#DIV/0!</v>
      </c>
      <c r="H232" s="27" t="e">
        <f>SUM(G$15:G232)</f>
        <v>#DIV/0!</v>
      </c>
      <c r="I232" s="28" t="s">
        <v>859</v>
      </c>
      <c r="J232" s="1" t="s">
        <v>860</v>
      </c>
    </row>
    <row r="233" spans="1:10" x14ac:dyDescent="0.2">
      <c r="A233" s="22">
        <v>219</v>
      </c>
      <c r="B233" s="23" t="s">
        <v>775</v>
      </c>
      <c r="C233" s="24" t="s">
        <v>115</v>
      </c>
      <c r="D233" s="25">
        <v>3.5</v>
      </c>
      <c r="E233" s="150"/>
      <c r="F233" s="25">
        <f t="shared" si="7"/>
        <v>0</v>
      </c>
      <c r="G233" s="26" t="e">
        <f t="shared" si="6"/>
        <v>#DIV/0!</v>
      </c>
      <c r="H233" s="27" t="e">
        <f>SUM(G$15:G233)</f>
        <v>#DIV/0!</v>
      </c>
      <c r="I233" s="28" t="s">
        <v>859</v>
      </c>
      <c r="J233" s="5" t="s">
        <v>860</v>
      </c>
    </row>
    <row r="234" spans="1:10" x14ac:dyDescent="0.2">
      <c r="A234" s="22">
        <v>220</v>
      </c>
      <c r="B234" s="23" t="s">
        <v>766</v>
      </c>
      <c r="C234" s="24" t="s">
        <v>115</v>
      </c>
      <c r="D234" s="25">
        <v>9.6</v>
      </c>
      <c r="E234" s="150"/>
      <c r="F234" s="25">
        <f t="shared" si="7"/>
        <v>0</v>
      </c>
      <c r="G234" s="26" t="e">
        <f t="shared" si="6"/>
        <v>#DIV/0!</v>
      </c>
      <c r="H234" s="27" t="e">
        <f>SUM(G$15:G234)</f>
        <v>#DIV/0!</v>
      </c>
      <c r="I234" s="28" t="s">
        <v>865</v>
      </c>
      <c r="J234" s="1" t="s">
        <v>860</v>
      </c>
    </row>
    <row r="235" spans="1:10" x14ac:dyDescent="0.2">
      <c r="A235" s="22">
        <v>221</v>
      </c>
      <c r="B235" s="23" t="s">
        <v>232</v>
      </c>
      <c r="C235" s="24" t="s">
        <v>115</v>
      </c>
      <c r="D235" s="25">
        <v>9</v>
      </c>
      <c r="E235" s="150"/>
      <c r="F235" s="25">
        <f t="shared" si="7"/>
        <v>0</v>
      </c>
      <c r="G235" s="26" t="e">
        <f t="shared" si="6"/>
        <v>#DIV/0!</v>
      </c>
      <c r="H235" s="27" t="e">
        <f>SUM(G$15:G235)</f>
        <v>#DIV/0!</v>
      </c>
      <c r="I235" s="28" t="s">
        <v>873</v>
      </c>
      <c r="J235" s="5" t="s">
        <v>863</v>
      </c>
    </row>
    <row r="236" spans="1:10" x14ac:dyDescent="0.2">
      <c r="A236" s="22">
        <v>222</v>
      </c>
      <c r="B236" s="23" t="s">
        <v>429</v>
      </c>
      <c r="C236" s="24" t="s">
        <v>122</v>
      </c>
      <c r="D236" s="25">
        <v>2</v>
      </c>
      <c r="E236" s="150"/>
      <c r="F236" s="25">
        <f t="shared" si="7"/>
        <v>0</v>
      </c>
      <c r="G236" s="26" t="e">
        <f t="shared" si="6"/>
        <v>#DIV/0!</v>
      </c>
      <c r="H236" s="27" t="e">
        <f>SUM(G$15:G236)</f>
        <v>#DIV/0!</v>
      </c>
      <c r="I236" s="28" t="s">
        <v>873</v>
      </c>
      <c r="J236" s="5" t="s">
        <v>863</v>
      </c>
    </row>
    <row r="237" spans="1:10" ht="33.75" x14ac:dyDescent="0.2">
      <c r="A237" s="22">
        <v>223</v>
      </c>
      <c r="B237" s="23" t="s">
        <v>580</v>
      </c>
      <c r="C237" s="24" t="s">
        <v>288</v>
      </c>
      <c r="D237" s="25">
        <v>5.47</v>
      </c>
      <c r="E237" s="150"/>
      <c r="F237" s="25">
        <f t="shared" si="7"/>
        <v>0</v>
      </c>
      <c r="G237" s="26" t="e">
        <f t="shared" si="6"/>
        <v>#DIV/0!</v>
      </c>
      <c r="H237" s="27" t="e">
        <f>SUM(G$15:G237)</f>
        <v>#DIV/0!</v>
      </c>
      <c r="I237" s="28" t="s">
        <v>859</v>
      </c>
      <c r="J237" s="1" t="s">
        <v>860</v>
      </c>
    </row>
    <row r="238" spans="1:10" x14ac:dyDescent="0.2">
      <c r="A238" s="22">
        <v>224</v>
      </c>
      <c r="B238" s="23" t="s">
        <v>478</v>
      </c>
      <c r="C238" s="24" t="s">
        <v>479</v>
      </c>
      <c r="D238" s="25">
        <v>360.3</v>
      </c>
      <c r="E238" s="150"/>
      <c r="F238" s="25">
        <f t="shared" si="7"/>
        <v>0</v>
      </c>
      <c r="G238" s="26" t="e">
        <f t="shared" si="6"/>
        <v>#DIV/0!</v>
      </c>
      <c r="H238" s="27" t="e">
        <f>SUM(G$15:G238)</f>
        <v>#DIV/0!</v>
      </c>
      <c r="I238" s="28" t="s">
        <v>861</v>
      </c>
      <c r="J238" s="1" t="s">
        <v>860</v>
      </c>
    </row>
    <row r="239" spans="1:10" x14ac:dyDescent="0.2">
      <c r="A239" s="22">
        <v>225</v>
      </c>
      <c r="B239" s="23" t="s">
        <v>691</v>
      </c>
      <c r="C239" s="24" t="s">
        <v>115</v>
      </c>
      <c r="D239" s="25">
        <v>130</v>
      </c>
      <c r="E239" s="150"/>
      <c r="F239" s="25">
        <f t="shared" si="7"/>
        <v>0</v>
      </c>
      <c r="G239" s="26" t="e">
        <f t="shared" si="6"/>
        <v>#DIV/0!</v>
      </c>
      <c r="H239" s="27" t="e">
        <f>SUM(G$15:G239)</f>
        <v>#DIV/0!</v>
      </c>
      <c r="I239" s="28" t="s">
        <v>864</v>
      </c>
      <c r="J239" s="5" t="s">
        <v>860</v>
      </c>
    </row>
    <row r="240" spans="1:10" ht="22.5" x14ac:dyDescent="0.2">
      <c r="A240" s="22">
        <v>226</v>
      </c>
      <c r="B240" s="23" t="s">
        <v>578</v>
      </c>
      <c r="C240" s="24" t="s">
        <v>288</v>
      </c>
      <c r="D240" s="25">
        <v>5.47</v>
      </c>
      <c r="E240" s="150"/>
      <c r="F240" s="25">
        <f t="shared" si="7"/>
        <v>0</v>
      </c>
      <c r="G240" s="26" t="e">
        <f t="shared" si="6"/>
        <v>#DIV/0!</v>
      </c>
      <c r="H240" s="27" t="e">
        <f>SUM(G$15:G240)</f>
        <v>#DIV/0!</v>
      </c>
      <c r="I240" s="28" t="s">
        <v>859</v>
      </c>
      <c r="J240" s="5" t="s">
        <v>860</v>
      </c>
    </row>
    <row r="241" spans="1:10" x14ac:dyDescent="0.2">
      <c r="A241" s="22">
        <v>227</v>
      </c>
      <c r="B241" s="23" t="s">
        <v>385</v>
      </c>
      <c r="C241" s="24" t="s">
        <v>122</v>
      </c>
      <c r="D241" s="25">
        <v>9</v>
      </c>
      <c r="E241" s="150"/>
      <c r="F241" s="25">
        <f t="shared" si="7"/>
        <v>0</v>
      </c>
      <c r="G241" s="26" t="e">
        <f t="shared" si="6"/>
        <v>#DIV/0!</v>
      </c>
      <c r="H241" s="27" t="e">
        <f>SUM(G$15:G241)</f>
        <v>#DIV/0!</v>
      </c>
      <c r="I241" s="28" t="s">
        <v>873</v>
      </c>
      <c r="J241" s="5" t="s">
        <v>863</v>
      </c>
    </row>
    <row r="242" spans="1:10" x14ac:dyDescent="0.2">
      <c r="A242" s="22">
        <v>228</v>
      </c>
      <c r="B242" s="23" t="s">
        <v>415</v>
      </c>
      <c r="C242" s="24" t="s">
        <v>115</v>
      </c>
      <c r="D242" s="25">
        <v>200</v>
      </c>
      <c r="E242" s="150"/>
      <c r="F242" s="25">
        <f t="shared" si="7"/>
        <v>0</v>
      </c>
      <c r="G242" s="26" t="e">
        <f t="shared" si="6"/>
        <v>#DIV/0!</v>
      </c>
      <c r="H242" s="27" t="e">
        <f>SUM(G$15:G242)</f>
        <v>#DIV/0!</v>
      </c>
      <c r="I242" s="28" t="s">
        <v>873</v>
      </c>
      <c r="J242" s="1" t="s">
        <v>863</v>
      </c>
    </row>
    <row r="243" spans="1:10" x14ac:dyDescent="0.2">
      <c r="A243" s="22">
        <v>229</v>
      </c>
      <c r="B243" s="23" t="s">
        <v>213</v>
      </c>
      <c r="C243" s="24" t="s">
        <v>122</v>
      </c>
      <c r="D243" s="25">
        <v>3</v>
      </c>
      <c r="E243" s="150"/>
      <c r="F243" s="25">
        <f t="shared" si="7"/>
        <v>0</v>
      </c>
      <c r="G243" s="26" t="e">
        <f t="shared" si="6"/>
        <v>#DIV/0!</v>
      </c>
      <c r="H243" s="27" t="e">
        <f>SUM(G$15:G243)</f>
        <v>#DIV/0!</v>
      </c>
      <c r="I243" s="28" t="s">
        <v>873</v>
      </c>
      <c r="J243" s="1" t="s">
        <v>863</v>
      </c>
    </row>
    <row r="244" spans="1:10" x14ac:dyDescent="0.2">
      <c r="A244" s="22">
        <v>230</v>
      </c>
      <c r="B244" s="23" t="s">
        <v>215</v>
      </c>
      <c r="C244" s="24" t="s">
        <v>122</v>
      </c>
      <c r="D244" s="25">
        <v>18</v>
      </c>
      <c r="E244" s="150"/>
      <c r="F244" s="25">
        <f t="shared" si="7"/>
        <v>0</v>
      </c>
      <c r="G244" s="26" t="e">
        <f t="shared" si="6"/>
        <v>#DIV/0!</v>
      </c>
      <c r="H244" s="27" t="e">
        <f>SUM(G$15:G244)</f>
        <v>#DIV/0!</v>
      </c>
      <c r="I244" s="28" t="s">
        <v>873</v>
      </c>
      <c r="J244" s="1" t="s">
        <v>863</v>
      </c>
    </row>
    <row r="245" spans="1:10" x14ac:dyDescent="0.2">
      <c r="A245" s="22">
        <v>231</v>
      </c>
      <c r="B245" s="23" t="s">
        <v>240</v>
      </c>
      <c r="C245" s="24" t="s">
        <v>122</v>
      </c>
      <c r="D245" s="25">
        <v>2</v>
      </c>
      <c r="E245" s="150"/>
      <c r="F245" s="25">
        <f t="shared" si="7"/>
        <v>0</v>
      </c>
      <c r="G245" s="26" t="e">
        <f t="shared" si="6"/>
        <v>#DIV/0!</v>
      </c>
      <c r="H245" s="27" t="e">
        <f>SUM(G$15:G245)</f>
        <v>#DIV/0!</v>
      </c>
      <c r="I245" s="28" t="s">
        <v>873</v>
      </c>
      <c r="J245" s="1" t="s">
        <v>863</v>
      </c>
    </row>
    <row r="246" spans="1:10" ht="22.5" x14ac:dyDescent="0.2">
      <c r="A246" s="22">
        <v>232</v>
      </c>
      <c r="B246" s="23" t="s">
        <v>168</v>
      </c>
      <c r="C246" s="24" t="s">
        <v>122</v>
      </c>
      <c r="D246" s="25">
        <v>16</v>
      </c>
      <c r="E246" s="150"/>
      <c r="F246" s="25">
        <f t="shared" si="7"/>
        <v>0</v>
      </c>
      <c r="G246" s="26" t="e">
        <f t="shared" si="6"/>
        <v>#DIV/0!</v>
      </c>
      <c r="H246" s="27" t="e">
        <f>SUM(G$15:G246)</f>
        <v>#DIV/0!</v>
      </c>
      <c r="I246" s="28" t="s">
        <v>870</v>
      </c>
      <c r="J246" s="1" t="s">
        <v>863</v>
      </c>
    </row>
    <row r="247" spans="1:10" ht="45" x14ac:dyDescent="0.2">
      <c r="A247" s="22">
        <v>233</v>
      </c>
      <c r="B247" s="23" t="s">
        <v>814</v>
      </c>
      <c r="C247" s="24" t="s">
        <v>122</v>
      </c>
      <c r="D247" s="25">
        <v>1</v>
      </c>
      <c r="E247" s="150"/>
      <c r="F247" s="25">
        <f t="shared" si="7"/>
        <v>0</v>
      </c>
      <c r="G247" s="26" t="e">
        <f t="shared" si="6"/>
        <v>#DIV/0!</v>
      </c>
      <c r="H247" s="27" t="e">
        <f>SUM(G$15:G247)</f>
        <v>#DIV/0!</v>
      </c>
      <c r="I247" s="28" t="s">
        <v>874</v>
      </c>
      <c r="J247" s="1" t="s">
        <v>860</v>
      </c>
    </row>
    <row r="248" spans="1:10" ht="22.5" x14ac:dyDescent="0.2">
      <c r="A248" s="22">
        <v>234</v>
      </c>
      <c r="B248" s="23" t="s">
        <v>499</v>
      </c>
      <c r="C248" s="24" t="s">
        <v>493</v>
      </c>
      <c r="D248" s="25">
        <v>2.2799999999999998</v>
      </c>
      <c r="E248" s="150"/>
      <c r="F248" s="25">
        <f t="shared" si="7"/>
        <v>0</v>
      </c>
      <c r="G248" s="26" t="e">
        <f t="shared" si="6"/>
        <v>#DIV/0!</v>
      </c>
      <c r="H248" s="27" t="e">
        <f>SUM(G$15:G248)</f>
        <v>#DIV/0!</v>
      </c>
      <c r="I248" s="28" t="s">
        <v>867</v>
      </c>
      <c r="J248" s="1" t="s">
        <v>860</v>
      </c>
    </row>
    <row r="249" spans="1:10" x14ac:dyDescent="0.2">
      <c r="A249" s="22">
        <v>235</v>
      </c>
      <c r="B249" s="23" t="s">
        <v>234</v>
      </c>
      <c r="C249" s="24" t="s">
        <v>115</v>
      </c>
      <c r="D249" s="25">
        <v>27</v>
      </c>
      <c r="E249" s="150"/>
      <c r="F249" s="25">
        <f t="shared" si="7"/>
        <v>0</v>
      </c>
      <c r="G249" s="26" t="e">
        <f t="shared" si="6"/>
        <v>#DIV/0!</v>
      </c>
      <c r="H249" s="27" t="e">
        <f>SUM(G$15:G249)</f>
        <v>#DIV/0!</v>
      </c>
      <c r="I249" s="28" t="s">
        <v>873</v>
      </c>
      <c r="J249" s="1" t="s">
        <v>863</v>
      </c>
    </row>
    <row r="250" spans="1:10" ht="22.5" x14ac:dyDescent="0.2">
      <c r="A250" s="22">
        <v>236</v>
      </c>
      <c r="B250" s="23" t="s">
        <v>924</v>
      </c>
      <c r="C250" s="24" t="s">
        <v>122</v>
      </c>
      <c r="D250" s="25">
        <v>1</v>
      </c>
      <c r="E250" s="150"/>
      <c r="F250" s="25">
        <f t="shared" si="7"/>
        <v>0</v>
      </c>
      <c r="G250" s="26" t="e">
        <f t="shared" si="6"/>
        <v>#DIV/0!</v>
      </c>
      <c r="H250" s="27" t="e">
        <f>SUM(G$15:G250)</f>
        <v>#DIV/0!</v>
      </c>
      <c r="I250" s="28" t="s">
        <v>870</v>
      </c>
      <c r="J250" s="1" t="s">
        <v>863</v>
      </c>
    </row>
    <row r="251" spans="1:10" x14ac:dyDescent="0.2">
      <c r="A251" s="22">
        <v>237</v>
      </c>
      <c r="B251" s="23" t="s">
        <v>383</v>
      </c>
      <c r="C251" s="24" t="s">
        <v>115</v>
      </c>
      <c r="D251" s="25">
        <v>103</v>
      </c>
      <c r="E251" s="150"/>
      <c r="F251" s="25">
        <f t="shared" si="7"/>
        <v>0</v>
      </c>
      <c r="G251" s="26" t="e">
        <f t="shared" si="6"/>
        <v>#DIV/0!</v>
      </c>
      <c r="H251" s="27" t="e">
        <f>SUM(G$15:G251)</f>
        <v>#DIV/0!</v>
      </c>
      <c r="I251" s="28" t="s">
        <v>873</v>
      </c>
      <c r="J251" s="1" t="s">
        <v>863</v>
      </c>
    </row>
    <row r="252" spans="1:10" ht="22.5" x14ac:dyDescent="0.2">
      <c r="A252" s="22">
        <v>238</v>
      </c>
      <c r="B252" s="23" t="s">
        <v>188</v>
      </c>
      <c r="C252" s="24" t="s">
        <v>122</v>
      </c>
      <c r="D252" s="25">
        <v>3</v>
      </c>
      <c r="E252" s="150"/>
      <c r="F252" s="25">
        <f t="shared" si="7"/>
        <v>0</v>
      </c>
      <c r="G252" s="26" t="e">
        <f t="shared" si="6"/>
        <v>#DIV/0!</v>
      </c>
      <c r="H252" s="27" t="e">
        <f>SUM(G$15:G252)</f>
        <v>#DIV/0!</v>
      </c>
      <c r="I252" s="28" t="s">
        <v>873</v>
      </c>
      <c r="J252" s="1" t="s">
        <v>863</v>
      </c>
    </row>
    <row r="253" spans="1:10" ht="22.5" x14ac:dyDescent="0.2">
      <c r="A253" s="22">
        <v>239</v>
      </c>
      <c r="B253" s="23" t="s">
        <v>152</v>
      </c>
      <c r="C253" s="24" t="s">
        <v>122</v>
      </c>
      <c r="D253" s="25">
        <v>1</v>
      </c>
      <c r="E253" s="150"/>
      <c r="F253" s="25">
        <f t="shared" si="7"/>
        <v>0</v>
      </c>
      <c r="G253" s="26" t="e">
        <f t="shared" si="6"/>
        <v>#DIV/0!</v>
      </c>
      <c r="H253" s="27" t="e">
        <f>SUM(G$15:G253)</f>
        <v>#DIV/0!</v>
      </c>
      <c r="I253" s="28" t="s">
        <v>870</v>
      </c>
      <c r="J253" s="1" t="s">
        <v>863</v>
      </c>
    </row>
    <row r="254" spans="1:10" ht="22.5" x14ac:dyDescent="0.2">
      <c r="A254" s="22">
        <v>240</v>
      </c>
      <c r="B254" s="23" t="s">
        <v>124</v>
      </c>
      <c r="C254" s="24" t="s">
        <v>122</v>
      </c>
      <c r="D254" s="25">
        <v>57</v>
      </c>
      <c r="E254" s="150"/>
      <c r="F254" s="25">
        <f t="shared" si="7"/>
        <v>0</v>
      </c>
      <c r="G254" s="26" t="e">
        <f t="shared" si="6"/>
        <v>#DIV/0!</v>
      </c>
      <c r="H254" s="27" t="e">
        <f>SUM(G$15:G254)</f>
        <v>#DIV/0!</v>
      </c>
      <c r="I254" s="28" t="s">
        <v>869</v>
      </c>
      <c r="J254" s="1" t="s">
        <v>863</v>
      </c>
    </row>
    <row r="255" spans="1:10" x14ac:dyDescent="0.2">
      <c r="A255" s="22">
        <v>241</v>
      </c>
      <c r="B255" s="23" t="s">
        <v>427</v>
      </c>
      <c r="C255" s="24" t="s">
        <v>122</v>
      </c>
      <c r="D255" s="25">
        <v>1</v>
      </c>
      <c r="E255" s="150"/>
      <c r="F255" s="25">
        <f t="shared" si="7"/>
        <v>0</v>
      </c>
      <c r="G255" s="26" t="e">
        <f t="shared" si="6"/>
        <v>#DIV/0!</v>
      </c>
      <c r="H255" s="27" t="e">
        <f>SUM(G$15:G255)</f>
        <v>#DIV/0!</v>
      </c>
      <c r="I255" s="28" t="s">
        <v>873</v>
      </c>
      <c r="J255" s="1" t="s">
        <v>863</v>
      </c>
    </row>
    <row r="256" spans="1:10" x14ac:dyDescent="0.2">
      <c r="A256" s="22">
        <v>242</v>
      </c>
      <c r="B256" s="23" t="s">
        <v>229</v>
      </c>
      <c r="C256" s="24" t="s">
        <v>115</v>
      </c>
      <c r="D256" s="25">
        <v>20</v>
      </c>
      <c r="E256" s="150"/>
      <c r="F256" s="25">
        <f t="shared" si="7"/>
        <v>0</v>
      </c>
      <c r="G256" s="26" t="e">
        <f t="shared" si="6"/>
        <v>#DIV/0!</v>
      </c>
      <c r="H256" s="27" t="e">
        <f>SUM(G$15:G256)</f>
        <v>#DIV/0!</v>
      </c>
      <c r="I256" s="28" t="s">
        <v>873</v>
      </c>
      <c r="J256" s="1" t="s">
        <v>863</v>
      </c>
    </row>
    <row r="257" spans="1:10" ht="22.5" x14ac:dyDescent="0.2">
      <c r="A257" s="22">
        <v>243</v>
      </c>
      <c r="B257" s="23" t="s">
        <v>324</v>
      </c>
      <c r="C257" s="24" t="s">
        <v>122</v>
      </c>
      <c r="D257" s="25">
        <v>2</v>
      </c>
      <c r="E257" s="150"/>
      <c r="F257" s="25">
        <f t="shared" si="7"/>
        <v>0</v>
      </c>
      <c r="G257" s="26" t="e">
        <f t="shared" si="6"/>
        <v>#DIV/0!</v>
      </c>
      <c r="H257" s="27" t="e">
        <f>SUM(G$15:G257)</f>
        <v>#DIV/0!</v>
      </c>
      <c r="I257" s="28" t="s">
        <v>874</v>
      </c>
      <c r="J257" s="1" t="s">
        <v>863</v>
      </c>
    </row>
    <row r="258" spans="1:10" x14ac:dyDescent="0.2">
      <c r="A258" s="22">
        <v>244</v>
      </c>
      <c r="B258" s="23" t="s">
        <v>265</v>
      </c>
      <c r="C258" s="24" t="s">
        <v>122</v>
      </c>
      <c r="D258" s="25">
        <v>4</v>
      </c>
      <c r="E258" s="150"/>
      <c r="F258" s="25">
        <f t="shared" si="7"/>
        <v>0</v>
      </c>
      <c r="G258" s="26" t="e">
        <f t="shared" si="6"/>
        <v>#DIV/0!</v>
      </c>
      <c r="H258" s="27" t="e">
        <f>SUM(G$15:G258)</f>
        <v>#DIV/0!</v>
      </c>
      <c r="I258" s="28" t="s">
        <v>869</v>
      </c>
      <c r="J258" s="1" t="s">
        <v>863</v>
      </c>
    </row>
    <row r="259" spans="1:10" ht="33.75" x14ac:dyDescent="0.2">
      <c r="A259" s="22">
        <v>245</v>
      </c>
      <c r="B259" s="23" t="s">
        <v>754</v>
      </c>
      <c r="C259" s="24" t="s">
        <v>624</v>
      </c>
      <c r="D259" s="25">
        <v>13.41</v>
      </c>
      <c r="E259" s="150"/>
      <c r="F259" s="25">
        <f t="shared" si="7"/>
        <v>0</v>
      </c>
      <c r="G259" s="26" t="e">
        <f t="shared" si="6"/>
        <v>#DIV/0!</v>
      </c>
      <c r="H259" s="27" t="e">
        <f>SUM(G$15:G259)</f>
        <v>#DIV/0!</v>
      </c>
      <c r="I259" s="28" t="s">
        <v>865</v>
      </c>
      <c r="J259" s="1" t="s">
        <v>860</v>
      </c>
    </row>
    <row r="260" spans="1:10" x14ac:dyDescent="0.2">
      <c r="A260" s="22">
        <v>246</v>
      </c>
      <c r="B260" s="23" t="s">
        <v>573</v>
      </c>
      <c r="C260" s="24" t="s">
        <v>288</v>
      </c>
      <c r="D260" s="25">
        <v>10.94</v>
      </c>
      <c r="E260" s="150"/>
      <c r="F260" s="25">
        <f t="shared" si="7"/>
        <v>0</v>
      </c>
      <c r="G260" s="26" t="e">
        <f t="shared" si="6"/>
        <v>#DIV/0!</v>
      </c>
      <c r="H260" s="27" t="e">
        <f>SUM(G$15:G260)</f>
        <v>#DIV/0!</v>
      </c>
      <c r="I260" s="28" t="s">
        <v>859</v>
      </c>
      <c r="J260" s="1" t="s">
        <v>860</v>
      </c>
    </row>
    <row r="261" spans="1:10" x14ac:dyDescent="0.2">
      <c r="A261" s="22">
        <v>247</v>
      </c>
      <c r="B261" s="23" t="s">
        <v>806</v>
      </c>
      <c r="C261" s="24" t="s">
        <v>288</v>
      </c>
      <c r="D261" s="25">
        <v>0.9</v>
      </c>
      <c r="E261" s="150"/>
      <c r="F261" s="25">
        <f t="shared" si="7"/>
        <v>0</v>
      </c>
      <c r="G261" s="26" t="e">
        <f t="shared" si="6"/>
        <v>#DIV/0!</v>
      </c>
      <c r="H261" s="27" t="e">
        <f>SUM(G$15:G261)</f>
        <v>#DIV/0!</v>
      </c>
      <c r="I261" s="28" t="s">
        <v>859</v>
      </c>
      <c r="J261" s="1" t="s">
        <v>860</v>
      </c>
    </row>
    <row r="262" spans="1:10" ht="22.5" x14ac:dyDescent="0.2">
      <c r="A262" s="22">
        <v>248</v>
      </c>
      <c r="B262" s="23" t="s">
        <v>394</v>
      </c>
      <c r="C262" s="24" t="s">
        <v>115</v>
      </c>
      <c r="D262" s="25">
        <v>50</v>
      </c>
      <c r="E262" s="150"/>
      <c r="F262" s="25">
        <f t="shared" si="7"/>
        <v>0</v>
      </c>
      <c r="G262" s="26" t="e">
        <f t="shared" si="6"/>
        <v>#DIV/0!</v>
      </c>
      <c r="H262" s="27" t="e">
        <f>SUM(G$15:G262)</f>
        <v>#DIV/0!</v>
      </c>
      <c r="I262" s="28" t="s">
        <v>873</v>
      </c>
      <c r="J262" s="1" t="s">
        <v>863</v>
      </c>
    </row>
    <row r="263" spans="1:10" ht="22.5" x14ac:dyDescent="0.2">
      <c r="A263" s="22">
        <v>249</v>
      </c>
      <c r="B263" s="23" t="s">
        <v>139</v>
      </c>
      <c r="C263" s="24" t="s">
        <v>122</v>
      </c>
      <c r="D263" s="25">
        <v>7</v>
      </c>
      <c r="E263" s="150"/>
      <c r="F263" s="25">
        <f t="shared" si="7"/>
        <v>0</v>
      </c>
      <c r="G263" s="26" t="e">
        <f t="shared" si="6"/>
        <v>#DIV/0!</v>
      </c>
      <c r="H263" s="27" t="e">
        <f>SUM(G$15:G263)</f>
        <v>#DIV/0!</v>
      </c>
      <c r="I263" s="28" t="s">
        <v>862</v>
      </c>
      <c r="J263" s="1" t="s">
        <v>863</v>
      </c>
    </row>
    <row r="264" spans="1:10" ht="22.5" x14ac:dyDescent="0.2">
      <c r="A264" s="22">
        <v>250</v>
      </c>
      <c r="B264" s="23" t="s">
        <v>729</v>
      </c>
      <c r="C264" s="24" t="s">
        <v>487</v>
      </c>
      <c r="D264" s="25">
        <v>0.84</v>
      </c>
      <c r="E264" s="150"/>
      <c r="F264" s="25">
        <f t="shared" si="7"/>
        <v>0</v>
      </c>
      <c r="G264" s="26" t="e">
        <f t="shared" si="6"/>
        <v>#DIV/0!</v>
      </c>
      <c r="H264" s="27" t="e">
        <f>SUM(G$15:G264)</f>
        <v>#DIV/0!</v>
      </c>
      <c r="I264" s="28" t="s">
        <v>859</v>
      </c>
      <c r="J264" s="1" t="s">
        <v>860</v>
      </c>
    </row>
    <row r="265" spans="1:10" x14ac:dyDescent="0.2">
      <c r="A265" s="22">
        <v>251</v>
      </c>
      <c r="B265" s="23" t="s">
        <v>381</v>
      </c>
      <c r="C265" s="24" t="s">
        <v>115</v>
      </c>
      <c r="D265" s="25">
        <v>15</v>
      </c>
      <c r="E265" s="150"/>
      <c r="F265" s="25">
        <f t="shared" si="7"/>
        <v>0</v>
      </c>
      <c r="G265" s="26" t="e">
        <f t="shared" si="6"/>
        <v>#DIV/0!</v>
      </c>
      <c r="H265" s="27" t="e">
        <f>SUM(G$15:G265)</f>
        <v>#DIV/0!</v>
      </c>
      <c r="I265" s="28" t="s">
        <v>873</v>
      </c>
      <c r="J265" s="1" t="s">
        <v>863</v>
      </c>
    </row>
    <row r="266" spans="1:10" ht="22.5" x14ac:dyDescent="0.2">
      <c r="A266" s="22">
        <v>252</v>
      </c>
      <c r="B266" s="23" t="s">
        <v>159</v>
      </c>
      <c r="C266" s="24" t="s">
        <v>122</v>
      </c>
      <c r="D266" s="25">
        <v>2</v>
      </c>
      <c r="E266" s="150"/>
      <c r="F266" s="25">
        <f t="shared" si="7"/>
        <v>0</v>
      </c>
      <c r="G266" s="26" t="e">
        <f t="shared" si="6"/>
        <v>#DIV/0!</v>
      </c>
      <c r="H266" s="27" t="e">
        <f>SUM(G$15:G266)</f>
        <v>#DIV/0!</v>
      </c>
      <c r="I266" s="28" t="s">
        <v>870</v>
      </c>
      <c r="J266" s="1" t="s">
        <v>863</v>
      </c>
    </row>
    <row r="267" spans="1:10" x14ac:dyDescent="0.2">
      <c r="A267" s="22">
        <v>253</v>
      </c>
      <c r="B267" s="23" t="s">
        <v>261</v>
      </c>
      <c r="C267" s="24" t="s">
        <v>122</v>
      </c>
      <c r="D267" s="25">
        <v>3</v>
      </c>
      <c r="E267" s="150"/>
      <c r="F267" s="25">
        <f t="shared" si="7"/>
        <v>0</v>
      </c>
      <c r="G267" s="26" t="e">
        <f t="shared" si="6"/>
        <v>#DIV/0!</v>
      </c>
      <c r="H267" s="27" t="e">
        <f>SUM(G$15:G267)</f>
        <v>#DIV/0!</v>
      </c>
      <c r="I267" s="28" t="s">
        <v>869</v>
      </c>
      <c r="J267" s="1" t="s">
        <v>863</v>
      </c>
    </row>
    <row r="268" spans="1:10" ht="22.5" x14ac:dyDescent="0.2">
      <c r="A268" s="22">
        <v>254</v>
      </c>
      <c r="B268" s="23" t="s">
        <v>326</v>
      </c>
      <c r="C268" s="24" t="s">
        <v>122</v>
      </c>
      <c r="D268" s="25">
        <v>1</v>
      </c>
      <c r="E268" s="150"/>
      <c r="F268" s="25">
        <f t="shared" si="7"/>
        <v>0</v>
      </c>
      <c r="G268" s="26" t="e">
        <f t="shared" si="6"/>
        <v>#DIV/0!</v>
      </c>
      <c r="H268" s="27" t="e">
        <f>SUM(G$15:G268)</f>
        <v>#DIV/0!</v>
      </c>
      <c r="I268" s="28" t="s">
        <v>874</v>
      </c>
      <c r="J268" s="1" t="s">
        <v>863</v>
      </c>
    </row>
    <row r="269" spans="1:10" x14ac:dyDescent="0.2">
      <c r="A269" s="22">
        <v>255</v>
      </c>
      <c r="B269" s="23" t="s">
        <v>366</v>
      </c>
      <c r="C269" s="24" t="s">
        <v>288</v>
      </c>
      <c r="D269" s="25">
        <v>0.25</v>
      </c>
      <c r="E269" s="150"/>
      <c r="F269" s="25">
        <f t="shared" si="7"/>
        <v>0</v>
      </c>
      <c r="G269" s="26" t="e">
        <f t="shared" si="6"/>
        <v>#DIV/0!</v>
      </c>
      <c r="H269" s="27" t="e">
        <f>SUM(G$15:G269)</f>
        <v>#DIV/0!</v>
      </c>
      <c r="I269" s="28" t="s">
        <v>859</v>
      </c>
      <c r="J269" s="1" t="s">
        <v>863</v>
      </c>
    </row>
    <row r="270" spans="1:10" ht="22.5" x14ac:dyDescent="0.2">
      <c r="A270" s="22">
        <v>256</v>
      </c>
      <c r="B270" s="23" t="s">
        <v>495</v>
      </c>
      <c r="C270" s="24" t="s">
        <v>493</v>
      </c>
      <c r="D270" s="25">
        <v>1.31</v>
      </c>
      <c r="E270" s="150"/>
      <c r="F270" s="25">
        <f t="shared" si="7"/>
        <v>0</v>
      </c>
      <c r="G270" s="26" t="e">
        <f t="shared" si="6"/>
        <v>#DIV/0!</v>
      </c>
      <c r="H270" s="27" t="e">
        <f>SUM(G$15:G270)</f>
        <v>#DIV/0!</v>
      </c>
      <c r="I270" s="28" t="s">
        <v>867</v>
      </c>
      <c r="J270" s="1" t="s">
        <v>860</v>
      </c>
    </row>
    <row r="271" spans="1:10" x14ac:dyDescent="0.2">
      <c r="A271" s="22">
        <v>257</v>
      </c>
      <c r="B271" s="23" t="s">
        <v>413</v>
      </c>
      <c r="C271" s="24" t="s">
        <v>122</v>
      </c>
      <c r="D271" s="25">
        <v>10</v>
      </c>
      <c r="E271" s="150"/>
      <c r="F271" s="25">
        <f t="shared" si="7"/>
        <v>0</v>
      </c>
      <c r="G271" s="26" t="e">
        <f t="shared" ref="G271:G334" si="8">F271/F$346</f>
        <v>#DIV/0!</v>
      </c>
      <c r="H271" s="27" t="e">
        <f>SUM(G$15:G271)</f>
        <v>#DIV/0!</v>
      </c>
      <c r="I271" s="28" t="s">
        <v>873</v>
      </c>
      <c r="J271" s="1" t="s">
        <v>863</v>
      </c>
    </row>
    <row r="272" spans="1:10" ht="22.5" x14ac:dyDescent="0.2">
      <c r="A272" s="22">
        <v>258</v>
      </c>
      <c r="B272" s="23" t="s">
        <v>421</v>
      </c>
      <c r="C272" s="24" t="s">
        <v>122</v>
      </c>
      <c r="D272" s="25">
        <v>1</v>
      </c>
      <c r="E272" s="150"/>
      <c r="F272" s="25">
        <f t="shared" ref="F272:F335" si="9">E272*D272</f>
        <v>0</v>
      </c>
      <c r="G272" s="26" t="e">
        <f t="shared" si="8"/>
        <v>#DIV/0!</v>
      </c>
      <c r="H272" s="27" t="e">
        <f>SUM(G$15:G272)</f>
        <v>#DIV/0!</v>
      </c>
      <c r="I272" s="28" t="s">
        <v>873</v>
      </c>
      <c r="J272" s="1" t="s">
        <v>863</v>
      </c>
    </row>
    <row r="273" spans="1:10" ht="22.5" x14ac:dyDescent="0.2">
      <c r="A273" s="22">
        <v>259</v>
      </c>
      <c r="B273" s="23" t="s">
        <v>419</v>
      </c>
      <c r="C273" s="24" t="s">
        <v>122</v>
      </c>
      <c r="D273" s="25">
        <v>2</v>
      </c>
      <c r="E273" s="150"/>
      <c r="F273" s="25">
        <f t="shared" si="9"/>
        <v>0</v>
      </c>
      <c r="G273" s="26" t="e">
        <f t="shared" si="8"/>
        <v>#DIV/0!</v>
      </c>
      <c r="H273" s="27" t="e">
        <f>SUM(G$15:G273)</f>
        <v>#DIV/0!</v>
      </c>
      <c r="I273" s="28" t="s">
        <v>873</v>
      </c>
      <c r="J273" s="1" t="s">
        <v>863</v>
      </c>
    </row>
    <row r="274" spans="1:10" ht="22.5" x14ac:dyDescent="0.2">
      <c r="A274" s="22">
        <v>260</v>
      </c>
      <c r="B274" s="23" t="s">
        <v>513</v>
      </c>
      <c r="C274" s="24" t="s">
        <v>493</v>
      </c>
      <c r="D274" s="25">
        <v>5.32</v>
      </c>
      <c r="E274" s="150"/>
      <c r="F274" s="25">
        <f t="shared" si="9"/>
        <v>0</v>
      </c>
      <c r="G274" s="26" t="e">
        <f t="shared" si="8"/>
        <v>#DIV/0!</v>
      </c>
      <c r="H274" s="27" t="e">
        <f>SUM(G$15:G274)</f>
        <v>#DIV/0!</v>
      </c>
      <c r="I274" s="28" t="s">
        <v>867</v>
      </c>
      <c r="J274" s="1" t="s">
        <v>860</v>
      </c>
    </row>
    <row r="275" spans="1:10" x14ac:dyDescent="0.2">
      <c r="A275" s="22">
        <v>261</v>
      </c>
      <c r="B275" s="23" t="s">
        <v>379</v>
      </c>
      <c r="C275" s="24" t="s">
        <v>122</v>
      </c>
      <c r="D275" s="25">
        <v>6</v>
      </c>
      <c r="E275" s="150"/>
      <c r="F275" s="25">
        <f t="shared" si="9"/>
        <v>0</v>
      </c>
      <c r="G275" s="26" t="e">
        <f t="shared" si="8"/>
        <v>#DIV/0!</v>
      </c>
      <c r="H275" s="27" t="e">
        <f>SUM(G$15:G275)</f>
        <v>#DIV/0!</v>
      </c>
      <c r="I275" s="28" t="s">
        <v>873</v>
      </c>
      <c r="J275" s="1" t="s">
        <v>863</v>
      </c>
    </row>
    <row r="276" spans="1:10" ht="22.5" x14ac:dyDescent="0.2">
      <c r="A276" s="22">
        <v>262</v>
      </c>
      <c r="B276" s="23" t="s">
        <v>374</v>
      </c>
      <c r="C276" s="24" t="s">
        <v>122</v>
      </c>
      <c r="D276" s="25">
        <v>2</v>
      </c>
      <c r="E276" s="150"/>
      <c r="F276" s="25">
        <f t="shared" si="9"/>
        <v>0</v>
      </c>
      <c r="G276" s="26" t="e">
        <f t="shared" si="8"/>
        <v>#DIV/0!</v>
      </c>
      <c r="H276" s="27" t="e">
        <f>SUM(G$15:G276)</f>
        <v>#DIV/0!</v>
      </c>
      <c r="I276" s="28" t="s">
        <v>873</v>
      </c>
      <c r="J276" s="1" t="s">
        <v>863</v>
      </c>
    </row>
    <row r="277" spans="1:10" ht="22.5" x14ac:dyDescent="0.2">
      <c r="A277" s="22">
        <v>263</v>
      </c>
      <c r="B277" s="23" t="s">
        <v>330</v>
      </c>
      <c r="C277" s="24" t="s">
        <v>122</v>
      </c>
      <c r="D277" s="25">
        <v>1</v>
      </c>
      <c r="E277" s="150"/>
      <c r="F277" s="25">
        <f t="shared" si="9"/>
        <v>0</v>
      </c>
      <c r="G277" s="26" t="e">
        <f t="shared" si="8"/>
        <v>#DIV/0!</v>
      </c>
      <c r="H277" s="27" t="e">
        <f>SUM(G$15:G277)</f>
        <v>#DIV/0!</v>
      </c>
      <c r="I277" s="28" t="s">
        <v>874</v>
      </c>
      <c r="J277" s="1" t="s">
        <v>863</v>
      </c>
    </row>
    <row r="278" spans="1:10" ht="22.5" x14ac:dyDescent="0.2">
      <c r="A278" s="22">
        <v>264</v>
      </c>
      <c r="B278" s="23" t="s">
        <v>328</v>
      </c>
      <c r="C278" s="24" t="s">
        <v>122</v>
      </c>
      <c r="D278" s="25">
        <v>1</v>
      </c>
      <c r="E278" s="150"/>
      <c r="F278" s="25">
        <f t="shared" si="9"/>
        <v>0</v>
      </c>
      <c r="G278" s="26" t="e">
        <f t="shared" si="8"/>
        <v>#DIV/0!</v>
      </c>
      <c r="H278" s="27" t="e">
        <f>SUM(G$15:G278)</f>
        <v>#DIV/0!</v>
      </c>
      <c r="I278" s="28" t="s">
        <v>874</v>
      </c>
      <c r="J278" s="1" t="s">
        <v>863</v>
      </c>
    </row>
    <row r="279" spans="1:10" x14ac:dyDescent="0.2">
      <c r="A279" s="22">
        <v>265</v>
      </c>
      <c r="B279" s="23" t="s">
        <v>336</v>
      </c>
      <c r="C279" s="24" t="s">
        <v>115</v>
      </c>
      <c r="D279" s="25">
        <v>8</v>
      </c>
      <c r="E279" s="150"/>
      <c r="F279" s="25">
        <f t="shared" si="9"/>
        <v>0</v>
      </c>
      <c r="G279" s="26" t="e">
        <f t="shared" si="8"/>
        <v>#DIV/0!</v>
      </c>
      <c r="H279" s="27" t="e">
        <f>SUM(G$15:G279)</f>
        <v>#DIV/0!</v>
      </c>
      <c r="I279" s="28" t="s">
        <v>874</v>
      </c>
      <c r="J279" s="1" t="s">
        <v>863</v>
      </c>
    </row>
    <row r="280" spans="1:10" ht="22.5" x14ac:dyDescent="0.2">
      <c r="A280" s="22">
        <v>266</v>
      </c>
      <c r="B280" s="23" t="s">
        <v>425</v>
      </c>
      <c r="C280" s="24" t="s">
        <v>122</v>
      </c>
      <c r="D280" s="25">
        <v>1</v>
      </c>
      <c r="E280" s="150"/>
      <c r="F280" s="25">
        <f t="shared" si="9"/>
        <v>0</v>
      </c>
      <c r="G280" s="26" t="e">
        <f t="shared" si="8"/>
        <v>#DIV/0!</v>
      </c>
      <c r="H280" s="27" t="e">
        <f>SUM(G$15:G280)</f>
        <v>#DIV/0!</v>
      </c>
      <c r="I280" s="28" t="s">
        <v>873</v>
      </c>
      <c r="J280" s="1" t="s">
        <v>863</v>
      </c>
    </row>
    <row r="281" spans="1:10" ht="22.5" x14ac:dyDescent="0.2">
      <c r="A281" s="22">
        <v>267</v>
      </c>
      <c r="B281" s="23" t="s">
        <v>217</v>
      </c>
      <c r="C281" s="24" t="s">
        <v>122</v>
      </c>
      <c r="D281" s="25">
        <v>6</v>
      </c>
      <c r="E281" s="150"/>
      <c r="F281" s="25">
        <f t="shared" si="9"/>
        <v>0</v>
      </c>
      <c r="G281" s="26" t="e">
        <f t="shared" si="8"/>
        <v>#DIV/0!</v>
      </c>
      <c r="H281" s="27" t="e">
        <f>SUM(G$15:G281)</f>
        <v>#DIV/0!</v>
      </c>
      <c r="I281" s="28" t="s">
        <v>873</v>
      </c>
      <c r="J281" s="1" t="s">
        <v>863</v>
      </c>
    </row>
    <row r="282" spans="1:10" ht="22.5" x14ac:dyDescent="0.2">
      <c r="A282" s="22">
        <v>268</v>
      </c>
      <c r="B282" s="23" t="s">
        <v>135</v>
      </c>
      <c r="C282" s="24" t="s">
        <v>122</v>
      </c>
      <c r="D282" s="25">
        <v>2</v>
      </c>
      <c r="E282" s="150"/>
      <c r="F282" s="25">
        <f t="shared" si="9"/>
        <v>0</v>
      </c>
      <c r="G282" s="26" t="e">
        <f t="shared" si="8"/>
        <v>#DIV/0!</v>
      </c>
      <c r="H282" s="27" t="e">
        <f>SUM(G$15:G282)</f>
        <v>#DIV/0!</v>
      </c>
      <c r="I282" s="28" t="s">
        <v>870</v>
      </c>
      <c r="J282" s="1" t="s">
        <v>863</v>
      </c>
    </row>
    <row r="283" spans="1:10" x14ac:dyDescent="0.2">
      <c r="A283" s="22">
        <v>269</v>
      </c>
      <c r="B283" s="23" t="s">
        <v>298</v>
      </c>
      <c r="C283" s="24" t="s">
        <v>115</v>
      </c>
      <c r="D283" s="25">
        <v>8</v>
      </c>
      <c r="E283" s="150"/>
      <c r="F283" s="25">
        <f t="shared" si="9"/>
        <v>0</v>
      </c>
      <c r="G283" s="26" t="e">
        <f t="shared" si="8"/>
        <v>#DIV/0!</v>
      </c>
      <c r="H283" s="27" t="e">
        <f>SUM(G$15:G283)</f>
        <v>#DIV/0!</v>
      </c>
      <c r="I283" s="28" t="s">
        <v>874</v>
      </c>
      <c r="J283" s="1" t="s">
        <v>863</v>
      </c>
    </row>
    <row r="284" spans="1:10" ht="22.5" x14ac:dyDescent="0.2">
      <c r="A284" s="22">
        <v>270</v>
      </c>
      <c r="B284" s="23" t="s">
        <v>308</v>
      </c>
      <c r="C284" s="24" t="s">
        <v>122</v>
      </c>
      <c r="D284" s="25">
        <v>4</v>
      </c>
      <c r="E284" s="150"/>
      <c r="F284" s="25">
        <f t="shared" si="9"/>
        <v>0</v>
      </c>
      <c r="G284" s="26" t="e">
        <f t="shared" si="8"/>
        <v>#DIV/0!</v>
      </c>
      <c r="H284" s="27" t="e">
        <f>SUM(G$15:G284)</f>
        <v>#DIV/0!</v>
      </c>
      <c r="I284" s="28" t="s">
        <v>874</v>
      </c>
      <c r="J284" s="1" t="s">
        <v>863</v>
      </c>
    </row>
    <row r="285" spans="1:10" x14ac:dyDescent="0.2">
      <c r="A285" s="22">
        <v>271</v>
      </c>
      <c r="B285" s="23" t="s">
        <v>334</v>
      </c>
      <c r="C285" s="24" t="s">
        <v>115</v>
      </c>
      <c r="D285" s="25">
        <v>8</v>
      </c>
      <c r="E285" s="150"/>
      <c r="F285" s="25">
        <f t="shared" si="9"/>
        <v>0</v>
      </c>
      <c r="G285" s="26" t="e">
        <f t="shared" si="8"/>
        <v>#DIV/0!</v>
      </c>
      <c r="H285" s="27" t="e">
        <f>SUM(G$15:G285)</f>
        <v>#DIV/0!</v>
      </c>
      <c r="I285" s="28" t="s">
        <v>874</v>
      </c>
      <c r="J285" s="1" t="s">
        <v>863</v>
      </c>
    </row>
    <row r="286" spans="1:10" x14ac:dyDescent="0.2">
      <c r="A286" s="22">
        <v>272</v>
      </c>
      <c r="B286" s="23" t="s">
        <v>925</v>
      </c>
      <c r="C286" s="24" t="s">
        <v>122</v>
      </c>
      <c r="D286" s="25">
        <v>1</v>
      </c>
      <c r="E286" s="150"/>
      <c r="F286" s="25">
        <f t="shared" si="9"/>
        <v>0</v>
      </c>
      <c r="G286" s="26" t="e">
        <f t="shared" si="8"/>
        <v>#DIV/0!</v>
      </c>
      <c r="H286" s="27" t="e">
        <f>SUM(G$15:G286)</f>
        <v>#DIV/0!</v>
      </c>
      <c r="I286" s="28" t="s">
        <v>869</v>
      </c>
      <c r="J286" s="1" t="s">
        <v>863</v>
      </c>
    </row>
    <row r="287" spans="1:10" ht="22.5" x14ac:dyDescent="0.2">
      <c r="A287" s="22">
        <v>273</v>
      </c>
      <c r="B287" s="23" t="s">
        <v>141</v>
      </c>
      <c r="C287" s="24" t="s">
        <v>122</v>
      </c>
      <c r="D287" s="25">
        <v>2</v>
      </c>
      <c r="E287" s="150"/>
      <c r="F287" s="25">
        <f t="shared" si="9"/>
        <v>0</v>
      </c>
      <c r="G287" s="26" t="e">
        <f t="shared" si="8"/>
        <v>#DIV/0!</v>
      </c>
      <c r="H287" s="27" t="e">
        <f>SUM(G$15:G287)</f>
        <v>#DIV/0!</v>
      </c>
      <c r="I287" s="28" t="s">
        <v>862</v>
      </c>
      <c r="J287" s="1" t="s">
        <v>863</v>
      </c>
    </row>
    <row r="288" spans="1:10" ht="22.5" x14ac:dyDescent="0.2">
      <c r="A288" s="22">
        <v>274</v>
      </c>
      <c r="B288" s="23" t="s">
        <v>219</v>
      </c>
      <c r="C288" s="24" t="s">
        <v>122</v>
      </c>
      <c r="D288" s="25">
        <v>4</v>
      </c>
      <c r="E288" s="150"/>
      <c r="F288" s="25">
        <f t="shared" si="9"/>
        <v>0</v>
      </c>
      <c r="G288" s="26" t="e">
        <f t="shared" si="8"/>
        <v>#DIV/0!</v>
      </c>
      <c r="H288" s="27" t="e">
        <f>SUM(G$15:G288)</f>
        <v>#DIV/0!</v>
      </c>
      <c r="I288" s="28" t="s">
        <v>873</v>
      </c>
      <c r="J288" s="1" t="s">
        <v>863</v>
      </c>
    </row>
    <row r="289" spans="1:10" x14ac:dyDescent="0.2">
      <c r="A289" s="22">
        <v>275</v>
      </c>
      <c r="B289" s="23" t="s">
        <v>296</v>
      </c>
      <c r="C289" s="24" t="s">
        <v>115</v>
      </c>
      <c r="D289" s="25">
        <v>12</v>
      </c>
      <c r="E289" s="150"/>
      <c r="F289" s="25">
        <f t="shared" si="9"/>
        <v>0</v>
      </c>
      <c r="G289" s="26" t="e">
        <f t="shared" si="8"/>
        <v>#DIV/0!</v>
      </c>
      <c r="H289" s="27" t="e">
        <f>SUM(G$15:G289)</f>
        <v>#DIV/0!</v>
      </c>
      <c r="I289" s="28" t="s">
        <v>874</v>
      </c>
      <c r="J289" s="1" t="s">
        <v>863</v>
      </c>
    </row>
    <row r="290" spans="1:10" x14ac:dyDescent="0.2">
      <c r="A290" s="22">
        <v>276</v>
      </c>
      <c r="B290" s="23" t="s">
        <v>196</v>
      </c>
      <c r="C290" s="24" t="s">
        <v>122</v>
      </c>
      <c r="D290" s="25">
        <v>30</v>
      </c>
      <c r="E290" s="150"/>
      <c r="F290" s="25">
        <f t="shared" si="9"/>
        <v>0</v>
      </c>
      <c r="G290" s="26" t="e">
        <f t="shared" si="8"/>
        <v>#DIV/0!</v>
      </c>
      <c r="H290" s="27" t="e">
        <f>SUM(G$15:G290)</f>
        <v>#DIV/0!</v>
      </c>
      <c r="I290" s="28" t="s">
        <v>873</v>
      </c>
      <c r="J290" s="1" t="s">
        <v>863</v>
      </c>
    </row>
    <row r="291" spans="1:10" x14ac:dyDescent="0.2">
      <c r="A291" s="22">
        <v>277</v>
      </c>
      <c r="B291" s="23" t="s">
        <v>431</v>
      </c>
      <c r="C291" s="24" t="s">
        <v>122</v>
      </c>
      <c r="D291" s="25">
        <v>2</v>
      </c>
      <c r="E291" s="150"/>
      <c r="F291" s="25">
        <f t="shared" si="9"/>
        <v>0</v>
      </c>
      <c r="G291" s="26" t="e">
        <f t="shared" si="8"/>
        <v>#DIV/0!</v>
      </c>
      <c r="H291" s="27" t="e">
        <f>SUM(G$15:G291)</f>
        <v>#DIV/0!</v>
      </c>
      <c r="I291" s="28" t="s">
        <v>873</v>
      </c>
      <c r="J291" s="1" t="s">
        <v>863</v>
      </c>
    </row>
    <row r="292" spans="1:10" ht="22.5" x14ac:dyDescent="0.2">
      <c r="A292" s="22">
        <v>278</v>
      </c>
      <c r="B292" s="23" t="s">
        <v>398</v>
      </c>
      <c r="C292" s="24" t="s">
        <v>122</v>
      </c>
      <c r="D292" s="25">
        <v>50</v>
      </c>
      <c r="E292" s="150"/>
      <c r="F292" s="25">
        <f t="shared" si="9"/>
        <v>0</v>
      </c>
      <c r="G292" s="26" t="e">
        <f t="shared" si="8"/>
        <v>#DIV/0!</v>
      </c>
      <c r="H292" s="27" t="e">
        <f>SUM(G$15:G292)</f>
        <v>#DIV/0!</v>
      </c>
      <c r="I292" s="28" t="s">
        <v>873</v>
      </c>
      <c r="J292" s="1" t="s">
        <v>863</v>
      </c>
    </row>
    <row r="293" spans="1:10" x14ac:dyDescent="0.2">
      <c r="A293" s="22">
        <v>279</v>
      </c>
      <c r="B293" s="23" t="s">
        <v>263</v>
      </c>
      <c r="C293" s="24" t="s">
        <v>122</v>
      </c>
      <c r="D293" s="25">
        <v>1</v>
      </c>
      <c r="E293" s="150"/>
      <c r="F293" s="25">
        <f t="shared" si="9"/>
        <v>0</v>
      </c>
      <c r="G293" s="26" t="e">
        <f t="shared" si="8"/>
        <v>#DIV/0!</v>
      </c>
      <c r="H293" s="27" t="e">
        <f>SUM(G$15:G293)</f>
        <v>#DIV/0!</v>
      </c>
      <c r="I293" s="28" t="s">
        <v>869</v>
      </c>
      <c r="J293" s="1" t="s">
        <v>863</v>
      </c>
    </row>
    <row r="294" spans="1:10" x14ac:dyDescent="0.2">
      <c r="A294" s="22">
        <v>280</v>
      </c>
      <c r="B294" s="23" t="s">
        <v>227</v>
      </c>
      <c r="C294" s="24" t="s">
        <v>122</v>
      </c>
      <c r="D294" s="25">
        <v>9</v>
      </c>
      <c r="E294" s="150"/>
      <c r="F294" s="25">
        <f t="shared" si="9"/>
        <v>0</v>
      </c>
      <c r="G294" s="26" t="e">
        <f t="shared" si="8"/>
        <v>#DIV/0!</v>
      </c>
      <c r="H294" s="27" t="e">
        <f>SUM(G$15:G294)</f>
        <v>#DIV/0!</v>
      </c>
      <c r="I294" s="28" t="s">
        <v>873</v>
      </c>
      <c r="J294" s="1" t="s">
        <v>863</v>
      </c>
    </row>
    <row r="295" spans="1:10" x14ac:dyDescent="0.2">
      <c r="A295" s="22">
        <v>281</v>
      </c>
      <c r="B295" s="23" t="s">
        <v>316</v>
      </c>
      <c r="C295" s="24" t="s">
        <v>122</v>
      </c>
      <c r="D295" s="25">
        <v>3</v>
      </c>
      <c r="E295" s="150"/>
      <c r="F295" s="25">
        <f t="shared" si="9"/>
        <v>0</v>
      </c>
      <c r="G295" s="26" t="e">
        <f t="shared" si="8"/>
        <v>#DIV/0!</v>
      </c>
      <c r="H295" s="27" t="e">
        <f>SUM(G$15:G295)</f>
        <v>#DIV/0!</v>
      </c>
      <c r="I295" s="28" t="s">
        <v>874</v>
      </c>
      <c r="J295" s="1" t="s">
        <v>863</v>
      </c>
    </row>
    <row r="296" spans="1:10" ht="22.5" x14ac:dyDescent="0.2">
      <c r="A296" s="22">
        <v>282</v>
      </c>
      <c r="B296" s="23" t="s">
        <v>221</v>
      </c>
      <c r="C296" s="24" t="s">
        <v>122</v>
      </c>
      <c r="D296" s="25">
        <v>2</v>
      </c>
      <c r="E296" s="150"/>
      <c r="F296" s="25">
        <f t="shared" si="9"/>
        <v>0</v>
      </c>
      <c r="G296" s="26" t="e">
        <f t="shared" si="8"/>
        <v>#DIV/0!</v>
      </c>
      <c r="H296" s="27" t="e">
        <f>SUM(G$15:G296)</f>
        <v>#DIV/0!</v>
      </c>
      <c r="I296" s="28" t="s">
        <v>873</v>
      </c>
      <c r="J296" s="1" t="s">
        <v>863</v>
      </c>
    </row>
    <row r="297" spans="1:10" x14ac:dyDescent="0.2">
      <c r="A297" s="22">
        <v>283</v>
      </c>
      <c r="B297" s="23" t="s">
        <v>238</v>
      </c>
      <c r="C297" s="24" t="s">
        <v>122</v>
      </c>
      <c r="D297" s="25">
        <v>7</v>
      </c>
      <c r="E297" s="150"/>
      <c r="F297" s="25">
        <f t="shared" si="9"/>
        <v>0</v>
      </c>
      <c r="G297" s="26" t="e">
        <f t="shared" si="8"/>
        <v>#DIV/0!</v>
      </c>
      <c r="H297" s="27" t="e">
        <f>SUM(G$15:G297)</f>
        <v>#DIV/0!</v>
      </c>
      <c r="I297" s="28" t="s">
        <v>873</v>
      </c>
      <c r="J297" s="1" t="s">
        <v>863</v>
      </c>
    </row>
    <row r="298" spans="1:10" ht="22.5" x14ac:dyDescent="0.2">
      <c r="A298" s="22">
        <v>284</v>
      </c>
      <c r="B298" s="23" t="s">
        <v>223</v>
      </c>
      <c r="C298" s="24" t="s">
        <v>122</v>
      </c>
      <c r="D298" s="25">
        <v>2</v>
      </c>
      <c r="E298" s="150"/>
      <c r="F298" s="25">
        <f t="shared" si="9"/>
        <v>0</v>
      </c>
      <c r="G298" s="26" t="e">
        <f t="shared" si="8"/>
        <v>#DIV/0!</v>
      </c>
      <c r="H298" s="27" t="e">
        <f>SUM(G$15:G298)</f>
        <v>#DIV/0!</v>
      </c>
      <c r="I298" s="28" t="s">
        <v>873</v>
      </c>
      <c r="J298" s="1" t="s">
        <v>863</v>
      </c>
    </row>
    <row r="299" spans="1:10" x14ac:dyDescent="0.2">
      <c r="A299" s="22">
        <v>285</v>
      </c>
      <c r="B299" s="23" t="s">
        <v>360</v>
      </c>
      <c r="C299" s="24" t="s">
        <v>122</v>
      </c>
      <c r="D299" s="25">
        <v>1</v>
      </c>
      <c r="E299" s="150"/>
      <c r="F299" s="25">
        <f t="shared" si="9"/>
        <v>0</v>
      </c>
      <c r="G299" s="26" t="e">
        <f t="shared" si="8"/>
        <v>#DIV/0!</v>
      </c>
      <c r="H299" s="27" t="e">
        <f>SUM(G$15:G299)</f>
        <v>#DIV/0!</v>
      </c>
      <c r="I299" s="28" t="s">
        <v>874</v>
      </c>
      <c r="J299" s="1" t="s">
        <v>863</v>
      </c>
    </row>
    <row r="300" spans="1:10" x14ac:dyDescent="0.2">
      <c r="A300" s="22">
        <v>286</v>
      </c>
      <c r="B300" s="23" t="s">
        <v>354</v>
      </c>
      <c r="C300" s="24" t="s">
        <v>122</v>
      </c>
      <c r="D300" s="25">
        <v>1</v>
      </c>
      <c r="E300" s="150"/>
      <c r="F300" s="25">
        <f t="shared" si="9"/>
        <v>0</v>
      </c>
      <c r="G300" s="26" t="e">
        <f t="shared" si="8"/>
        <v>#DIV/0!</v>
      </c>
      <c r="H300" s="27" t="e">
        <f>SUM(G$15:G300)</f>
        <v>#DIV/0!</v>
      </c>
      <c r="I300" s="28" t="s">
        <v>874</v>
      </c>
      <c r="J300" s="1" t="s">
        <v>863</v>
      </c>
    </row>
    <row r="301" spans="1:10" x14ac:dyDescent="0.2">
      <c r="A301" s="22">
        <v>287</v>
      </c>
      <c r="B301" s="23" t="s">
        <v>926</v>
      </c>
      <c r="C301" s="24" t="s">
        <v>122</v>
      </c>
      <c r="D301" s="25">
        <v>1</v>
      </c>
      <c r="E301" s="150"/>
      <c r="F301" s="25">
        <f t="shared" si="9"/>
        <v>0</v>
      </c>
      <c r="G301" s="26" t="e">
        <f t="shared" si="8"/>
        <v>#DIV/0!</v>
      </c>
      <c r="H301" s="27" t="e">
        <f>SUM(G$15:G301)</f>
        <v>#DIV/0!</v>
      </c>
      <c r="I301" s="28" t="s">
        <v>869</v>
      </c>
      <c r="J301" s="1" t="s">
        <v>863</v>
      </c>
    </row>
    <row r="302" spans="1:10" x14ac:dyDescent="0.2">
      <c r="A302" s="22">
        <v>288</v>
      </c>
      <c r="B302" s="23" t="s">
        <v>368</v>
      </c>
      <c r="C302" s="24" t="s">
        <v>122</v>
      </c>
      <c r="D302" s="25">
        <v>2</v>
      </c>
      <c r="E302" s="150"/>
      <c r="F302" s="25">
        <f t="shared" si="9"/>
        <v>0</v>
      </c>
      <c r="G302" s="26" t="e">
        <f t="shared" si="8"/>
        <v>#DIV/0!</v>
      </c>
      <c r="H302" s="27" t="e">
        <f>SUM(G$15:G302)</f>
        <v>#DIV/0!</v>
      </c>
      <c r="I302" s="28" t="s">
        <v>874</v>
      </c>
      <c r="J302" s="1" t="s">
        <v>863</v>
      </c>
    </row>
    <row r="303" spans="1:10" ht="22.5" x14ac:dyDescent="0.2">
      <c r="A303" s="22">
        <v>289</v>
      </c>
      <c r="B303" s="23" t="s">
        <v>306</v>
      </c>
      <c r="C303" s="24" t="s">
        <v>122</v>
      </c>
      <c r="D303" s="25">
        <v>2</v>
      </c>
      <c r="E303" s="150"/>
      <c r="F303" s="25">
        <f t="shared" si="9"/>
        <v>0</v>
      </c>
      <c r="G303" s="26" t="e">
        <f t="shared" si="8"/>
        <v>#DIV/0!</v>
      </c>
      <c r="H303" s="27" t="e">
        <f>SUM(G$15:G303)</f>
        <v>#DIV/0!</v>
      </c>
      <c r="I303" s="28" t="s">
        <v>874</v>
      </c>
      <c r="J303" s="1" t="s">
        <v>863</v>
      </c>
    </row>
    <row r="304" spans="1:10" x14ac:dyDescent="0.2">
      <c r="A304" s="22">
        <v>290</v>
      </c>
      <c r="B304" s="23" t="s">
        <v>388</v>
      </c>
      <c r="C304" s="24" t="s">
        <v>122</v>
      </c>
      <c r="D304" s="25">
        <v>14</v>
      </c>
      <c r="E304" s="150"/>
      <c r="F304" s="25">
        <f t="shared" si="9"/>
        <v>0</v>
      </c>
      <c r="G304" s="26" t="e">
        <f t="shared" si="8"/>
        <v>#DIV/0!</v>
      </c>
      <c r="H304" s="27" t="e">
        <f>SUM(G$15:G304)</f>
        <v>#DIV/0!</v>
      </c>
      <c r="I304" s="28" t="s">
        <v>873</v>
      </c>
      <c r="J304" s="1" t="s">
        <v>863</v>
      </c>
    </row>
    <row r="305" spans="1:10" x14ac:dyDescent="0.2">
      <c r="A305" s="22">
        <v>291</v>
      </c>
      <c r="B305" s="23" t="s">
        <v>241</v>
      </c>
      <c r="C305" s="24" t="s">
        <v>122</v>
      </c>
      <c r="D305" s="25">
        <v>9</v>
      </c>
      <c r="E305" s="150"/>
      <c r="F305" s="25">
        <f t="shared" si="9"/>
        <v>0</v>
      </c>
      <c r="G305" s="26" t="e">
        <f t="shared" si="8"/>
        <v>#DIV/0!</v>
      </c>
      <c r="H305" s="27" t="e">
        <f>SUM(G$15:G305)</f>
        <v>#DIV/0!</v>
      </c>
      <c r="I305" s="28" t="s">
        <v>873</v>
      </c>
      <c r="J305" s="1" t="s">
        <v>863</v>
      </c>
    </row>
    <row r="306" spans="1:10" x14ac:dyDescent="0.2">
      <c r="A306" s="22">
        <v>292</v>
      </c>
      <c r="B306" s="23" t="s">
        <v>190</v>
      </c>
      <c r="C306" s="24" t="s">
        <v>122</v>
      </c>
      <c r="D306" s="25">
        <v>24</v>
      </c>
      <c r="E306" s="150"/>
      <c r="F306" s="25">
        <f t="shared" si="9"/>
        <v>0</v>
      </c>
      <c r="G306" s="26" t="e">
        <f t="shared" si="8"/>
        <v>#DIV/0!</v>
      </c>
      <c r="H306" s="27" t="e">
        <f>SUM(G$15:G306)</f>
        <v>#DIV/0!</v>
      </c>
      <c r="I306" s="28" t="s">
        <v>873</v>
      </c>
      <c r="J306" s="1" t="s">
        <v>863</v>
      </c>
    </row>
    <row r="307" spans="1:10" ht="22.5" x14ac:dyDescent="0.2">
      <c r="A307" s="22">
        <v>293</v>
      </c>
      <c r="B307" s="23" t="s">
        <v>390</v>
      </c>
      <c r="C307" s="24" t="s">
        <v>122</v>
      </c>
      <c r="D307" s="25">
        <v>5</v>
      </c>
      <c r="E307" s="150"/>
      <c r="F307" s="25">
        <f t="shared" si="9"/>
        <v>0</v>
      </c>
      <c r="G307" s="26" t="e">
        <f t="shared" si="8"/>
        <v>#DIV/0!</v>
      </c>
      <c r="H307" s="27" t="e">
        <f>SUM(G$15:G307)</f>
        <v>#DIV/0!</v>
      </c>
      <c r="I307" s="28" t="s">
        <v>873</v>
      </c>
      <c r="J307" s="1" t="s">
        <v>863</v>
      </c>
    </row>
    <row r="308" spans="1:10" ht="33.75" x14ac:dyDescent="0.2">
      <c r="A308" s="22">
        <v>294</v>
      </c>
      <c r="B308" s="23" t="s">
        <v>198</v>
      </c>
      <c r="C308" s="24" t="s">
        <v>122</v>
      </c>
      <c r="D308" s="25">
        <v>3</v>
      </c>
      <c r="E308" s="150"/>
      <c r="F308" s="25">
        <f t="shared" si="9"/>
        <v>0</v>
      </c>
      <c r="G308" s="26" t="e">
        <f t="shared" si="8"/>
        <v>#DIV/0!</v>
      </c>
      <c r="H308" s="27" t="e">
        <f>SUM(G$15:G308)</f>
        <v>#DIV/0!</v>
      </c>
      <c r="I308" s="28" t="s">
        <v>873</v>
      </c>
      <c r="J308" s="1" t="s">
        <v>863</v>
      </c>
    </row>
    <row r="309" spans="1:10" x14ac:dyDescent="0.2">
      <c r="A309" s="22">
        <v>295</v>
      </c>
      <c r="B309" s="23" t="s">
        <v>300</v>
      </c>
      <c r="C309" s="24" t="s">
        <v>122</v>
      </c>
      <c r="D309" s="25">
        <v>3</v>
      </c>
      <c r="E309" s="150"/>
      <c r="F309" s="25">
        <f t="shared" si="9"/>
        <v>0</v>
      </c>
      <c r="G309" s="26" t="e">
        <f t="shared" si="8"/>
        <v>#DIV/0!</v>
      </c>
      <c r="H309" s="27" t="e">
        <f>SUM(G$15:G309)</f>
        <v>#DIV/0!</v>
      </c>
      <c r="I309" s="28" t="s">
        <v>874</v>
      </c>
      <c r="J309" s="1" t="s">
        <v>863</v>
      </c>
    </row>
    <row r="310" spans="1:10" x14ac:dyDescent="0.2">
      <c r="A310" s="22">
        <v>296</v>
      </c>
      <c r="B310" s="23" t="s">
        <v>400</v>
      </c>
      <c r="C310" s="24" t="s">
        <v>401</v>
      </c>
      <c r="D310" s="25">
        <v>4</v>
      </c>
      <c r="E310" s="150"/>
      <c r="F310" s="25">
        <f t="shared" si="9"/>
        <v>0</v>
      </c>
      <c r="G310" s="26" t="e">
        <f t="shared" si="8"/>
        <v>#DIV/0!</v>
      </c>
      <c r="H310" s="27" t="e">
        <f>SUM(G$15:G310)</f>
        <v>#DIV/0!</v>
      </c>
      <c r="I310" s="28" t="s">
        <v>873</v>
      </c>
      <c r="J310" s="1" t="s">
        <v>863</v>
      </c>
    </row>
    <row r="311" spans="1:10" x14ac:dyDescent="0.2">
      <c r="A311" s="22">
        <v>297</v>
      </c>
      <c r="B311" s="23" t="s">
        <v>358</v>
      </c>
      <c r="C311" s="24" t="s">
        <v>122</v>
      </c>
      <c r="D311" s="25">
        <v>2</v>
      </c>
      <c r="E311" s="150"/>
      <c r="F311" s="25">
        <f t="shared" si="9"/>
        <v>0</v>
      </c>
      <c r="G311" s="26" t="e">
        <f t="shared" si="8"/>
        <v>#DIV/0!</v>
      </c>
      <c r="H311" s="27" t="e">
        <f>SUM(G$15:G311)</f>
        <v>#DIV/0!</v>
      </c>
      <c r="I311" s="28" t="s">
        <v>874</v>
      </c>
      <c r="J311" s="1" t="s">
        <v>863</v>
      </c>
    </row>
    <row r="312" spans="1:10" x14ac:dyDescent="0.2">
      <c r="A312" s="22">
        <v>298</v>
      </c>
      <c r="B312" s="23" t="s">
        <v>225</v>
      </c>
      <c r="C312" s="24" t="s">
        <v>122</v>
      </c>
      <c r="D312" s="25">
        <v>9</v>
      </c>
      <c r="E312" s="150"/>
      <c r="F312" s="25">
        <f t="shared" si="9"/>
        <v>0</v>
      </c>
      <c r="G312" s="26" t="e">
        <f t="shared" si="8"/>
        <v>#DIV/0!</v>
      </c>
      <c r="H312" s="27" t="e">
        <f>SUM(G$15:G312)</f>
        <v>#DIV/0!</v>
      </c>
      <c r="I312" s="28" t="s">
        <v>873</v>
      </c>
      <c r="J312" s="1" t="s">
        <v>863</v>
      </c>
    </row>
    <row r="313" spans="1:10" x14ac:dyDescent="0.2">
      <c r="A313" s="22">
        <v>299</v>
      </c>
      <c r="B313" s="23" t="s">
        <v>392</v>
      </c>
      <c r="C313" s="24" t="s">
        <v>122</v>
      </c>
      <c r="D313" s="25">
        <v>5</v>
      </c>
      <c r="E313" s="150"/>
      <c r="F313" s="25">
        <f t="shared" si="9"/>
        <v>0</v>
      </c>
      <c r="G313" s="26" t="e">
        <f t="shared" si="8"/>
        <v>#DIV/0!</v>
      </c>
      <c r="H313" s="27" t="e">
        <f>SUM(G$15:G313)</f>
        <v>#DIV/0!</v>
      </c>
      <c r="I313" s="28" t="s">
        <v>873</v>
      </c>
      <c r="J313" s="1" t="s">
        <v>863</v>
      </c>
    </row>
    <row r="314" spans="1:10" x14ac:dyDescent="0.2">
      <c r="A314" s="22">
        <v>300</v>
      </c>
      <c r="B314" s="23" t="s">
        <v>294</v>
      </c>
      <c r="C314" s="24" t="s">
        <v>115</v>
      </c>
      <c r="D314" s="25">
        <v>6</v>
      </c>
      <c r="E314" s="150"/>
      <c r="F314" s="25">
        <f t="shared" si="9"/>
        <v>0</v>
      </c>
      <c r="G314" s="26" t="e">
        <f t="shared" si="8"/>
        <v>#DIV/0!</v>
      </c>
      <c r="H314" s="27" t="e">
        <f>SUM(G$15:G314)</f>
        <v>#DIV/0!</v>
      </c>
      <c r="I314" s="28" t="s">
        <v>874</v>
      </c>
      <c r="J314" s="1" t="s">
        <v>863</v>
      </c>
    </row>
    <row r="315" spans="1:10" x14ac:dyDescent="0.2">
      <c r="A315" s="22">
        <v>301</v>
      </c>
      <c r="B315" s="23" t="s">
        <v>332</v>
      </c>
      <c r="C315" s="24" t="s">
        <v>115</v>
      </c>
      <c r="D315" s="25">
        <v>3</v>
      </c>
      <c r="E315" s="150"/>
      <c r="F315" s="25">
        <f t="shared" si="9"/>
        <v>0</v>
      </c>
      <c r="G315" s="26" t="e">
        <f t="shared" si="8"/>
        <v>#DIV/0!</v>
      </c>
      <c r="H315" s="27" t="e">
        <f>SUM(G$15:G315)</f>
        <v>#DIV/0!</v>
      </c>
      <c r="I315" s="28" t="s">
        <v>874</v>
      </c>
      <c r="J315" s="1" t="s">
        <v>863</v>
      </c>
    </row>
    <row r="316" spans="1:10" x14ac:dyDescent="0.2">
      <c r="A316" s="22">
        <v>302</v>
      </c>
      <c r="B316" s="23" t="s">
        <v>350</v>
      </c>
      <c r="C316" s="24" t="s">
        <v>122</v>
      </c>
      <c r="D316" s="25">
        <v>2</v>
      </c>
      <c r="E316" s="150"/>
      <c r="F316" s="25">
        <f t="shared" si="9"/>
        <v>0</v>
      </c>
      <c r="G316" s="26" t="e">
        <f t="shared" si="8"/>
        <v>#DIV/0!</v>
      </c>
      <c r="H316" s="27" t="e">
        <f>SUM(G$15:G316)</f>
        <v>#DIV/0!</v>
      </c>
      <c r="I316" s="28" t="s">
        <v>874</v>
      </c>
      <c r="J316" s="1" t="s">
        <v>863</v>
      </c>
    </row>
    <row r="317" spans="1:10" x14ac:dyDescent="0.2">
      <c r="A317" s="22">
        <v>303</v>
      </c>
      <c r="B317" s="23" t="s">
        <v>362</v>
      </c>
      <c r="C317" s="24" t="s">
        <v>122</v>
      </c>
      <c r="D317" s="25">
        <v>2</v>
      </c>
      <c r="E317" s="150"/>
      <c r="F317" s="25">
        <f t="shared" si="9"/>
        <v>0</v>
      </c>
      <c r="G317" s="26" t="e">
        <f t="shared" si="8"/>
        <v>#DIV/0!</v>
      </c>
      <c r="H317" s="27" t="e">
        <f>SUM(G$15:G317)</f>
        <v>#DIV/0!</v>
      </c>
      <c r="I317" s="28" t="s">
        <v>874</v>
      </c>
      <c r="J317" s="1" t="s">
        <v>863</v>
      </c>
    </row>
    <row r="318" spans="1:10" x14ac:dyDescent="0.2">
      <c r="A318" s="22">
        <v>304</v>
      </c>
      <c r="B318" s="23" t="s">
        <v>376</v>
      </c>
      <c r="C318" s="24" t="s">
        <v>122</v>
      </c>
      <c r="D318" s="25">
        <v>4</v>
      </c>
      <c r="E318" s="150"/>
      <c r="F318" s="25">
        <f t="shared" si="9"/>
        <v>0</v>
      </c>
      <c r="G318" s="26" t="e">
        <f t="shared" si="8"/>
        <v>#DIV/0!</v>
      </c>
      <c r="H318" s="27" t="e">
        <f>SUM(G$15:G318)</f>
        <v>#DIV/0!</v>
      </c>
      <c r="I318" s="28" t="s">
        <v>874</v>
      </c>
      <c r="J318" s="1" t="s">
        <v>863</v>
      </c>
    </row>
    <row r="319" spans="1:10" ht="22.5" x14ac:dyDescent="0.2">
      <c r="A319" s="22">
        <v>305</v>
      </c>
      <c r="B319" s="23" t="s">
        <v>403</v>
      </c>
      <c r="C319" s="24" t="s">
        <v>122</v>
      </c>
      <c r="D319" s="25">
        <v>10</v>
      </c>
      <c r="E319" s="150"/>
      <c r="F319" s="25">
        <f t="shared" si="9"/>
        <v>0</v>
      </c>
      <c r="G319" s="26" t="e">
        <f t="shared" si="8"/>
        <v>#DIV/0!</v>
      </c>
      <c r="H319" s="27" t="e">
        <f>SUM(G$15:G319)</f>
        <v>#DIV/0!</v>
      </c>
      <c r="I319" s="28" t="s">
        <v>873</v>
      </c>
      <c r="J319" s="1" t="s">
        <v>863</v>
      </c>
    </row>
    <row r="320" spans="1:10" x14ac:dyDescent="0.2">
      <c r="A320" s="22">
        <v>306</v>
      </c>
      <c r="B320" s="23" t="s">
        <v>194</v>
      </c>
      <c r="C320" s="24" t="s">
        <v>122</v>
      </c>
      <c r="D320" s="25">
        <v>12</v>
      </c>
      <c r="E320" s="150"/>
      <c r="F320" s="25">
        <f t="shared" si="9"/>
        <v>0</v>
      </c>
      <c r="G320" s="26" t="e">
        <f t="shared" si="8"/>
        <v>#DIV/0!</v>
      </c>
      <c r="H320" s="27" t="e">
        <f>SUM(G$15:G320)</f>
        <v>#DIV/0!</v>
      </c>
      <c r="I320" s="28" t="s">
        <v>873</v>
      </c>
      <c r="J320" s="1" t="s">
        <v>863</v>
      </c>
    </row>
    <row r="321" spans="1:10" ht="22.5" x14ac:dyDescent="0.2">
      <c r="A321" s="22">
        <v>307</v>
      </c>
      <c r="B321" s="23" t="s">
        <v>423</v>
      </c>
      <c r="C321" s="24" t="s">
        <v>122</v>
      </c>
      <c r="D321" s="25">
        <v>1</v>
      </c>
      <c r="E321" s="150"/>
      <c r="F321" s="25">
        <f t="shared" si="9"/>
        <v>0</v>
      </c>
      <c r="G321" s="26" t="e">
        <f t="shared" si="8"/>
        <v>#DIV/0!</v>
      </c>
      <c r="H321" s="27" t="e">
        <f>SUM(G$15:G321)</f>
        <v>#DIV/0!</v>
      </c>
      <c r="I321" s="28" t="s">
        <v>873</v>
      </c>
      <c r="J321" s="1" t="s">
        <v>863</v>
      </c>
    </row>
    <row r="322" spans="1:10" x14ac:dyDescent="0.2">
      <c r="A322" s="22">
        <v>308</v>
      </c>
      <c r="B322" s="23" t="s">
        <v>348</v>
      </c>
      <c r="C322" s="24" t="s">
        <v>122</v>
      </c>
      <c r="D322" s="25">
        <v>1</v>
      </c>
      <c r="E322" s="150"/>
      <c r="F322" s="25">
        <f t="shared" si="9"/>
        <v>0</v>
      </c>
      <c r="G322" s="26" t="e">
        <f t="shared" si="8"/>
        <v>#DIV/0!</v>
      </c>
      <c r="H322" s="27" t="e">
        <f>SUM(G$15:G322)</f>
        <v>#DIV/0!</v>
      </c>
      <c r="I322" s="28" t="s">
        <v>874</v>
      </c>
      <c r="J322" s="1" t="s">
        <v>863</v>
      </c>
    </row>
    <row r="323" spans="1:10" x14ac:dyDescent="0.2">
      <c r="A323" s="22">
        <v>309</v>
      </c>
      <c r="B323" s="23" t="s">
        <v>192</v>
      </c>
      <c r="C323" s="24" t="s">
        <v>122</v>
      </c>
      <c r="D323" s="25">
        <v>12</v>
      </c>
      <c r="E323" s="150"/>
      <c r="F323" s="25">
        <f t="shared" si="9"/>
        <v>0</v>
      </c>
      <c r="G323" s="26" t="e">
        <f t="shared" si="8"/>
        <v>#DIV/0!</v>
      </c>
      <c r="H323" s="27" t="e">
        <f>SUM(G$15:G323)</f>
        <v>#DIV/0!</v>
      </c>
      <c r="I323" s="28" t="s">
        <v>873</v>
      </c>
      <c r="J323" s="1" t="s">
        <v>863</v>
      </c>
    </row>
    <row r="324" spans="1:10" x14ac:dyDescent="0.2">
      <c r="A324" s="22">
        <v>310</v>
      </c>
      <c r="B324" s="23" t="s">
        <v>356</v>
      </c>
      <c r="C324" s="24" t="s">
        <v>122</v>
      </c>
      <c r="D324" s="25">
        <v>1</v>
      </c>
      <c r="E324" s="150"/>
      <c r="F324" s="25">
        <f t="shared" si="9"/>
        <v>0</v>
      </c>
      <c r="G324" s="26" t="e">
        <f t="shared" si="8"/>
        <v>#DIV/0!</v>
      </c>
      <c r="H324" s="27" t="e">
        <f>SUM(G$15:G324)</f>
        <v>#DIV/0!</v>
      </c>
      <c r="I324" s="28" t="s">
        <v>874</v>
      </c>
      <c r="J324" s="1" t="s">
        <v>863</v>
      </c>
    </row>
    <row r="325" spans="1:10" x14ac:dyDescent="0.2">
      <c r="A325" s="22">
        <v>311</v>
      </c>
      <c r="B325" s="23" t="s">
        <v>364</v>
      </c>
      <c r="C325" s="24" t="s">
        <v>122</v>
      </c>
      <c r="D325" s="25">
        <v>1</v>
      </c>
      <c r="E325" s="150"/>
      <c r="F325" s="25">
        <f t="shared" si="9"/>
        <v>0</v>
      </c>
      <c r="G325" s="26" t="e">
        <f t="shared" si="8"/>
        <v>#DIV/0!</v>
      </c>
      <c r="H325" s="27" t="e">
        <f>SUM(G$15:G325)</f>
        <v>#DIV/0!</v>
      </c>
      <c r="I325" s="28" t="s">
        <v>874</v>
      </c>
      <c r="J325" s="1" t="s">
        <v>863</v>
      </c>
    </row>
    <row r="326" spans="1:10" x14ac:dyDescent="0.2">
      <c r="A326" s="22">
        <v>312</v>
      </c>
      <c r="B326" s="23" t="s">
        <v>344</v>
      </c>
      <c r="C326" s="24" t="s">
        <v>122</v>
      </c>
      <c r="D326" s="25">
        <v>3</v>
      </c>
      <c r="E326" s="150"/>
      <c r="F326" s="25">
        <f t="shared" si="9"/>
        <v>0</v>
      </c>
      <c r="G326" s="26" t="e">
        <f t="shared" si="8"/>
        <v>#DIV/0!</v>
      </c>
      <c r="H326" s="27" t="e">
        <f>SUM(G$15:G326)</f>
        <v>#DIV/0!</v>
      </c>
      <c r="I326" s="28" t="s">
        <v>874</v>
      </c>
      <c r="J326" s="1" t="s">
        <v>863</v>
      </c>
    </row>
    <row r="327" spans="1:10" ht="22.5" x14ac:dyDescent="0.2">
      <c r="A327" s="22">
        <v>313</v>
      </c>
      <c r="B327" s="23" t="s">
        <v>407</v>
      </c>
      <c r="C327" s="24" t="s">
        <v>122</v>
      </c>
      <c r="D327" s="25">
        <v>10</v>
      </c>
      <c r="E327" s="150"/>
      <c r="F327" s="25">
        <f t="shared" si="9"/>
        <v>0</v>
      </c>
      <c r="G327" s="26" t="e">
        <f t="shared" si="8"/>
        <v>#DIV/0!</v>
      </c>
      <c r="H327" s="27" t="e">
        <f>SUM(G$15:G327)</f>
        <v>#DIV/0!</v>
      </c>
      <c r="I327" s="28" t="s">
        <v>873</v>
      </c>
      <c r="J327" s="1" t="s">
        <v>863</v>
      </c>
    </row>
    <row r="328" spans="1:10" ht="22.5" x14ac:dyDescent="0.2">
      <c r="A328" s="22">
        <v>314</v>
      </c>
      <c r="B328" s="23" t="s">
        <v>304</v>
      </c>
      <c r="C328" s="24" t="s">
        <v>122</v>
      </c>
      <c r="D328" s="25">
        <v>3</v>
      </c>
      <c r="E328" s="150"/>
      <c r="F328" s="25">
        <f t="shared" si="9"/>
        <v>0</v>
      </c>
      <c r="G328" s="26" t="e">
        <f t="shared" si="8"/>
        <v>#DIV/0!</v>
      </c>
      <c r="H328" s="27" t="e">
        <f>SUM(G$15:G328)</f>
        <v>#DIV/0!</v>
      </c>
      <c r="I328" s="28" t="s">
        <v>874</v>
      </c>
      <c r="J328" s="1" t="s">
        <v>863</v>
      </c>
    </row>
    <row r="329" spans="1:10" x14ac:dyDescent="0.2">
      <c r="A329" s="22">
        <v>315</v>
      </c>
      <c r="B329" s="23" t="s">
        <v>302</v>
      </c>
      <c r="C329" s="24" t="s">
        <v>122</v>
      </c>
      <c r="D329" s="25">
        <v>8</v>
      </c>
      <c r="E329" s="150"/>
      <c r="F329" s="25">
        <f t="shared" si="9"/>
        <v>0</v>
      </c>
      <c r="G329" s="26" t="e">
        <f t="shared" si="8"/>
        <v>#DIV/0!</v>
      </c>
      <c r="H329" s="27" t="e">
        <f>SUM(G$15:G329)</f>
        <v>#DIV/0!</v>
      </c>
      <c r="I329" s="28" t="s">
        <v>874</v>
      </c>
      <c r="J329" s="1" t="s">
        <v>863</v>
      </c>
    </row>
    <row r="330" spans="1:10" x14ac:dyDescent="0.2">
      <c r="A330" s="22">
        <v>316</v>
      </c>
      <c r="B330" s="23" t="s">
        <v>310</v>
      </c>
      <c r="C330" s="24" t="s">
        <v>122</v>
      </c>
      <c r="D330" s="25">
        <v>3</v>
      </c>
      <c r="E330" s="150"/>
      <c r="F330" s="25">
        <f t="shared" si="9"/>
        <v>0</v>
      </c>
      <c r="G330" s="26" t="e">
        <f t="shared" si="8"/>
        <v>#DIV/0!</v>
      </c>
      <c r="H330" s="27" t="e">
        <f>SUM(G$15:G330)</f>
        <v>#DIV/0!</v>
      </c>
      <c r="I330" s="28" t="s">
        <v>874</v>
      </c>
      <c r="J330" s="1" t="s">
        <v>863</v>
      </c>
    </row>
    <row r="331" spans="1:10" x14ac:dyDescent="0.2">
      <c r="A331" s="22">
        <v>317</v>
      </c>
      <c r="B331" s="23" t="s">
        <v>370</v>
      </c>
      <c r="C331" s="24" t="s">
        <v>122</v>
      </c>
      <c r="D331" s="25">
        <v>1</v>
      </c>
      <c r="E331" s="150"/>
      <c r="F331" s="25">
        <f t="shared" si="9"/>
        <v>0</v>
      </c>
      <c r="G331" s="26" t="e">
        <f t="shared" si="8"/>
        <v>#DIV/0!</v>
      </c>
      <c r="H331" s="27" t="e">
        <f>SUM(G$15:G331)</f>
        <v>#DIV/0!</v>
      </c>
      <c r="I331" s="28" t="s">
        <v>874</v>
      </c>
      <c r="J331" s="1" t="s">
        <v>863</v>
      </c>
    </row>
    <row r="332" spans="1:10" ht="22.5" x14ac:dyDescent="0.2">
      <c r="A332" s="22">
        <v>318</v>
      </c>
      <c r="B332" s="23" t="s">
        <v>405</v>
      </c>
      <c r="C332" s="24" t="s">
        <v>122</v>
      </c>
      <c r="D332" s="25">
        <v>10</v>
      </c>
      <c r="E332" s="150"/>
      <c r="F332" s="25">
        <f t="shared" si="9"/>
        <v>0</v>
      </c>
      <c r="G332" s="26" t="e">
        <f t="shared" si="8"/>
        <v>#DIV/0!</v>
      </c>
      <c r="H332" s="27" t="e">
        <f>SUM(G$15:G332)</f>
        <v>#DIV/0!</v>
      </c>
      <c r="I332" s="28" t="s">
        <v>873</v>
      </c>
      <c r="J332" s="1" t="s">
        <v>863</v>
      </c>
    </row>
    <row r="333" spans="1:10" x14ac:dyDescent="0.2">
      <c r="A333" s="22">
        <v>319</v>
      </c>
      <c r="B333" s="23" t="s">
        <v>312</v>
      </c>
      <c r="C333" s="24" t="s">
        <v>122</v>
      </c>
      <c r="D333" s="25">
        <v>4</v>
      </c>
      <c r="E333" s="150"/>
      <c r="F333" s="25">
        <f t="shared" si="9"/>
        <v>0</v>
      </c>
      <c r="G333" s="26" t="e">
        <f t="shared" si="8"/>
        <v>#DIV/0!</v>
      </c>
      <c r="H333" s="27" t="e">
        <f>SUM(G$15:G333)</f>
        <v>#DIV/0!</v>
      </c>
      <c r="I333" s="28" t="s">
        <v>874</v>
      </c>
      <c r="J333" s="1" t="s">
        <v>863</v>
      </c>
    </row>
    <row r="334" spans="1:10" x14ac:dyDescent="0.2">
      <c r="A334" s="22">
        <v>320</v>
      </c>
      <c r="B334" s="23" t="s">
        <v>346</v>
      </c>
      <c r="C334" s="24" t="s">
        <v>122</v>
      </c>
      <c r="D334" s="25">
        <v>1</v>
      </c>
      <c r="E334" s="150"/>
      <c r="F334" s="25">
        <f t="shared" si="9"/>
        <v>0</v>
      </c>
      <c r="G334" s="26" t="e">
        <f t="shared" si="8"/>
        <v>#DIV/0!</v>
      </c>
      <c r="H334" s="27" t="e">
        <f>SUM(G$15:G334)</f>
        <v>#DIV/0!</v>
      </c>
      <c r="I334" s="28" t="s">
        <v>874</v>
      </c>
      <c r="J334" s="1" t="s">
        <v>863</v>
      </c>
    </row>
    <row r="335" spans="1:10" x14ac:dyDescent="0.2">
      <c r="A335" s="22">
        <v>321</v>
      </c>
      <c r="B335" s="23" t="s">
        <v>340</v>
      </c>
      <c r="C335" s="24" t="s">
        <v>122</v>
      </c>
      <c r="D335" s="25">
        <v>1</v>
      </c>
      <c r="E335" s="150"/>
      <c r="F335" s="25">
        <f t="shared" si="9"/>
        <v>0</v>
      </c>
      <c r="G335" s="26" t="e">
        <f t="shared" ref="G335:G398" si="10">F335/F$346</f>
        <v>#DIV/0!</v>
      </c>
      <c r="H335" s="27" t="e">
        <f>SUM(G$15:G335)</f>
        <v>#DIV/0!</v>
      </c>
      <c r="I335" s="28" t="s">
        <v>874</v>
      </c>
      <c r="J335" s="1" t="s">
        <v>863</v>
      </c>
    </row>
    <row r="336" spans="1:10" x14ac:dyDescent="0.2">
      <c r="A336" s="22">
        <v>322</v>
      </c>
      <c r="B336" s="23" t="s">
        <v>320</v>
      </c>
      <c r="C336" s="24" t="s">
        <v>122</v>
      </c>
      <c r="D336" s="25">
        <v>1</v>
      </c>
      <c r="E336" s="150"/>
      <c r="F336" s="25">
        <f t="shared" ref="F336:F343" si="11">E336*D336</f>
        <v>0</v>
      </c>
      <c r="G336" s="26" t="e">
        <f t="shared" si="10"/>
        <v>#DIV/0!</v>
      </c>
      <c r="H336" s="27" t="e">
        <f>SUM(G$15:G336)</f>
        <v>#DIV/0!</v>
      </c>
      <c r="I336" s="28" t="s">
        <v>874</v>
      </c>
      <c r="J336" s="1" t="s">
        <v>863</v>
      </c>
    </row>
    <row r="337" spans="1:10" x14ac:dyDescent="0.2">
      <c r="A337" s="22">
        <v>323</v>
      </c>
      <c r="B337" s="23" t="s">
        <v>318</v>
      </c>
      <c r="C337" s="24" t="s">
        <v>122</v>
      </c>
      <c r="D337" s="25">
        <v>2</v>
      </c>
      <c r="E337" s="150"/>
      <c r="F337" s="25">
        <f t="shared" si="11"/>
        <v>0</v>
      </c>
      <c r="G337" s="26" t="e">
        <f t="shared" si="10"/>
        <v>#DIV/0!</v>
      </c>
      <c r="H337" s="27" t="e">
        <f>SUM(G$15:G337)</f>
        <v>#DIV/0!</v>
      </c>
      <c r="I337" s="28" t="s">
        <v>874</v>
      </c>
      <c r="J337" s="1" t="s">
        <v>863</v>
      </c>
    </row>
    <row r="338" spans="1:10" x14ac:dyDescent="0.2">
      <c r="A338" s="22">
        <v>324</v>
      </c>
      <c r="B338" s="23" t="s">
        <v>352</v>
      </c>
      <c r="C338" s="24" t="s">
        <v>122</v>
      </c>
      <c r="D338" s="25">
        <v>1</v>
      </c>
      <c r="E338" s="150"/>
      <c r="F338" s="25">
        <f t="shared" si="11"/>
        <v>0</v>
      </c>
      <c r="G338" s="26" t="e">
        <f t="shared" si="10"/>
        <v>#DIV/0!</v>
      </c>
      <c r="H338" s="27" t="e">
        <f>SUM(G$15:G338)</f>
        <v>#DIV/0!</v>
      </c>
      <c r="I338" s="28" t="s">
        <v>874</v>
      </c>
      <c r="J338" s="1" t="s">
        <v>863</v>
      </c>
    </row>
    <row r="339" spans="1:10" x14ac:dyDescent="0.2">
      <c r="A339" s="22">
        <v>325</v>
      </c>
      <c r="B339" s="23" t="s">
        <v>411</v>
      </c>
      <c r="C339" s="24" t="s">
        <v>122</v>
      </c>
      <c r="D339" s="25">
        <v>20</v>
      </c>
      <c r="E339" s="150"/>
      <c r="F339" s="25">
        <f t="shared" si="11"/>
        <v>0</v>
      </c>
      <c r="G339" s="26" t="e">
        <f t="shared" si="10"/>
        <v>#DIV/0!</v>
      </c>
      <c r="H339" s="27" t="e">
        <f>SUM(G$15:G339)</f>
        <v>#DIV/0!</v>
      </c>
      <c r="I339" s="28" t="s">
        <v>873</v>
      </c>
      <c r="J339" s="1" t="s">
        <v>863</v>
      </c>
    </row>
    <row r="340" spans="1:10" x14ac:dyDescent="0.2">
      <c r="A340" s="22">
        <v>326</v>
      </c>
      <c r="B340" s="23" t="s">
        <v>342</v>
      </c>
      <c r="C340" s="24" t="s">
        <v>122</v>
      </c>
      <c r="D340" s="25">
        <v>1</v>
      </c>
      <c r="E340" s="150"/>
      <c r="F340" s="25">
        <f t="shared" si="11"/>
        <v>0</v>
      </c>
      <c r="G340" s="26" t="e">
        <f t="shared" si="10"/>
        <v>#DIV/0!</v>
      </c>
      <c r="H340" s="27" t="e">
        <f>SUM(G$15:G340)</f>
        <v>#DIV/0!</v>
      </c>
      <c r="I340" s="28" t="s">
        <v>874</v>
      </c>
      <c r="J340" s="1" t="s">
        <v>863</v>
      </c>
    </row>
    <row r="341" spans="1:10" x14ac:dyDescent="0.2">
      <c r="A341" s="22">
        <v>327</v>
      </c>
      <c r="B341" s="23" t="s">
        <v>409</v>
      </c>
      <c r="C341" s="24" t="s">
        <v>122</v>
      </c>
      <c r="D341" s="25">
        <v>10</v>
      </c>
      <c r="E341" s="150"/>
      <c r="F341" s="25">
        <f t="shared" si="11"/>
        <v>0</v>
      </c>
      <c r="G341" s="26" t="e">
        <f t="shared" si="10"/>
        <v>#DIV/0!</v>
      </c>
      <c r="H341" s="27" t="e">
        <f>SUM(G$15:G341)</f>
        <v>#DIV/0!</v>
      </c>
      <c r="I341" s="28" t="s">
        <v>873</v>
      </c>
      <c r="J341" s="1" t="s">
        <v>863</v>
      </c>
    </row>
    <row r="342" spans="1:10" x14ac:dyDescent="0.2">
      <c r="A342" s="22">
        <v>328</v>
      </c>
      <c r="B342" s="23" t="s">
        <v>322</v>
      </c>
      <c r="C342" s="24" t="s">
        <v>122</v>
      </c>
      <c r="D342" s="25">
        <v>1</v>
      </c>
      <c r="E342" s="150"/>
      <c r="F342" s="25">
        <f t="shared" si="11"/>
        <v>0</v>
      </c>
      <c r="G342" s="26" t="e">
        <f t="shared" si="10"/>
        <v>#DIV/0!</v>
      </c>
      <c r="H342" s="27" t="e">
        <f>SUM(G$15:G342)</f>
        <v>#DIV/0!</v>
      </c>
      <c r="I342" s="28" t="s">
        <v>874</v>
      </c>
      <c r="J342" s="1" t="s">
        <v>863</v>
      </c>
    </row>
    <row r="343" spans="1:10" x14ac:dyDescent="0.2">
      <c r="A343" s="22">
        <v>329</v>
      </c>
      <c r="B343" s="23" t="s">
        <v>314</v>
      </c>
      <c r="C343" s="24" t="s">
        <v>122</v>
      </c>
      <c r="D343" s="25">
        <v>1</v>
      </c>
      <c r="E343" s="150"/>
      <c r="F343" s="25">
        <f t="shared" si="11"/>
        <v>0</v>
      </c>
      <c r="G343" s="26" t="e">
        <f t="shared" si="10"/>
        <v>#DIV/0!</v>
      </c>
      <c r="H343" s="27" t="e">
        <f>SUM(G$15:G343)</f>
        <v>#DIV/0!</v>
      </c>
      <c r="I343" s="28" t="s">
        <v>874</v>
      </c>
      <c r="J343" s="1" t="s">
        <v>863</v>
      </c>
    </row>
    <row r="344" spans="1:10" x14ac:dyDescent="0.2">
      <c r="F344" s="2"/>
    </row>
    <row r="346" spans="1:10" hidden="1" x14ac:dyDescent="0.2">
      <c r="E346" s="1" t="s">
        <v>5</v>
      </c>
      <c r="F346" s="2">
        <f>SUM(F14:F343)</f>
        <v>0</v>
      </c>
      <c r="G346" s="2" t="e">
        <f>SUM(G15:G344)</f>
        <v>#DIV/0!</v>
      </c>
      <c r="H346" s="2"/>
    </row>
    <row r="347" spans="1:10" hidden="1" x14ac:dyDescent="0.2">
      <c r="E347" s="1" t="s">
        <v>875</v>
      </c>
      <c r="F347" s="2">
        <f>SUMIF(J15:J343,"CD_ORC_SER",F15:F343)</f>
        <v>0</v>
      </c>
    </row>
    <row r="348" spans="1:10" hidden="1" x14ac:dyDescent="0.2">
      <c r="E348" s="1" t="s">
        <v>876</v>
      </c>
      <c r="F348" s="2">
        <f>SUMIF(J15:J343,"CD_ORC_MAT",F15:F343)</f>
        <v>0</v>
      </c>
    </row>
  </sheetData>
  <sheetProtection algorithmName="SHA-512" hashValue="pjFDo9cbSXtpyQM4h9f70ljQjb5XedLy6Dt2A+FnX9SeAqQZFpDggi2ZxpppucptHRuvg8WkAxRS8fj0tKcaQQ==" saltValue="BcdXsEqOHVh5q3gkKj+D9w==" spinCount="100000" sheet="1" scenarios="1" sort="0" autoFilter="0"/>
  <autoFilter ref="A14:J343" xr:uid="{7DCF7316-BB90-4B55-BCAC-AB103A70C04C}">
    <sortState ref="A15:J343">
      <sortCondition descending="1" ref="F15:F343"/>
    </sortState>
  </autoFilter>
  <mergeCells count="17">
    <mergeCell ref="B6:F6"/>
    <mergeCell ref="B7:F7"/>
    <mergeCell ref="B8:F8"/>
    <mergeCell ref="H5:I5"/>
    <mergeCell ref="A11:F11"/>
    <mergeCell ref="G11:I12"/>
    <mergeCell ref="A12:F12"/>
    <mergeCell ref="H6:I6"/>
    <mergeCell ref="H7:I7"/>
    <mergeCell ref="A10:F10"/>
    <mergeCell ref="G10:I10"/>
    <mergeCell ref="H8:I8"/>
    <mergeCell ref="C1:I1"/>
    <mergeCell ref="C2:I2"/>
    <mergeCell ref="C3:I3"/>
    <mergeCell ref="A1:B3"/>
    <mergeCell ref="B5:F5"/>
  </mergeCells>
  <conditionalFormatting sqref="A15:I343">
    <cfRule type="expression" dxfId="9" priority="1" stopIfTrue="1">
      <formula>$H15&lt;=0.8</formula>
    </cfRule>
    <cfRule type="expression" dxfId="8" priority="2" stopIfTrue="1">
      <formula>$H15&lt;=0.95</formula>
    </cfRule>
  </conditionalFormatting>
  <dataValidations count="4">
    <dataValidation allowBlank="1" showInputMessage="1" showErrorMessage="1" promptTitle="ATENÇÃO!!!" prompt="PREENCHER COM O TIPO E NÚMERO DO EDITAL (LETRA MAIÚSCULA)" sqref="B5:F5" xr:uid="{E9224D9C-B765-4F5B-9235-8AE25F0B587F}"/>
    <dataValidation allowBlank="1" showInputMessage="1" showErrorMessage="1" promptTitle="ATENÇÃO!!!" prompt="PREENCHER COM O NOME DA EMPRESA (LETRA MAIÚSCULA)" sqref="B6:F6" xr:uid="{A3BD7ABA-2AFC-4401-B7D4-48FC4AEDC235}"/>
    <dataValidation allowBlank="1" showInputMessage="1" showErrorMessage="1" promptTitle="ATENÇÃO!!!" prompt="PREENCHER COM O NOME DO REPRESENTANTE DA EMPRESA (LETRA MAIÚSCULA)" sqref="B7:F7" xr:uid="{40916050-1958-48DD-981B-69A070E30636}"/>
    <dataValidation allowBlank="1" showInputMessage="1" showErrorMessage="1" promptTitle="ATENÇÃO!!!" prompt="PREENCHER COM O E-MAIL DA EMPRESA, QUE SERÁ UTILIZADO PARA CONTATO PARA FINS DA LICITAÇÃO (LETRA MAIÚSCULA)" sqref="B8:F8" xr:uid="{0B09400C-698D-454E-9CCF-B28D10002B97}"/>
  </dataValidations>
  <printOptions horizontalCentered="1"/>
  <pageMargins left="0.39370078740157483" right="0.78740157480314965" top="0.78740157480314965" bottom="0.39370078740157483" header="0" footer="0"/>
  <pageSetup paperSize="9" fitToHeight="1000" orientation="landscape" r:id="rId1"/>
  <headerFooter>
    <oddFooter>&amp;R&amp;6&amp;F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74E74-2B30-45EA-B0FE-41499D374B4C}">
  <sheetPr>
    <tabColor rgb="FF92D050"/>
  </sheetPr>
  <dimension ref="A1:AB81"/>
  <sheetViews>
    <sheetView view="pageBreakPreview" zoomScaleSheetLayoutView="100" workbookViewId="0">
      <pane xSplit="4" ySplit="15" topLeftCell="E16" activePane="bottomRight" state="frozen"/>
      <selection sqref="A1:XFD1048576"/>
      <selection pane="topRight" sqref="A1:XFD1048576"/>
      <selection pane="bottomLeft" sqref="A1:XFD1048576"/>
      <selection pane="bottomRight" activeCell="B17" sqref="B17"/>
    </sheetView>
  </sheetViews>
  <sheetFormatPr defaultRowHeight="11.25" x14ac:dyDescent="0.2"/>
  <cols>
    <col min="1" max="1" width="6.7109375" style="57" customWidth="1"/>
    <col min="2" max="2" width="40.7109375" style="91" customWidth="1"/>
    <col min="3" max="3" width="8.7109375" style="92" customWidth="1"/>
    <col min="4" max="4" width="12.7109375" style="93" customWidth="1"/>
    <col min="5" max="5" width="8.7109375" style="97" customWidth="1"/>
    <col min="6" max="6" width="12.7109375" style="95" customWidth="1"/>
    <col min="7" max="7" width="8.7109375" style="97" customWidth="1"/>
    <col min="8" max="8" width="12.7109375" style="95" customWidth="1"/>
    <col min="9" max="9" width="8.7109375" style="97" customWidth="1"/>
    <col min="10" max="10" width="12.7109375" style="95" customWidth="1"/>
    <col min="11" max="11" width="8.7109375" style="97" customWidth="1"/>
    <col min="12" max="12" width="12.7109375" style="95" customWidth="1"/>
    <col min="13" max="13" width="8.7109375" style="97" customWidth="1"/>
    <col min="14" max="14" width="12.7109375" style="95" customWidth="1"/>
    <col min="15" max="15" width="8.7109375" style="97" customWidth="1"/>
    <col min="16" max="16" width="12.7109375" style="95" customWidth="1"/>
    <col min="17" max="17" width="8.7109375" style="97" customWidth="1"/>
    <col min="18" max="18" width="12.7109375" style="95" customWidth="1"/>
    <col min="19" max="19" width="8.7109375" style="97" customWidth="1"/>
    <col min="20" max="20" width="12.7109375" style="95" customWidth="1"/>
    <col min="21" max="21" width="8.7109375" style="97" customWidth="1"/>
    <col min="22" max="22" width="12.7109375" style="95" customWidth="1"/>
    <col min="23" max="23" width="8.7109375" style="97" customWidth="1"/>
    <col min="24" max="24" width="12.7109375" style="95" customWidth="1"/>
    <col min="25" max="25" width="8.7109375" style="97" customWidth="1"/>
    <col min="26" max="26" width="12.7109375" style="95" customWidth="1"/>
    <col min="27" max="27" width="8.7109375" style="97" customWidth="1"/>
    <col min="28" max="28" width="12.7109375" style="95" customWidth="1"/>
    <col min="29" max="16384" width="9.140625" style="57"/>
  </cols>
  <sheetData>
    <row r="1" spans="1:28" s="32" customFormat="1" ht="12.75" customHeight="1" x14ac:dyDescent="0.2">
      <c r="A1" s="223" t="str">
        <f>ABC!A1</f>
        <v>INCLUIR LOGOMARCA DA LICITANTE</v>
      </c>
      <c r="B1" s="223"/>
      <c r="C1" s="223"/>
      <c r="D1" s="223"/>
      <c r="E1" s="226" t="str">
        <f>ABC!C1</f>
        <v>INSERIR CABEÇALHO DA EMPRESA (LINHA 01)</v>
      </c>
      <c r="F1" s="226"/>
      <c r="G1" s="226"/>
      <c r="H1" s="226"/>
      <c r="I1" s="226"/>
      <c r="J1" s="226"/>
      <c r="K1" s="226" t="str">
        <f>E1</f>
        <v>INSERIR CABEÇALHO DA EMPRESA (LINHA 01)</v>
      </c>
      <c r="L1" s="226"/>
      <c r="M1" s="226"/>
      <c r="N1" s="226"/>
      <c r="O1" s="226"/>
      <c r="P1" s="226"/>
      <c r="Q1" s="226" t="str">
        <f>K1</f>
        <v>INSERIR CABEÇALHO DA EMPRESA (LINHA 01)</v>
      </c>
      <c r="R1" s="226"/>
      <c r="S1" s="226"/>
      <c r="T1" s="226"/>
      <c r="U1" s="226"/>
      <c r="V1" s="226"/>
      <c r="W1" s="226" t="str">
        <f>Q1</f>
        <v>INSERIR CABEÇALHO DA EMPRESA (LINHA 01)</v>
      </c>
      <c r="X1" s="226"/>
      <c r="Y1" s="226"/>
      <c r="Z1" s="226"/>
      <c r="AA1" s="226"/>
      <c r="AB1" s="226"/>
    </row>
    <row r="2" spans="1:28" s="32" customFormat="1" ht="12.75" customHeight="1" x14ac:dyDescent="0.2">
      <c r="A2" s="224"/>
      <c r="B2" s="224"/>
      <c r="C2" s="224"/>
      <c r="D2" s="224"/>
      <c r="E2" s="227" t="str">
        <f>ABC!C2</f>
        <v>INSERIR CABEÇALHO DA EMPRESA (LINHA 02)</v>
      </c>
      <c r="F2" s="227"/>
      <c r="G2" s="227"/>
      <c r="H2" s="227"/>
      <c r="I2" s="227"/>
      <c r="J2" s="227"/>
      <c r="K2" s="227" t="str">
        <f t="shared" ref="K2:K3" si="0">E2</f>
        <v>INSERIR CABEÇALHO DA EMPRESA (LINHA 02)</v>
      </c>
      <c r="L2" s="227"/>
      <c r="M2" s="227"/>
      <c r="N2" s="227"/>
      <c r="O2" s="227"/>
      <c r="P2" s="227"/>
      <c r="Q2" s="227" t="str">
        <f t="shared" ref="Q2:Q3" si="1">K2</f>
        <v>INSERIR CABEÇALHO DA EMPRESA (LINHA 02)</v>
      </c>
      <c r="R2" s="227"/>
      <c r="S2" s="227"/>
      <c r="T2" s="227"/>
      <c r="U2" s="227"/>
      <c r="V2" s="227"/>
      <c r="W2" s="227" t="str">
        <f t="shared" ref="W2:W3" si="2">Q2</f>
        <v>INSERIR CABEÇALHO DA EMPRESA (LINHA 02)</v>
      </c>
      <c r="X2" s="227"/>
      <c r="Y2" s="227"/>
      <c r="Z2" s="227"/>
      <c r="AA2" s="227"/>
      <c r="AB2" s="227"/>
    </row>
    <row r="3" spans="1:28" s="32" customFormat="1" ht="12.75" customHeight="1" x14ac:dyDescent="0.2">
      <c r="A3" s="225"/>
      <c r="B3" s="225"/>
      <c r="C3" s="225"/>
      <c r="D3" s="225"/>
      <c r="E3" s="211" t="str">
        <f>ABC!C3</f>
        <v>INSERIR CABEÇALHO DA EMPRESA (LINHA 03)</v>
      </c>
      <c r="F3" s="211"/>
      <c r="G3" s="211"/>
      <c r="H3" s="211"/>
      <c r="I3" s="211"/>
      <c r="J3" s="211"/>
      <c r="K3" s="211" t="str">
        <f t="shared" si="0"/>
        <v>INSERIR CABEÇALHO DA EMPRESA (LINHA 03)</v>
      </c>
      <c r="L3" s="211"/>
      <c r="M3" s="211"/>
      <c r="N3" s="211"/>
      <c r="O3" s="211"/>
      <c r="P3" s="211"/>
      <c r="Q3" s="211" t="str">
        <f t="shared" si="1"/>
        <v>INSERIR CABEÇALHO DA EMPRESA (LINHA 03)</v>
      </c>
      <c r="R3" s="211"/>
      <c r="S3" s="211"/>
      <c r="T3" s="211"/>
      <c r="U3" s="211"/>
      <c r="V3" s="211"/>
      <c r="W3" s="211" t="str">
        <f t="shared" si="2"/>
        <v>INSERIR CABEÇALHO DA EMPRESA (LINHA 03)</v>
      </c>
      <c r="X3" s="211"/>
      <c r="Y3" s="211"/>
      <c r="Z3" s="211"/>
      <c r="AA3" s="211"/>
      <c r="AB3" s="211"/>
    </row>
    <row r="4" spans="1:28" s="32" customFormat="1" x14ac:dyDescent="0.2">
      <c r="A4" s="33"/>
      <c r="B4" s="33"/>
      <c r="C4" s="34"/>
      <c r="D4" s="35"/>
      <c r="E4" s="34"/>
      <c r="F4" s="36"/>
      <c r="G4" s="34"/>
      <c r="H4" s="36"/>
      <c r="I4" s="34"/>
      <c r="J4" s="36"/>
      <c r="K4" s="34"/>
      <c r="L4" s="36"/>
      <c r="M4" s="34"/>
      <c r="N4" s="36"/>
      <c r="O4" s="34"/>
      <c r="P4" s="36"/>
      <c r="Q4" s="34"/>
      <c r="R4" s="36"/>
      <c r="S4" s="34"/>
      <c r="T4" s="36"/>
      <c r="U4" s="34"/>
      <c r="V4" s="36"/>
      <c r="W4" s="34"/>
      <c r="X4" s="36"/>
      <c r="Y4" s="34"/>
      <c r="Z4" s="36"/>
      <c r="AA4" s="34"/>
      <c r="AB4" s="36"/>
    </row>
    <row r="5" spans="1:28" s="4" customFormat="1" ht="11.25" customHeight="1" x14ac:dyDescent="0.2">
      <c r="A5" s="151" t="s">
        <v>883</v>
      </c>
      <c r="B5" s="218" t="str">
        <f>ABC!B5</f>
        <v>PREENCHER COM O TIPO E NÚMERO DO EDITAL (LETRA MAIÚSCULA)</v>
      </c>
      <c r="C5" s="218"/>
      <c r="D5" s="218"/>
      <c r="E5" s="218"/>
      <c r="F5" s="218"/>
      <c r="G5" s="219"/>
      <c r="H5" s="12" t="s">
        <v>1</v>
      </c>
      <c r="I5" s="191" t="str">
        <f>ABC!H5</f>
        <v>DATA</v>
      </c>
      <c r="J5" s="191"/>
      <c r="K5" s="37"/>
      <c r="L5" s="37"/>
      <c r="M5" s="38"/>
      <c r="N5" s="12" t="s">
        <v>1</v>
      </c>
      <c r="O5" s="191" t="str">
        <f>I5</f>
        <v>DATA</v>
      </c>
      <c r="P5" s="191"/>
      <c r="Q5" s="37"/>
      <c r="R5" s="37"/>
      <c r="S5" s="38"/>
      <c r="T5" s="12" t="s">
        <v>1</v>
      </c>
      <c r="U5" s="191" t="str">
        <f>O5</f>
        <v>DATA</v>
      </c>
      <c r="V5" s="191"/>
      <c r="W5" s="37"/>
      <c r="X5" s="37"/>
      <c r="Y5" s="38"/>
      <c r="Z5" s="12" t="s">
        <v>1</v>
      </c>
      <c r="AA5" s="191" t="str">
        <f>U5</f>
        <v>DATA</v>
      </c>
      <c r="AB5" s="222"/>
    </row>
    <row r="6" spans="1:28" s="4" customFormat="1" ht="12.75" customHeight="1" x14ac:dyDescent="0.2">
      <c r="A6" s="152" t="s">
        <v>877</v>
      </c>
      <c r="B6" s="220" t="str">
        <f>ABC!B6</f>
        <v>PREENCHER COM O NOME DA EMPRESA (LETRA MAIÚSCULA)</v>
      </c>
      <c r="C6" s="220"/>
      <c r="D6" s="220"/>
      <c r="E6" s="220"/>
      <c r="F6" s="220"/>
      <c r="G6" s="221"/>
      <c r="H6" s="14" t="s">
        <v>878</v>
      </c>
      <c r="I6" s="183" t="str">
        <f>ABC!H6</f>
        <v>APENAS NÚMEROS</v>
      </c>
      <c r="J6" s="183"/>
      <c r="K6" s="39"/>
      <c r="L6" s="39"/>
      <c r="M6" s="40"/>
      <c r="N6" s="14" t="s">
        <v>878</v>
      </c>
      <c r="O6" s="183" t="str">
        <f t="shared" ref="O6:O8" si="3">I6</f>
        <v>APENAS NÚMEROS</v>
      </c>
      <c r="P6" s="183"/>
      <c r="Q6" s="39"/>
      <c r="R6" s="39"/>
      <c r="S6" s="40"/>
      <c r="T6" s="14" t="s">
        <v>878</v>
      </c>
      <c r="U6" s="183" t="str">
        <f t="shared" ref="U6:U8" si="4">O6</f>
        <v>APENAS NÚMEROS</v>
      </c>
      <c r="V6" s="183"/>
      <c r="W6" s="39"/>
      <c r="X6" s="39"/>
      <c r="Y6" s="40"/>
      <c r="Z6" s="14" t="s">
        <v>878</v>
      </c>
      <c r="AA6" s="183" t="str">
        <f t="shared" ref="AA6:AA8" si="5">U6</f>
        <v>APENAS NÚMEROS</v>
      </c>
      <c r="AB6" s="184"/>
    </row>
    <row r="7" spans="1:28" s="4" customFormat="1" ht="11.25" customHeight="1" x14ac:dyDescent="0.2">
      <c r="A7" s="152" t="s">
        <v>879</v>
      </c>
      <c r="B7" s="220" t="str">
        <f>ABC!B7</f>
        <v>PREENCHER COM O NOME DO REPRESENTANTE DA EMPRESA (LETRA MAIÚSCULA)</v>
      </c>
      <c r="C7" s="220"/>
      <c r="D7" s="220"/>
      <c r="E7" s="220"/>
      <c r="F7" s="220"/>
      <c r="G7" s="221"/>
      <c r="H7" s="14" t="s">
        <v>880</v>
      </c>
      <c r="I7" s="185" t="str">
        <f>ABC!H7</f>
        <v>APENAS NÚMEROS</v>
      </c>
      <c r="J7" s="185"/>
      <c r="K7" s="39"/>
      <c r="L7" s="39"/>
      <c r="M7" s="40"/>
      <c r="N7" s="14" t="s">
        <v>880</v>
      </c>
      <c r="O7" s="185" t="str">
        <f t="shared" si="3"/>
        <v>APENAS NÚMEROS</v>
      </c>
      <c r="P7" s="185"/>
      <c r="Q7" s="39"/>
      <c r="R7" s="39"/>
      <c r="S7" s="40"/>
      <c r="T7" s="14" t="s">
        <v>880</v>
      </c>
      <c r="U7" s="185" t="str">
        <f t="shared" si="4"/>
        <v>APENAS NÚMEROS</v>
      </c>
      <c r="V7" s="185"/>
      <c r="W7" s="39"/>
      <c r="X7" s="39"/>
      <c r="Y7" s="40"/>
      <c r="Z7" s="14" t="s">
        <v>880</v>
      </c>
      <c r="AA7" s="185" t="str">
        <f t="shared" si="5"/>
        <v>APENAS NÚMEROS</v>
      </c>
      <c r="AB7" s="186"/>
    </row>
    <row r="8" spans="1:28" s="4" customFormat="1" ht="11.25" customHeight="1" x14ac:dyDescent="0.2">
      <c r="A8" s="153" t="s">
        <v>881</v>
      </c>
      <c r="B8" s="189" t="str">
        <f>ABC!B8</f>
        <v>PREENCHER COM E-MAIL DA EMPRESA, QUE SERÁ UTILIZADO PARA CONTATO PARA FINS DE LICITAÇÃO (LETRA MAIÚSCULA)</v>
      </c>
      <c r="C8" s="189"/>
      <c r="D8" s="189"/>
      <c r="E8" s="189"/>
      <c r="F8" s="189"/>
      <c r="G8" s="190"/>
      <c r="H8" s="16" t="s">
        <v>882</v>
      </c>
      <c r="I8" s="187" t="str">
        <f>ABC!H8</f>
        <v>APENAS NÚMEROS</v>
      </c>
      <c r="J8" s="187"/>
      <c r="K8" s="41"/>
      <c r="L8" s="41"/>
      <c r="M8" s="42"/>
      <c r="N8" s="16" t="s">
        <v>882</v>
      </c>
      <c r="O8" s="187" t="str">
        <f t="shared" si="3"/>
        <v>APENAS NÚMEROS</v>
      </c>
      <c r="P8" s="187"/>
      <c r="Q8" s="41"/>
      <c r="R8" s="41"/>
      <c r="S8" s="42"/>
      <c r="T8" s="16" t="s">
        <v>882</v>
      </c>
      <c r="U8" s="187" t="str">
        <f t="shared" si="4"/>
        <v>APENAS NÚMEROS</v>
      </c>
      <c r="V8" s="187"/>
      <c r="W8" s="41"/>
      <c r="X8" s="41"/>
      <c r="Y8" s="42"/>
      <c r="Z8" s="16" t="s">
        <v>882</v>
      </c>
      <c r="AA8" s="187" t="str">
        <f t="shared" si="5"/>
        <v>APENAS NÚMEROS</v>
      </c>
      <c r="AB8" s="188"/>
    </row>
    <row r="9" spans="1:28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28" s="32" customFormat="1" x14ac:dyDescent="0.2">
      <c r="A10" s="212" t="s">
        <v>837</v>
      </c>
      <c r="B10" s="213"/>
      <c r="C10" s="213"/>
      <c r="D10" s="213"/>
      <c r="E10" s="213"/>
      <c r="F10" s="213"/>
      <c r="G10" s="213"/>
      <c r="H10" s="214"/>
      <c r="I10" s="215" t="s">
        <v>838</v>
      </c>
      <c r="J10" s="216"/>
      <c r="K10" s="43"/>
      <c r="L10" s="44"/>
      <c r="M10" s="43"/>
      <c r="N10" s="45"/>
      <c r="O10" s="217" t="s">
        <v>838</v>
      </c>
      <c r="P10" s="216"/>
      <c r="Q10" s="43"/>
      <c r="R10" s="44"/>
      <c r="S10" s="43"/>
      <c r="T10" s="45"/>
      <c r="U10" s="217" t="s">
        <v>838</v>
      </c>
      <c r="V10" s="216"/>
      <c r="W10" s="43"/>
      <c r="X10" s="44"/>
      <c r="Y10" s="43"/>
      <c r="Z10" s="45"/>
      <c r="AA10" s="217" t="s">
        <v>838</v>
      </c>
      <c r="AB10" s="216"/>
    </row>
    <row r="11" spans="1:28" s="32" customFormat="1" x14ac:dyDescent="0.2">
      <c r="A11" s="195" t="s">
        <v>938</v>
      </c>
      <c r="B11" s="196"/>
      <c r="C11" s="196"/>
      <c r="D11" s="196"/>
      <c r="E11" s="196"/>
      <c r="F11" s="196"/>
      <c r="G11" s="196"/>
      <c r="H11" s="197"/>
      <c r="I11" s="198" t="str">
        <f>ORCAMENTO_RESUMO!E11</f>
        <v>DATA / DATA</v>
      </c>
      <c r="J11" s="199"/>
      <c r="K11" s="46"/>
      <c r="L11" s="47"/>
      <c r="M11" s="46"/>
      <c r="N11" s="48"/>
      <c r="O11" s="202" t="str">
        <f>I11</f>
        <v>DATA / DATA</v>
      </c>
      <c r="P11" s="199"/>
      <c r="Q11" s="46"/>
      <c r="R11" s="47"/>
      <c r="S11" s="46"/>
      <c r="T11" s="48"/>
      <c r="U11" s="202" t="str">
        <f>O11</f>
        <v>DATA / DATA</v>
      </c>
      <c r="V11" s="199"/>
      <c r="W11" s="46"/>
      <c r="X11" s="47"/>
      <c r="Y11" s="46"/>
      <c r="Z11" s="48"/>
      <c r="AA11" s="202" t="str">
        <f>U11</f>
        <v>DATA / DATA</v>
      </c>
      <c r="AB11" s="199"/>
    </row>
    <row r="12" spans="1:28" s="32" customFormat="1" x14ac:dyDescent="0.2">
      <c r="A12" s="208" t="s">
        <v>839</v>
      </c>
      <c r="B12" s="209"/>
      <c r="C12" s="209"/>
      <c r="D12" s="209"/>
      <c r="E12" s="209"/>
      <c r="F12" s="209"/>
      <c r="G12" s="209"/>
      <c r="H12" s="210"/>
      <c r="I12" s="200"/>
      <c r="J12" s="201"/>
      <c r="K12" s="49"/>
      <c r="L12" s="50"/>
      <c r="M12" s="49"/>
      <c r="N12" s="51"/>
      <c r="O12" s="203"/>
      <c r="P12" s="201"/>
      <c r="Q12" s="49"/>
      <c r="R12" s="50"/>
      <c r="S12" s="49"/>
      <c r="T12" s="51"/>
      <c r="U12" s="203"/>
      <c r="V12" s="201"/>
      <c r="W12" s="49"/>
      <c r="X12" s="50"/>
      <c r="Y12" s="49"/>
      <c r="Z12" s="51"/>
      <c r="AA12" s="203"/>
      <c r="AB12" s="201"/>
    </row>
    <row r="13" spans="1:28" s="56" customFormat="1" x14ac:dyDescent="0.2">
      <c r="A13" s="52"/>
      <c r="B13" s="52"/>
      <c r="C13" s="53"/>
      <c r="D13" s="54"/>
      <c r="E13" s="53"/>
      <c r="F13" s="55"/>
      <c r="G13" s="53"/>
      <c r="H13" s="55"/>
      <c r="I13" s="53"/>
      <c r="J13" s="55"/>
      <c r="K13" s="53"/>
      <c r="L13" s="55"/>
      <c r="M13" s="53"/>
      <c r="N13" s="55"/>
      <c r="O13" s="53"/>
      <c r="P13" s="55"/>
      <c r="Q13" s="53"/>
      <c r="R13" s="55"/>
      <c r="S13" s="53"/>
      <c r="T13" s="55"/>
      <c r="U13" s="53"/>
      <c r="V13" s="55"/>
      <c r="W13" s="53"/>
      <c r="X13" s="55"/>
      <c r="Y13" s="53"/>
      <c r="Z13" s="55"/>
      <c r="AA13" s="53"/>
      <c r="AB13" s="55"/>
    </row>
    <row r="14" spans="1:28" x14ac:dyDescent="0.2">
      <c r="A14" s="207" t="s">
        <v>2</v>
      </c>
      <c r="B14" s="207" t="s">
        <v>4</v>
      </c>
      <c r="C14" s="192" t="s">
        <v>840</v>
      </c>
      <c r="D14" s="192" t="s">
        <v>109</v>
      </c>
      <c r="E14" s="192" t="s">
        <v>841</v>
      </c>
      <c r="F14" s="192"/>
      <c r="G14" s="193" t="s">
        <v>842</v>
      </c>
      <c r="H14" s="194"/>
      <c r="I14" s="192" t="s">
        <v>843</v>
      </c>
      <c r="J14" s="192"/>
      <c r="K14" s="192" t="s">
        <v>844</v>
      </c>
      <c r="L14" s="192"/>
      <c r="M14" s="192" t="s">
        <v>845</v>
      </c>
      <c r="N14" s="192"/>
      <c r="O14" s="192" t="s">
        <v>846</v>
      </c>
      <c r="P14" s="192"/>
      <c r="Q14" s="192" t="s">
        <v>847</v>
      </c>
      <c r="R14" s="192"/>
      <c r="S14" s="192" t="s">
        <v>848</v>
      </c>
      <c r="T14" s="192"/>
      <c r="U14" s="192" t="s">
        <v>849</v>
      </c>
      <c r="V14" s="192"/>
      <c r="W14" s="192" t="s">
        <v>850</v>
      </c>
      <c r="X14" s="192"/>
      <c r="Y14" s="192" t="s">
        <v>851</v>
      </c>
      <c r="Z14" s="192"/>
      <c r="AA14" s="192" t="s">
        <v>852</v>
      </c>
      <c r="AB14" s="192"/>
    </row>
    <row r="15" spans="1:28" x14ac:dyDescent="0.2">
      <c r="A15" s="207"/>
      <c r="B15" s="207"/>
      <c r="C15" s="192"/>
      <c r="D15" s="192"/>
      <c r="E15" s="58" t="s">
        <v>853</v>
      </c>
      <c r="F15" s="58" t="s">
        <v>854</v>
      </c>
      <c r="G15" s="58" t="s">
        <v>853</v>
      </c>
      <c r="H15" s="58" t="s">
        <v>854</v>
      </c>
      <c r="I15" s="58" t="s">
        <v>853</v>
      </c>
      <c r="J15" s="58" t="s">
        <v>854</v>
      </c>
      <c r="K15" s="58" t="s">
        <v>853</v>
      </c>
      <c r="L15" s="58" t="s">
        <v>854</v>
      </c>
      <c r="M15" s="58" t="s">
        <v>853</v>
      </c>
      <c r="N15" s="58" t="s">
        <v>854</v>
      </c>
      <c r="O15" s="58" t="s">
        <v>853</v>
      </c>
      <c r="P15" s="58" t="s">
        <v>854</v>
      </c>
      <c r="Q15" s="58" t="s">
        <v>853</v>
      </c>
      <c r="R15" s="58" t="s">
        <v>854</v>
      </c>
      <c r="S15" s="58" t="s">
        <v>853</v>
      </c>
      <c r="T15" s="58" t="s">
        <v>854</v>
      </c>
      <c r="U15" s="58" t="s">
        <v>853</v>
      </c>
      <c r="V15" s="58" t="s">
        <v>854</v>
      </c>
      <c r="W15" s="58" t="s">
        <v>853</v>
      </c>
      <c r="X15" s="58" t="s">
        <v>854</v>
      </c>
      <c r="Y15" s="58" t="s">
        <v>853</v>
      </c>
      <c r="Z15" s="58" t="s">
        <v>854</v>
      </c>
      <c r="AA15" s="58" t="s">
        <v>853</v>
      </c>
      <c r="AB15" s="58" t="s">
        <v>854</v>
      </c>
    </row>
    <row r="16" spans="1:28" s="32" customFormat="1" x14ac:dyDescent="0.2">
      <c r="A16" s="59" t="str">
        <f>ORCAMENTO_RESUMO!$A15</f>
        <v>01.</v>
      </c>
      <c r="B16" s="60" t="str">
        <f>ORCAMENTO_RESUMO!$B15</f>
        <v>SERVIÇOS PRELIMINARES / ADMINISTRAÇÃO DA OBRA</v>
      </c>
      <c r="C16" s="61" t="e">
        <f t="shared" ref="C16:Y16" si="6">SUBTOTAL(9,C17:C19)</f>
        <v>#DIV/0!</v>
      </c>
      <c r="D16" s="62">
        <f t="shared" si="6"/>
        <v>0</v>
      </c>
      <c r="E16" s="61">
        <f t="shared" si="6"/>
        <v>0</v>
      </c>
      <c r="F16" s="62">
        <f t="shared" si="6"/>
        <v>0</v>
      </c>
      <c r="G16" s="61">
        <f t="shared" si="6"/>
        <v>0</v>
      </c>
      <c r="H16" s="62">
        <f t="shared" si="6"/>
        <v>0</v>
      </c>
      <c r="I16" s="61">
        <f t="shared" si="6"/>
        <v>0</v>
      </c>
      <c r="J16" s="62">
        <f t="shared" si="6"/>
        <v>0</v>
      </c>
      <c r="K16" s="61">
        <f t="shared" si="6"/>
        <v>0</v>
      </c>
      <c r="L16" s="62">
        <f t="shared" si="6"/>
        <v>0</v>
      </c>
      <c r="M16" s="61">
        <f t="shared" si="6"/>
        <v>0</v>
      </c>
      <c r="N16" s="62">
        <f t="shared" si="6"/>
        <v>0</v>
      </c>
      <c r="O16" s="61">
        <f t="shared" si="6"/>
        <v>0</v>
      </c>
      <c r="P16" s="62">
        <f t="shared" si="6"/>
        <v>0</v>
      </c>
      <c r="Q16" s="61">
        <f t="shared" si="6"/>
        <v>0</v>
      </c>
      <c r="R16" s="62">
        <f t="shared" si="6"/>
        <v>0</v>
      </c>
      <c r="S16" s="61">
        <f t="shared" si="6"/>
        <v>0</v>
      </c>
      <c r="T16" s="62">
        <f t="shared" si="6"/>
        <v>0</v>
      </c>
      <c r="U16" s="61">
        <f t="shared" si="6"/>
        <v>0</v>
      </c>
      <c r="V16" s="62">
        <f t="shared" si="6"/>
        <v>0</v>
      </c>
      <c r="W16" s="61">
        <f t="shared" si="6"/>
        <v>0</v>
      </c>
      <c r="X16" s="62">
        <f t="shared" si="6"/>
        <v>0</v>
      </c>
      <c r="Y16" s="61">
        <f t="shared" si="6"/>
        <v>0</v>
      </c>
      <c r="Z16" s="62">
        <f>SUBTOTAL(9,Z17:Z19)</f>
        <v>0</v>
      </c>
      <c r="AA16" s="61">
        <f t="shared" ref="AA16" si="7">SUBTOTAL(9,AA17:AA19)</f>
        <v>3</v>
      </c>
      <c r="AB16" s="63">
        <f>SUBTOTAL(9,AB17:AB19)</f>
        <v>0</v>
      </c>
    </row>
    <row r="17" spans="1:28" s="32" customFormat="1" x14ac:dyDescent="0.2">
      <c r="A17" s="64" t="str">
        <f>ORCAMENTO_RESUMO!$A16</f>
        <v>01.01</v>
      </c>
      <c r="B17" s="65" t="str">
        <f>ORCAMENTO_RESUMO!$B16</f>
        <v>ADMINISTRAÇÃO LOCAL</v>
      </c>
      <c r="C17" s="66" t="e">
        <f>D17/D$79</f>
        <v>#DIV/0!</v>
      </c>
      <c r="D17" s="67">
        <f>ORCAMENTO_RESUMO!$E16</f>
        <v>0</v>
      </c>
      <c r="E17" s="68"/>
      <c r="F17" s="67" t="str">
        <f>IF(E17&lt;&gt;"",E17*$D17,"")</f>
        <v/>
      </c>
      <c r="G17" s="68"/>
      <c r="H17" s="67" t="str">
        <f>IF(G17&lt;&gt;"",G17*$D17,"")</f>
        <v/>
      </c>
      <c r="I17" s="68"/>
      <c r="J17" s="67" t="str">
        <f>IF(I17&lt;&gt;"",I17*$D17,"")</f>
        <v/>
      </c>
      <c r="K17" s="68"/>
      <c r="L17" s="67" t="str">
        <f>IF(K17&lt;&gt;"",K17*$D17,"")</f>
        <v/>
      </c>
      <c r="M17" s="68"/>
      <c r="N17" s="67" t="str">
        <f>IF(M17&lt;&gt;"",M17*$D17,"")</f>
        <v/>
      </c>
      <c r="O17" s="68"/>
      <c r="P17" s="67" t="str">
        <f>IF(O17&lt;&gt;"",O17*$D17,"")</f>
        <v/>
      </c>
      <c r="Q17" s="68"/>
      <c r="R17" s="67" t="str">
        <f>IF(Q17&lt;&gt;"",Q17*$D17,"")</f>
        <v/>
      </c>
      <c r="S17" s="68"/>
      <c r="T17" s="67" t="str">
        <f>IF(S17&lt;&gt;"",S17*$D17,"")</f>
        <v/>
      </c>
      <c r="U17" s="68"/>
      <c r="V17" s="67" t="str">
        <f>IF(U17&lt;&gt;"",U17*$D17,"")</f>
        <v/>
      </c>
      <c r="W17" s="68"/>
      <c r="X17" s="67" t="str">
        <f>IF(W17&lt;&gt;"",W17*$D17,"")</f>
        <v/>
      </c>
      <c r="Y17" s="68"/>
      <c r="Z17" s="67" t="str">
        <f>IF(Y17&lt;&gt;"",Y17*$D17,"")</f>
        <v/>
      </c>
      <c r="AA17" s="68">
        <f>1-SUMIF($E$15:$Z$15,$AA$15,E17:Z17)</f>
        <v>1</v>
      </c>
      <c r="AB17" s="69">
        <f>IF(AA17&lt;&gt;"",AA17*$D17,"")</f>
        <v>0</v>
      </c>
    </row>
    <row r="18" spans="1:28" s="32" customFormat="1" x14ac:dyDescent="0.2">
      <c r="A18" s="70" t="str">
        <f>ORCAMENTO_RESUMO!$A17</f>
        <v>01.02</v>
      </c>
      <c r="B18" s="71" t="str">
        <f>ORCAMENTO_RESUMO!$B17</f>
        <v>SERVIÇOS PRELIMINARES</v>
      </c>
      <c r="C18" s="66" t="e">
        <f>D18/D$79</f>
        <v>#DIV/0!</v>
      </c>
      <c r="D18" s="67">
        <f>ORCAMENTO_RESUMO!$E17</f>
        <v>0</v>
      </c>
      <c r="E18" s="68"/>
      <c r="F18" s="67" t="str">
        <f t="shared" ref="F18:F19" si="8">IF(E18&lt;&gt;"",E18*$D18,"")</f>
        <v/>
      </c>
      <c r="G18" s="68"/>
      <c r="H18" s="67" t="str">
        <f>IF(G18&lt;&gt;"",G18*$D18,"")</f>
        <v/>
      </c>
      <c r="I18" s="68"/>
      <c r="J18" s="67" t="str">
        <f t="shared" ref="J18:J19" si="9">IF(I18&lt;&gt;"",I18*$D18,"")</f>
        <v/>
      </c>
      <c r="K18" s="68"/>
      <c r="L18" s="67" t="str">
        <f t="shared" ref="L18:L19" si="10">IF(K18&lt;&gt;"",K18*$D18,"")</f>
        <v/>
      </c>
      <c r="M18" s="68"/>
      <c r="N18" s="67" t="str">
        <f t="shared" ref="N18:N19" si="11">IF(M18&lt;&gt;"",M18*$D18,"")</f>
        <v/>
      </c>
      <c r="O18" s="68"/>
      <c r="P18" s="67" t="str">
        <f t="shared" ref="P18:R19" si="12">IF(O18&lt;&gt;"",O18*$D18,"")</f>
        <v/>
      </c>
      <c r="Q18" s="68"/>
      <c r="R18" s="67" t="str">
        <f t="shared" si="12"/>
        <v/>
      </c>
      <c r="S18" s="68"/>
      <c r="T18" s="67" t="str">
        <f t="shared" ref="T18:T19" si="13">IF(S18&lt;&gt;"",S18*$D18,"")</f>
        <v/>
      </c>
      <c r="U18" s="68"/>
      <c r="V18" s="67" t="str">
        <f t="shared" ref="V18:V19" si="14">IF(U18&lt;&gt;"",U18*$D18,"")</f>
        <v/>
      </c>
      <c r="W18" s="68"/>
      <c r="X18" s="67" t="str">
        <f t="shared" ref="X18:Z19" si="15">IF(W18&lt;&gt;"",W18*$D18,"")</f>
        <v/>
      </c>
      <c r="Y18" s="68"/>
      <c r="Z18" s="67" t="str">
        <f t="shared" si="15"/>
        <v/>
      </c>
      <c r="AA18" s="68">
        <f t="shared" ref="AA18:AA20" si="16">1-SUMIF($E$15:$Z$15,$AA$15,E18:Z18)</f>
        <v>1</v>
      </c>
      <c r="AB18" s="69">
        <f t="shared" ref="AB18:AB19" si="17">IF(AA18&lt;&gt;"",AA18*$D18,"")</f>
        <v>0</v>
      </c>
    </row>
    <row r="19" spans="1:28" s="32" customFormat="1" x14ac:dyDescent="0.2">
      <c r="A19" s="64" t="str">
        <f>ORCAMENTO_RESUMO!$A18</f>
        <v>01.03</v>
      </c>
      <c r="B19" s="65" t="str">
        <f>ORCAMENTO_RESUMO!$B18</f>
        <v>DETALHAMENTOS CONSTRUTIVOS</v>
      </c>
      <c r="C19" s="66" t="e">
        <f>D19/D$79</f>
        <v>#DIV/0!</v>
      </c>
      <c r="D19" s="67">
        <f>ORCAMENTO_RESUMO!$E18</f>
        <v>0</v>
      </c>
      <c r="E19" s="68"/>
      <c r="F19" s="67" t="str">
        <f t="shared" si="8"/>
        <v/>
      </c>
      <c r="G19" s="68"/>
      <c r="H19" s="67" t="str">
        <f>IF(G19&lt;&gt;"",G19*$D19,"")</f>
        <v/>
      </c>
      <c r="I19" s="68"/>
      <c r="J19" s="67" t="str">
        <f t="shared" si="9"/>
        <v/>
      </c>
      <c r="K19" s="68"/>
      <c r="L19" s="67" t="str">
        <f t="shared" si="10"/>
        <v/>
      </c>
      <c r="M19" s="68"/>
      <c r="N19" s="67" t="str">
        <f t="shared" si="11"/>
        <v/>
      </c>
      <c r="O19" s="68" t="s">
        <v>112</v>
      </c>
      <c r="P19" s="67" t="str">
        <f t="shared" si="12"/>
        <v/>
      </c>
      <c r="Q19" s="68" t="s">
        <v>112</v>
      </c>
      <c r="R19" s="67" t="str">
        <f t="shared" si="12"/>
        <v/>
      </c>
      <c r="S19" s="68" t="s">
        <v>112</v>
      </c>
      <c r="T19" s="67" t="str">
        <f t="shared" si="13"/>
        <v/>
      </c>
      <c r="U19" s="68" t="s">
        <v>112</v>
      </c>
      <c r="V19" s="67" t="str">
        <f t="shared" si="14"/>
        <v/>
      </c>
      <c r="W19" s="68" t="s">
        <v>112</v>
      </c>
      <c r="X19" s="67" t="str">
        <f t="shared" si="15"/>
        <v/>
      </c>
      <c r="Y19" s="68" t="s">
        <v>112</v>
      </c>
      <c r="Z19" s="67" t="str">
        <f t="shared" si="15"/>
        <v/>
      </c>
      <c r="AA19" s="68">
        <f t="shared" si="16"/>
        <v>1</v>
      </c>
      <c r="AB19" s="69">
        <f t="shared" si="17"/>
        <v>0</v>
      </c>
    </row>
    <row r="20" spans="1:28" x14ac:dyDescent="0.2">
      <c r="A20" s="64"/>
      <c r="B20" s="65"/>
      <c r="C20" s="66"/>
      <c r="D20" s="67"/>
      <c r="E20" s="68"/>
      <c r="F20" s="67"/>
      <c r="G20" s="68"/>
      <c r="H20" s="67"/>
      <c r="I20" s="68"/>
      <c r="J20" s="67"/>
      <c r="K20" s="68"/>
      <c r="L20" s="67"/>
      <c r="M20" s="68"/>
      <c r="N20" s="67"/>
      <c r="O20" s="68"/>
      <c r="P20" s="67"/>
      <c r="Q20" s="68"/>
      <c r="R20" s="67"/>
      <c r="S20" s="68"/>
      <c r="T20" s="67"/>
      <c r="U20" s="68"/>
      <c r="V20" s="67"/>
      <c r="W20" s="68"/>
      <c r="X20" s="67"/>
      <c r="Y20" s="68"/>
      <c r="Z20" s="67"/>
      <c r="AA20" s="68">
        <f t="shared" si="16"/>
        <v>1</v>
      </c>
      <c r="AB20" s="69"/>
    </row>
    <row r="21" spans="1:28" x14ac:dyDescent="0.2">
      <c r="A21" s="64" t="str">
        <f>ORCAMENTO_RESUMO!$A20</f>
        <v>02.</v>
      </c>
      <c r="B21" s="65" t="str">
        <f>ORCAMENTO_RESUMO!$B20</f>
        <v>REDE COLETORA E RAMAIS DE ESGOTO (CONSOLIDADO)</v>
      </c>
      <c r="C21" s="66" t="e">
        <f>SUBTOTAL(9,C22:C29)</f>
        <v>#DIV/0!</v>
      </c>
      <c r="D21" s="67">
        <f>SUBTOTAL(9,D22:D29)</f>
        <v>0</v>
      </c>
      <c r="E21" s="66">
        <f t="shared" ref="E21:Z21" si="18">SUBTOTAL(9,E22:E29)</f>
        <v>0</v>
      </c>
      <c r="F21" s="67">
        <f t="shared" si="18"/>
        <v>0</v>
      </c>
      <c r="G21" s="66">
        <f t="shared" si="18"/>
        <v>0</v>
      </c>
      <c r="H21" s="67">
        <f t="shared" si="18"/>
        <v>0</v>
      </c>
      <c r="I21" s="66">
        <f t="shared" si="18"/>
        <v>0</v>
      </c>
      <c r="J21" s="67">
        <f t="shared" si="18"/>
        <v>0</v>
      </c>
      <c r="K21" s="66">
        <f t="shared" si="18"/>
        <v>0</v>
      </c>
      <c r="L21" s="67">
        <f t="shared" si="18"/>
        <v>0</v>
      </c>
      <c r="M21" s="66">
        <f t="shared" si="18"/>
        <v>0</v>
      </c>
      <c r="N21" s="67">
        <f t="shared" si="18"/>
        <v>0</v>
      </c>
      <c r="O21" s="66">
        <f t="shared" si="18"/>
        <v>0</v>
      </c>
      <c r="P21" s="67">
        <f t="shared" si="18"/>
        <v>0</v>
      </c>
      <c r="Q21" s="66">
        <f t="shared" si="18"/>
        <v>0</v>
      </c>
      <c r="R21" s="67">
        <f t="shared" si="18"/>
        <v>0</v>
      </c>
      <c r="S21" s="66">
        <f t="shared" si="18"/>
        <v>0</v>
      </c>
      <c r="T21" s="67">
        <f t="shared" si="18"/>
        <v>0</v>
      </c>
      <c r="U21" s="66">
        <f t="shared" si="18"/>
        <v>0</v>
      </c>
      <c r="V21" s="67">
        <f t="shared" si="18"/>
        <v>0</v>
      </c>
      <c r="W21" s="66">
        <f t="shared" si="18"/>
        <v>0</v>
      </c>
      <c r="X21" s="67">
        <f t="shared" si="18"/>
        <v>0</v>
      </c>
      <c r="Y21" s="66"/>
      <c r="Z21" s="67">
        <f t="shared" si="18"/>
        <v>0</v>
      </c>
      <c r="AA21" s="66"/>
      <c r="AB21" s="69">
        <f t="shared" ref="AB21" si="19">SUBTOTAL(9,AB22:AB29)</f>
        <v>0</v>
      </c>
    </row>
    <row r="22" spans="1:28" x14ac:dyDescent="0.2">
      <c r="A22" s="64" t="str">
        <f>ORCAMENTO_RESUMO!$A21</f>
        <v>02.01</v>
      </c>
      <c r="B22" s="65" t="str">
        <f>ORCAMENTO_RESUMO!$B21</f>
        <v>SERVIÇOS COMPLEMENTARES</v>
      </c>
      <c r="C22" s="66" t="e">
        <f t="shared" ref="C22:C29" si="20">D22/D$79</f>
        <v>#DIV/0!</v>
      </c>
      <c r="D22" s="67">
        <f>ORCAMENTO_RESUMO!$E21</f>
        <v>0</v>
      </c>
      <c r="E22" s="68" t="s">
        <v>112</v>
      </c>
      <c r="F22" s="67" t="str">
        <f t="shared" ref="F22:F29" si="21">IF(E22&lt;&gt;"",E22*$D22,"")</f>
        <v/>
      </c>
      <c r="G22" s="68" t="s">
        <v>112</v>
      </c>
      <c r="H22" s="67" t="str">
        <f t="shared" ref="H22:H29" si="22">IF(G22&lt;&gt;"",G22*$D22,"")</f>
        <v/>
      </c>
      <c r="I22" s="68" t="s">
        <v>112</v>
      </c>
      <c r="J22" s="67" t="str">
        <f t="shared" ref="J22:J29" si="23">IF(I22&lt;&gt;"",I22*$D22,"")</f>
        <v/>
      </c>
      <c r="K22" s="68" t="s">
        <v>112</v>
      </c>
      <c r="L22" s="67" t="str">
        <f t="shared" ref="L22:L29" si="24">IF(K22&lt;&gt;"",K22*$D22,"")</f>
        <v/>
      </c>
      <c r="M22" s="68" t="s">
        <v>112</v>
      </c>
      <c r="N22" s="67" t="str">
        <f t="shared" ref="N22:N29" si="25">IF(M22&lt;&gt;"",M22*$D22,"")</f>
        <v/>
      </c>
      <c r="O22" s="68" t="s">
        <v>112</v>
      </c>
      <c r="P22" s="67" t="str">
        <f t="shared" ref="P22:R29" si="26">IF(O22&lt;&gt;"",O22*$D22,"")</f>
        <v/>
      </c>
      <c r="Q22" s="68" t="s">
        <v>112</v>
      </c>
      <c r="R22" s="67" t="str">
        <f t="shared" si="26"/>
        <v/>
      </c>
      <c r="S22" s="68" t="s">
        <v>112</v>
      </c>
      <c r="T22" s="67" t="str">
        <f t="shared" ref="T22:T29" si="27">IF(S22&lt;&gt;"",S22*$D22,"")</f>
        <v/>
      </c>
      <c r="U22" s="68"/>
      <c r="V22" s="67" t="str">
        <f t="shared" ref="V22:V29" si="28">IF(U22&lt;&gt;"",U22*$D22,"")</f>
        <v/>
      </c>
      <c r="W22" s="68"/>
      <c r="X22" s="67" t="str">
        <f t="shared" ref="X22:Z29" si="29">IF(W22&lt;&gt;"",W22*$D22,"")</f>
        <v/>
      </c>
      <c r="Y22" s="68"/>
      <c r="Z22" s="67" t="str">
        <f t="shared" si="29"/>
        <v/>
      </c>
      <c r="AA22" s="68">
        <f t="shared" ref="AA22:AA30" si="30">1-SUMIF($E$15:$Z$15,$AA$15,E22:Z22)</f>
        <v>1</v>
      </c>
      <c r="AB22" s="69">
        <f t="shared" ref="AB22:AB29" si="31">IF(AA22&lt;&gt;"",AA22*$D22,"")</f>
        <v>0</v>
      </c>
    </row>
    <row r="23" spans="1:28" x14ac:dyDescent="0.2">
      <c r="A23" s="64" t="str">
        <f>ORCAMENTO_RESUMO!$A22</f>
        <v>02.02</v>
      </c>
      <c r="B23" s="72" t="str">
        <f>ORCAMENTO_RESUMO!$B22</f>
        <v>TRÂNSITO / SEGURANÇA</v>
      </c>
      <c r="C23" s="66" t="e">
        <f t="shared" si="20"/>
        <v>#DIV/0!</v>
      </c>
      <c r="D23" s="67">
        <f>ORCAMENTO_RESUMO!$E22</f>
        <v>0</v>
      </c>
      <c r="E23" s="68" t="s">
        <v>112</v>
      </c>
      <c r="F23" s="67" t="str">
        <f t="shared" si="21"/>
        <v/>
      </c>
      <c r="G23" s="68" t="s">
        <v>112</v>
      </c>
      <c r="H23" s="67" t="str">
        <f t="shared" si="22"/>
        <v/>
      </c>
      <c r="I23" s="68" t="s">
        <v>112</v>
      </c>
      <c r="J23" s="67" t="str">
        <f t="shared" si="23"/>
        <v/>
      </c>
      <c r="K23" s="68" t="s">
        <v>112</v>
      </c>
      <c r="L23" s="67" t="str">
        <f t="shared" si="24"/>
        <v/>
      </c>
      <c r="M23" s="68" t="s">
        <v>112</v>
      </c>
      <c r="N23" s="67" t="str">
        <f t="shared" si="25"/>
        <v/>
      </c>
      <c r="O23" s="68" t="s">
        <v>112</v>
      </c>
      <c r="P23" s="67" t="str">
        <f t="shared" si="26"/>
        <v/>
      </c>
      <c r="Q23" s="68" t="s">
        <v>112</v>
      </c>
      <c r="R23" s="67" t="str">
        <f t="shared" si="26"/>
        <v/>
      </c>
      <c r="S23" s="68" t="s">
        <v>112</v>
      </c>
      <c r="T23" s="67" t="str">
        <f t="shared" si="27"/>
        <v/>
      </c>
      <c r="U23" s="68"/>
      <c r="V23" s="67" t="str">
        <f t="shared" si="28"/>
        <v/>
      </c>
      <c r="W23" s="68"/>
      <c r="X23" s="67" t="str">
        <f t="shared" si="29"/>
        <v/>
      </c>
      <c r="Y23" s="68"/>
      <c r="Z23" s="67" t="str">
        <f t="shared" si="29"/>
        <v/>
      </c>
      <c r="AA23" s="68">
        <f t="shared" si="30"/>
        <v>1</v>
      </c>
      <c r="AB23" s="69">
        <f t="shared" si="31"/>
        <v>0</v>
      </c>
    </row>
    <row r="24" spans="1:28" x14ac:dyDescent="0.2">
      <c r="A24" s="64" t="str">
        <f>ORCAMENTO_RESUMO!$A23</f>
        <v>02.03</v>
      </c>
      <c r="B24" s="65" t="str">
        <f>ORCAMENTO_RESUMO!$B23</f>
        <v>MOVIMENTO DE TERRA</v>
      </c>
      <c r="C24" s="66" t="e">
        <f t="shared" si="20"/>
        <v>#DIV/0!</v>
      </c>
      <c r="D24" s="67">
        <f>ORCAMENTO_RESUMO!$E23</f>
        <v>0</v>
      </c>
      <c r="E24" s="68" t="s">
        <v>112</v>
      </c>
      <c r="F24" s="67" t="str">
        <f t="shared" si="21"/>
        <v/>
      </c>
      <c r="G24" s="68" t="s">
        <v>112</v>
      </c>
      <c r="H24" s="67" t="str">
        <f t="shared" si="22"/>
        <v/>
      </c>
      <c r="I24" s="68" t="s">
        <v>112</v>
      </c>
      <c r="J24" s="67" t="str">
        <f t="shared" si="23"/>
        <v/>
      </c>
      <c r="K24" s="68" t="s">
        <v>112</v>
      </c>
      <c r="L24" s="67" t="str">
        <f t="shared" si="24"/>
        <v/>
      </c>
      <c r="M24" s="68" t="s">
        <v>112</v>
      </c>
      <c r="N24" s="67" t="str">
        <f t="shared" si="25"/>
        <v/>
      </c>
      <c r="O24" s="68" t="s">
        <v>112</v>
      </c>
      <c r="P24" s="67" t="str">
        <f t="shared" si="26"/>
        <v/>
      </c>
      <c r="Q24" s="68" t="s">
        <v>112</v>
      </c>
      <c r="R24" s="67" t="str">
        <f t="shared" si="26"/>
        <v/>
      </c>
      <c r="S24" s="68" t="s">
        <v>112</v>
      </c>
      <c r="T24" s="67" t="str">
        <f t="shared" si="27"/>
        <v/>
      </c>
      <c r="U24" s="68"/>
      <c r="V24" s="67" t="str">
        <f t="shared" si="28"/>
        <v/>
      </c>
      <c r="W24" s="68"/>
      <c r="X24" s="67" t="str">
        <f t="shared" si="29"/>
        <v/>
      </c>
      <c r="Y24" s="68"/>
      <c r="Z24" s="67" t="str">
        <f t="shared" si="29"/>
        <v/>
      </c>
      <c r="AA24" s="68">
        <f t="shared" si="30"/>
        <v>1</v>
      </c>
      <c r="AB24" s="69">
        <f t="shared" si="31"/>
        <v>0</v>
      </c>
    </row>
    <row r="25" spans="1:28" x14ac:dyDescent="0.2">
      <c r="A25" s="64" t="str">
        <f>ORCAMENTO_RESUMO!$A24</f>
        <v>02.04</v>
      </c>
      <c r="B25" s="65" t="str">
        <f>ORCAMENTO_RESUMO!$B24</f>
        <v>ESCORAMENTO / ESGOTAMENTO</v>
      </c>
      <c r="C25" s="66" t="e">
        <f t="shared" si="20"/>
        <v>#DIV/0!</v>
      </c>
      <c r="D25" s="67">
        <f>ORCAMENTO_RESUMO!$E24</f>
        <v>0</v>
      </c>
      <c r="E25" s="68" t="s">
        <v>112</v>
      </c>
      <c r="F25" s="67" t="str">
        <f t="shared" si="21"/>
        <v/>
      </c>
      <c r="G25" s="68" t="s">
        <v>112</v>
      </c>
      <c r="H25" s="67" t="str">
        <f t="shared" si="22"/>
        <v/>
      </c>
      <c r="I25" s="68" t="s">
        <v>112</v>
      </c>
      <c r="J25" s="67" t="str">
        <f t="shared" si="23"/>
        <v/>
      </c>
      <c r="K25" s="68" t="s">
        <v>112</v>
      </c>
      <c r="L25" s="67" t="str">
        <f t="shared" si="24"/>
        <v/>
      </c>
      <c r="M25" s="68" t="s">
        <v>112</v>
      </c>
      <c r="N25" s="67" t="str">
        <f t="shared" si="25"/>
        <v/>
      </c>
      <c r="O25" s="68" t="s">
        <v>112</v>
      </c>
      <c r="P25" s="67" t="str">
        <f t="shared" si="26"/>
        <v/>
      </c>
      <c r="Q25" s="68" t="s">
        <v>112</v>
      </c>
      <c r="R25" s="67" t="str">
        <f t="shared" si="26"/>
        <v/>
      </c>
      <c r="S25" s="68" t="s">
        <v>112</v>
      </c>
      <c r="T25" s="67" t="str">
        <f t="shared" si="27"/>
        <v/>
      </c>
      <c r="U25" s="68"/>
      <c r="V25" s="67" t="str">
        <f t="shared" si="28"/>
        <v/>
      </c>
      <c r="W25" s="68"/>
      <c r="X25" s="67" t="str">
        <f t="shared" si="29"/>
        <v/>
      </c>
      <c r="Y25" s="68"/>
      <c r="Z25" s="67" t="str">
        <f t="shared" si="29"/>
        <v/>
      </c>
      <c r="AA25" s="68">
        <f t="shared" si="30"/>
        <v>1</v>
      </c>
      <c r="AB25" s="69">
        <f t="shared" si="31"/>
        <v>0</v>
      </c>
    </row>
    <row r="26" spans="1:28" x14ac:dyDescent="0.2">
      <c r="A26" s="64" t="str">
        <f>ORCAMENTO_RESUMO!$A25</f>
        <v>02.05</v>
      </c>
      <c r="B26" s="65" t="str">
        <f>ORCAMENTO_RESUMO!$B25</f>
        <v>SINGULARIDADES</v>
      </c>
      <c r="C26" s="66" t="e">
        <f t="shared" si="20"/>
        <v>#DIV/0!</v>
      </c>
      <c r="D26" s="67">
        <f>ORCAMENTO_RESUMO!$E25</f>
        <v>0</v>
      </c>
      <c r="E26" s="68" t="s">
        <v>112</v>
      </c>
      <c r="F26" s="67" t="str">
        <f t="shared" si="21"/>
        <v/>
      </c>
      <c r="G26" s="68" t="s">
        <v>112</v>
      </c>
      <c r="H26" s="67" t="str">
        <f t="shared" si="22"/>
        <v/>
      </c>
      <c r="I26" s="68" t="s">
        <v>112</v>
      </c>
      <c r="J26" s="67" t="str">
        <f t="shared" si="23"/>
        <v/>
      </c>
      <c r="K26" s="68" t="s">
        <v>112</v>
      </c>
      <c r="L26" s="67" t="str">
        <f t="shared" si="24"/>
        <v/>
      </c>
      <c r="M26" s="68" t="s">
        <v>112</v>
      </c>
      <c r="N26" s="67" t="str">
        <f t="shared" si="25"/>
        <v/>
      </c>
      <c r="O26" s="68" t="s">
        <v>112</v>
      </c>
      <c r="P26" s="67" t="str">
        <f t="shared" si="26"/>
        <v/>
      </c>
      <c r="Q26" s="68" t="s">
        <v>112</v>
      </c>
      <c r="R26" s="67" t="str">
        <f t="shared" si="26"/>
        <v/>
      </c>
      <c r="S26" s="68" t="s">
        <v>112</v>
      </c>
      <c r="T26" s="67" t="str">
        <f t="shared" si="27"/>
        <v/>
      </c>
      <c r="U26" s="68"/>
      <c r="V26" s="67" t="str">
        <f t="shared" si="28"/>
        <v/>
      </c>
      <c r="W26" s="68"/>
      <c r="X26" s="67" t="str">
        <f t="shared" si="29"/>
        <v/>
      </c>
      <c r="Y26" s="68"/>
      <c r="Z26" s="67" t="str">
        <f t="shared" si="29"/>
        <v/>
      </c>
      <c r="AA26" s="68">
        <f t="shared" si="30"/>
        <v>1</v>
      </c>
      <c r="AB26" s="69">
        <f t="shared" si="31"/>
        <v>0</v>
      </c>
    </row>
    <row r="27" spans="1:28" x14ac:dyDescent="0.2">
      <c r="A27" s="64" t="str">
        <f>ORCAMENTO_RESUMO!$A26</f>
        <v>02.06</v>
      </c>
      <c r="B27" s="65" t="str">
        <f>ORCAMENTO_RESUMO!$B26</f>
        <v>MONTAGENS / INSTALAÇÕES</v>
      </c>
      <c r="C27" s="66" t="e">
        <f t="shared" si="20"/>
        <v>#DIV/0!</v>
      </c>
      <c r="D27" s="67">
        <f>ORCAMENTO_RESUMO!$E26</f>
        <v>0</v>
      </c>
      <c r="E27" s="68" t="s">
        <v>112</v>
      </c>
      <c r="F27" s="67" t="str">
        <f t="shared" si="21"/>
        <v/>
      </c>
      <c r="G27" s="68" t="s">
        <v>112</v>
      </c>
      <c r="H27" s="67" t="str">
        <f t="shared" si="22"/>
        <v/>
      </c>
      <c r="I27" s="68" t="s">
        <v>112</v>
      </c>
      <c r="J27" s="67" t="str">
        <f t="shared" si="23"/>
        <v/>
      </c>
      <c r="K27" s="68" t="s">
        <v>112</v>
      </c>
      <c r="L27" s="67" t="str">
        <f t="shared" si="24"/>
        <v/>
      </c>
      <c r="M27" s="68" t="s">
        <v>112</v>
      </c>
      <c r="N27" s="67" t="str">
        <f t="shared" si="25"/>
        <v/>
      </c>
      <c r="O27" s="68" t="s">
        <v>112</v>
      </c>
      <c r="P27" s="67" t="str">
        <f t="shared" si="26"/>
        <v/>
      </c>
      <c r="Q27" s="68" t="s">
        <v>112</v>
      </c>
      <c r="R27" s="67" t="str">
        <f t="shared" si="26"/>
        <v/>
      </c>
      <c r="S27" s="68" t="s">
        <v>112</v>
      </c>
      <c r="T27" s="67" t="str">
        <f t="shared" si="27"/>
        <v/>
      </c>
      <c r="U27" s="68"/>
      <c r="V27" s="67" t="str">
        <f t="shared" si="28"/>
        <v/>
      </c>
      <c r="W27" s="68"/>
      <c r="X27" s="67" t="str">
        <f t="shared" si="29"/>
        <v/>
      </c>
      <c r="Y27" s="68"/>
      <c r="Z27" s="67" t="str">
        <f t="shared" si="29"/>
        <v/>
      </c>
      <c r="AA27" s="68">
        <f t="shared" si="30"/>
        <v>1</v>
      </c>
      <c r="AB27" s="69">
        <f t="shared" si="31"/>
        <v>0</v>
      </c>
    </row>
    <row r="28" spans="1:28" s="32" customFormat="1" x14ac:dyDescent="0.2">
      <c r="A28" s="64" t="str">
        <f>ORCAMENTO_RESUMO!$A27</f>
        <v>02.07</v>
      </c>
      <c r="B28" s="65" t="str">
        <f>ORCAMENTO_RESUMO!$B27</f>
        <v>PAVIMENTAÇÃO</v>
      </c>
      <c r="C28" s="66" t="e">
        <f t="shared" si="20"/>
        <v>#DIV/0!</v>
      </c>
      <c r="D28" s="67">
        <f>ORCAMENTO_RESUMO!$E27</f>
        <v>0</v>
      </c>
      <c r="E28" s="68" t="s">
        <v>112</v>
      </c>
      <c r="F28" s="67" t="str">
        <f t="shared" si="21"/>
        <v/>
      </c>
      <c r="G28" s="68" t="s">
        <v>112</v>
      </c>
      <c r="H28" s="67" t="str">
        <f t="shared" si="22"/>
        <v/>
      </c>
      <c r="I28" s="68" t="s">
        <v>112</v>
      </c>
      <c r="J28" s="67" t="str">
        <f t="shared" si="23"/>
        <v/>
      </c>
      <c r="K28" s="68" t="s">
        <v>112</v>
      </c>
      <c r="L28" s="67" t="str">
        <f t="shared" si="24"/>
        <v/>
      </c>
      <c r="M28" s="68" t="s">
        <v>112</v>
      </c>
      <c r="N28" s="67" t="str">
        <f t="shared" si="25"/>
        <v/>
      </c>
      <c r="O28" s="68" t="s">
        <v>112</v>
      </c>
      <c r="P28" s="67" t="str">
        <f t="shared" si="26"/>
        <v/>
      </c>
      <c r="Q28" s="68" t="s">
        <v>112</v>
      </c>
      <c r="R28" s="67" t="str">
        <f t="shared" si="26"/>
        <v/>
      </c>
      <c r="S28" s="68" t="s">
        <v>112</v>
      </c>
      <c r="T28" s="67" t="str">
        <f t="shared" si="27"/>
        <v/>
      </c>
      <c r="U28" s="68"/>
      <c r="V28" s="67" t="str">
        <f t="shared" si="28"/>
        <v/>
      </c>
      <c r="W28" s="68"/>
      <c r="X28" s="67" t="str">
        <f t="shared" si="29"/>
        <v/>
      </c>
      <c r="Y28" s="68"/>
      <c r="Z28" s="67" t="str">
        <f t="shared" si="29"/>
        <v/>
      </c>
      <c r="AA28" s="68">
        <f t="shared" si="30"/>
        <v>1</v>
      </c>
      <c r="AB28" s="69">
        <f t="shared" si="31"/>
        <v>0</v>
      </c>
    </row>
    <row r="29" spans="1:28" x14ac:dyDescent="0.2">
      <c r="A29" s="64" t="str">
        <f>ORCAMENTO_RESUMO!$A28</f>
        <v>02.08</v>
      </c>
      <c r="B29" s="65" t="str">
        <f>ORCAMENTO_RESUMO!$B28</f>
        <v>FORNECIMENTO DE MATERIAIS HIDRÁULICOS</v>
      </c>
      <c r="C29" s="66" t="e">
        <f t="shared" si="20"/>
        <v>#DIV/0!</v>
      </c>
      <c r="D29" s="67">
        <f>ORCAMENTO_RESUMO!$E28</f>
        <v>0</v>
      </c>
      <c r="E29" s="68" t="s">
        <v>112</v>
      </c>
      <c r="F29" s="67" t="str">
        <f t="shared" si="21"/>
        <v/>
      </c>
      <c r="G29" s="68" t="s">
        <v>112</v>
      </c>
      <c r="H29" s="67" t="str">
        <f t="shared" si="22"/>
        <v/>
      </c>
      <c r="I29" s="68" t="s">
        <v>112</v>
      </c>
      <c r="J29" s="67" t="str">
        <f t="shared" si="23"/>
        <v/>
      </c>
      <c r="K29" s="68" t="s">
        <v>112</v>
      </c>
      <c r="L29" s="67" t="str">
        <f t="shared" si="24"/>
        <v/>
      </c>
      <c r="M29" s="68" t="s">
        <v>112</v>
      </c>
      <c r="N29" s="67" t="str">
        <f t="shared" si="25"/>
        <v/>
      </c>
      <c r="O29" s="68" t="s">
        <v>112</v>
      </c>
      <c r="P29" s="67" t="str">
        <f t="shared" si="26"/>
        <v/>
      </c>
      <c r="Q29" s="68" t="s">
        <v>112</v>
      </c>
      <c r="R29" s="67" t="str">
        <f t="shared" si="26"/>
        <v/>
      </c>
      <c r="S29" s="68" t="s">
        <v>112</v>
      </c>
      <c r="T29" s="67" t="str">
        <f t="shared" si="27"/>
        <v/>
      </c>
      <c r="U29" s="68"/>
      <c r="V29" s="67" t="str">
        <f t="shared" si="28"/>
        <v/>
      </c>
      <c r="W29" s="68" t="s">
        <v>112</v>
      </c>
      <c r="X29" s="67" t="str">
        <f t="shared" si="29"/>
        <v/>
      </c>
      <c r="Y29" s="68" t="s">
        <v>112</v>
      </c>
      <c r="Z29" s="67" t="str">
        <f t="shared" si="29"/>
        <v/>
      </c>
      <c r="AA29" s="68">
        <f t="shared" si="30"/>
        <v>1</v>
      </c>
      <c r="AB29" s="69">
        <f t="shared" si="31"/>
        <v>0</v>
      </c>
    </row>
    <row r="30" spans="1:28" x14ac:dyDescent="0.2">
      <c r="A30" s="64"/>
      <c r="B30" s="65"/>
      <c r="C30" s="66"/>
      <c r="D30" s="67"/>
      <c r="E30" s="68"/>
      <c r="F30" s="67"/>
      <c r="G30" s="68"/>
      <c r="H30" s="67"/>
      <c r="I30" s="68"/>
      <c r="J30" s="67"/>
      <c r="K30" s="68"/>
      <c r="L30" s="67"/>
      <c r="M30" s="68"/>
      <c r="N30" s="67"/>
      <c r="O30" s="68"/>
      <c r="P30" s="67"/>
      <c r="Q30" s="68"/>
      <c r="R30" s="67"/>
      <c r="S30" s="68"/>
      <c r="T30" s="67"/>
      <c r="U30" s="68"/>
      <c r="V30" s="67"/>
      <c r="W30" s="68"/>
      <c r="X30" s="67"/>
      <c r="Y30" s="68"/>
      <c r="Z30" s="67"/>
      <c r="AA30" s="68">
        <f t="shared" si="30"/>
        <v>1</v>
      </c>
      <c r="AB30" s="69"/>
    </row>
    <row r="31" spans="1:28" x14ac:dyDescent="0.2">
      <c r="A31" s="64" t="str">
        <f>ORCAMENTO_RESUMO!$A30</f>
        <v>03.</v>
      </c>
      <c r="B31" s="65" t="str">
        <f>ORCAMENTO_RESUMO!$B30</f>
        <v>ESTAÇÕES ELEVATÓRIAS DE ESGOTO (CONSOLIDADO)</v>
      </c>
      <c r="C31" s="66" t="e">
        <f>SUBTOTAL(9,C32:C42)</f>
        <v>#DIV/0!</v>
      </c>
      <c r="D31" s="67">
        <f>SUBTOTAL(9,D32:D42)</f>
        <v>0</v>
      </c>
      <c r="E31" s="66">
        <f t="shared" ref="E31:Z31" si="32">SUBTOTAL(9,E32:E42)</f>
        <v>0</v>
      </c>
      <c r="F31" s="67">
        <f t="shared" si="32"/>
        <v>0</v>
      </c>
      <c r="G31" s="66">
        <f t="shared" si="32"/>
        <v>0</v>
      </c>
      <c r="H31" s="67">
        <f t="shared" si="32"/>
        <v>0</v>
      </c>
      <c r="I31" s="66">
        <f t="shared" si="32"/>
        <v>0</v>
      </c>
      <c r="J31" s="67">
        <f t="shared" si="32"/>
        <v>0</v>
      </c>
      <c r="K31" s="66">
        <f t="shared" si="32"/>
        <v>0</v>
      </c>
      <c r="L31" s="67">
        <f t="shared" si="32"/>
        <v>0</v>
      </c>
      <c r="M31" s="66">
        <f t="shared" si="32"/>
        <v>0</v>
      </c>
      <c r="N31" s="67">
        <f t="shared" si="32"/>
        <v>0</v>
      </c>
      <c r="O31" s="66">
        <f t="shared" si="32"/>
        <v>0</v>
      </c>
      <c r="P31" s="67">
        <f t="shared" si="32"/>
        <v>0</v>
      </c>
      <c r="Q31" s="66">
        <f t="shared" si="32"/>
        <v>0</v>
      </c>
      <c r="R31" s="67">
        <f t="shared" si="32"/>
        <v>0</v>
      </c>
      <c r="S31" s="66">
        <f t="shared" si="32"/>
        <v>0</v>
      </c>
      <c r="T31" s="67">
        <f t="shared" si="32"/>
        <v>0</v>
      </c>
      <c r="U31" s="66">
        <f t="shared" si="32"/>
        <v>0</v>
      </c>
      <c r="V31" s="67">
        <f t="shared" si="32"/>
        <v>0</v>
      </c>
      <c r="W31" s="66">
        <f t="shared" si="32"/>
        <v>0</v>
      </c>
      <c r="X31" s="67">
        <f t="shared" si="32"/>
        <v>0</v>
      </c>
      <c r="Y31" s="66"/>
      <c r="Z31" s="67">
        <f t="shared" si="32"/>
        <v>0</v>
      </c>
      <c r="AA31" s="66"/>
      <c r="AB31" s="69">
        <f t="shared" ref="AB31" si="33">SUBTOTAL(9,AB32:AB42)</f>
        <v>0</v>
      </c>
    </row>
    <row r="32" spans="1:28" x14ac:dyDescent="0.2">
      <c r="A32" s="64" t="str">
        <f>ORCAMENTO_RESUMO!$A31</f>
        <v>03.01</v>
      </c>
      <c r="B32" s="65" t="str">
        <f>ORCAMENTO_RESUMO!$B31</f>
        <v>SERVIÇOS COMPLEMENTARES</v>
      </c>
      <c r="C32" s="66" t="e">
        <f t="shared" ref="C32:C42" si="34">D32/D$79</f>
        <v>#DIV/0!</v>
      </c>
      <c r="D32" s="67">
        <f>ORCAMENTO_RESUMO!$E31</f>
        <v>0</v>
      </c>
      <c r="E32" s="68" t="s">
        <v>112</v>
      </c>
      <c r="F32" s="67" t="str">
        <f t="shared" ref="F32:F42" si="35">IF(E32&lt;&gt;"",E32*$D32,"")</f>
        <v/>
      </c>
      <c r="G32" s="68" t="s">
        <v>112</v>
      </c>
      <c r="H32" s="67" t="str">
        <f t="shared" ref="H32:H42" si="36">IF(G32&lt;&gt;"",G32*$D32,"")</f>
        <v/>
      </c>
      <c r="I32" s="68" t="s">
        <v>112</v>
      </c>
      <c r="J32" s="67" t="str">
        <f t="shared" ref="J32:J42" si="37">IF(I32&lt;&gt;"",I32*$D32,"")</f>
        <v/>
      </c>
      <c r="K32" s="68" t="s">
        <v>112</v>
      </c>
      <c r="L32" s="67" t="str">
        <f t="shared" ref="L32:L42" si="38">IF(K32&lt;&gt;"",K32*$D32,"")</f>
        <v/>
      </c>
      <c r="M32" s="68"/>
      <c r="N32" s="67" t="str">
        <f t="shared" ref="N32:N42" si="39">IF(M32&lt;&gt;"",M32*$D32,"")</f>
        <v/>
      </c>
      <c r="O32" s="68" t="s">
        <v>112</v>
      </c>
      <c r="P32" s="67" t="str">
        <f t="shared" ref="P32:R42" si="40">IF(O32&lt;&gt;"",O32*$D32,"")</f>
        <v/>
      </c>
      <c r="Q32" s="68"/>
      <c r="R32" s="67" t="str">
        <f t="shared" si="40"/>
        <v/>
      </c>
      <c r="S32" s="68" t="s">
        <v>112</v>
      </c>
      <c r="T32" s="67" t="str">
        <f t="shared" ref="T32:T42" si="41">IF(S32&lt;&gt;"",S32*$D32,"")</f>
        <v/>
      </c>
      <c r="U32" s="68"/>
      <c r="V32" s="67" t="str">
        <f t="shared" ref="V32:V42" si="42">IF(U32&lt;&gt;"",U32*$D32,"")</f>
        <v/>
      </c>
      <c r="W32" s="68" t="s">
        <v>112</v>
      </c>
      <c r="X32" s="67" t="str">
        <f t="shared" ref="X32:Z42" si="43">IF(W32&lt;&gt;"",W32*$D32,"")</f>
        <v/>
      </c>
      <c r="Y32" s="68"/>
      <c r="Z32" s="67" t="str">
        <f t="shared" si="43"/>
        <v/>
      </c>
      <c r="AA32" s="68">
        <f t="shared" ref="AA32:AA43" si="44">1-SUMIF($E$15:$Z$15,$AA$15,E32:Z32)</f>
        <v>1</v>
      </c>
      <c r="AB32" s="69">
        <f t="shared" ref="AB32:AB42" si="45">IF(AA32&lt;&gt;"",AA32*$D32,"")</f>
        <v>0</v>
      </c>
    </row>
    <row r="33" spans="1:28" x14ac:dyDescent="0.2">
      <c r="A33" s="64" t="str">
        <f>ORCAMENTO_RESUMO!$A32</f>
        <v>03.02</v>
      </c>
      <c r="B33" s="65" t="str">
        <f>ORCAMENTO_RESUMO!$B32</f>
        <v>MOVIMENTAÇÃO DE TERRA</v>
      </c>
      <c r="C33" s="66" t="e">
        <f t="shared" si="34"/>
        <v>#DIV/0!</v>
      </c>
      <c r="D33" s="67">
        <f>ORCAMENTO_RESUMO!$E32</f>
        <v>0</v>
      </c>
      <c r="E33" s="68" t="s">
        <v>112</v>
      </c>
      <c r="F33" s="67" t="str">
        <f t="shared" si="35"/>
        <v/>
      </c>
      <c r="G33" s="68" t="s">
        <v>112</v>
      </c>
      <c r="H33" s="67" t="str">
        <f t="shared" si="36"/>
        <v/>
      </c>
      <c r="I33" s="68" t="s">
        <v>112</v>
      </c>
      <c r="J33" s="67" t="str">
        <f t="shared" si="37"/>
        <v/>
      </c>
      <c r="K33" s="68" t="s">
        <v>112</v>
      </c>
      <c r="L33" s="67" t="str">
        <f t="shared" si="38"/>
        <v/>
      </c>
      <c r="M33" s="68"/>
      <c r="N33" s="67" t="str">
        <f t="shared" si="39"/>
        <v/>
      </c>
      <c r="O33" s="68" t="s">
        <v>112</v>
      </c>
      <c r="P33" s="67" t="str">
        <f t="shared" si="40"/>
        <v/>
      </c>
      <c r="Q33" s="68"/>
      <c r="R33" s="67" t="str">
        <f t="shared" si="40"/>
        <v/>
      </c>
      <c r="S33" s="68" t="s">
        <v>112</v>
      </c>
      <c r="T33" s="67" t="str">
        <f t="shared" si="41"/>
        <v/>
      </c>
      <c r="U33" s="68"/>
      <c r="V33" s="67" t="str">
        <f t="shared" si="42"/>
        <v/>
      </c>
      <c r="W33" s="68" t="s">
        <v>112</v>
      </c>
      <c r="X33" s="67" t="str">
        <f t="shared" si="43"/>
        <v/>
      </c>
      <c r="Y33" s="68"/>
      <c r="Z33" s="67" t="str">
        <f t="shared" si="43"/>
        <v/>
      </c>
      <c r="AA33" s="68">
        <f t="shared" si="44"/>
        <v>1</v>
      </c>
      <c r="AB33" s="69">
        <f t="shared" si="45"/>
        <v>0</v>
      </c>
    </row>
    <row r="34" spans="1:28" x14ac:dyDescent="0.2">
      <c r="A34" s="64" t="str">
        <f>ORCAMENTO_RESUMO!$A33</f>
        <v>03.03</v>
      </c>
      <c r="B34" s="65" t="str">
        <f>ORCAMENTO_RESUMO!$B33</f>
        <v>ESCORAMENTO E ESGOTAMENTO</v>
      </c>
      <c r="C34" s="66" t="e">
        <f t="shared" si="34"/>
        <v>#DIV/0!</v>
      </c>
      <c r="D34" s="67">
        <f>ORCAMENTO_RESUMO!$E33</f>
        <v>0</v>
      </c>
      <c r="E34" s="68" t="s">
        <v>112</v>
      </c>
      <c r="F34" s="67" t="str">
        <f t="shared" si="35"/>
        <v/>
      </c>
      <c r="G34" s="68" t="s">
        <v>112</v>
      </c>
      <c r="H34" s="67" t="str">
        <f t="shared" si="36"/>
        <v/>
      </c>
      <c r="I34" s="68" t="s">
        <v>112</v>
      </c>
      <c r="J34" s="67" t="str">
        <f t="shared" si="37"/>
        <v/>
      </c>
      <c r="K34" s="68" t="s">
        <v>112</v>
      </c>
      <c r="L34" s="67" t="str">
        <f t="shared" si="38"/>
        <v/>
      </c>
      <c r="M34" s="68"/>
      <c r="N34" s="67" t="str">
        <f t="shared" si="39"/>
        <v/>
      </c>
      <c r="O34" s="68" t="s">
        <v>112</v>
      </c>
      <c r="P34" s="67" t="str">
        <f t="shared" si="40"/>
        <v/>
      </c>
      <c r="Q34" s="68"/>
      <c r="R34" s="67" t="str">
        <f t="shared" si="40"/>
        <v/>
      </c>
      <c r="S34" s="68" t="s">
        <v>112</v>
      </c>
      <c r="T34" s="67" t="str">
        <f t="shared" si="41"/>
        <v/>
      </c>
      <c r="U34" s="68"/>
      <c r="V34" s="67" t="str">
        <f t="shared" si="42"/>
        <v/>
      </c>
      <c r="W34" s="68" t="s">
        <v>112</v>
      </c>
      <c r="X34" s="67" t="str">
        <f t="shared" si="43"/>
        <v/>
      </c>
      <c r="Y34" s="68"/>
      <c r="Z34" s="67" t="str">
        <f t="shared" si="43"/>
        <v/>
      </c>
      <c r="AA34" s="68">
        <f t="shared" si="44"/>
        <v>1</v>
      </c>
      <c r="AB34" s="69">
        <f t="shared" si="45"/>
        <v>0</v>
      </c>
    </row>
    <row r="35" spans="1:28" s="32" customFormat="1" x14ac:dyDescent="0.2">
      <c r="A35" s="73" t="str">
        <f>ORCAMENTO_RESUMO!$A34</f>
        <v>03.04</v>
      </c>
      <c r="B35" s="74" t="str">
        <f>ORCAMENTO_RESUMO!$B34</f>
        <v>INFRA E SUPERESTRUTURA</v>
      </c>
      <c r="C35" s="75" t="e">
        <f t="shared" si="34"/>
        <v>#DIV/0!</v>
      </c>
      <c r="D35" s="76">
        <f>ORCAMENTO_RESUMO!$E34</f>
        <v>0</v>
      </c>
      <c r="E35" s="68" t="s">
        <v>112</v>
      </c>
      <c r="F35" s="67" t="str">
        <f t="shared" si="35"/>
        <v/>
      </c>
      <c r="G35" s="68" t="s">
        <v>112</v>
      </c>
      <c r="H35" s="67" t="str">
        <f t="shared" si="36"/>
        <v/>
      </c>
      <c r="I35" s="68" t="s">
        <v>112</v>
      </c>
      <c r="J35" s="67" t="str">
        <f t="shared" si="37"/>
        <v/>
      </c>
      <c r="K35" s="68" t="s">
        <v>112</v>
      </c>
      <c r="L35" s="67" t="str">
        <f t="shared" si="38"/>
        <v/>
      </c>
      <c r="M35" s="68"/>
      <c r="N35" s="67" t="str">
        <f t="shared" si="39"/>
        <v/>
      </c>
      <c r="O35" s="68"/>
      <c r="P35" s="67" t="str">
        <f t="shared" si="40"/>
        <v/>
      </c>
      <c r="Q35" s="68"/>
      <c r="R35" s="67" t="str">
        <f t="shared" si="40"/>
        <v/>
      </c>
      <c r="S35" s="68"/>
      <c r="T35" s="67" t="str">
        <f t="shared" si="41"/>
        <v/>
      </c>
      <c r="U35" s="68"/>
      <c r="V35" s="67" t="str">
        <f t="shared" si="42"/>
        <v/>
      </c>
      <c r="W35" s="68"/>
      <c r="X35" s="67" t="str">
        <f t="shared" si="43"/>
        <v/>
      </c>
      <c r="Y35" s="68"/>
      <c r="Z35" s="67" t="str">
        <f t="shared" si="43"/>
        <v/>
      </c>
      <c r="AA35" s="68">
        <f t="shared" si="44"/>
        <v>1</v>
      </c>
      <c r="AB35" s="78">
        <f t="shared" si="45"/>
        <v>0</v>
      </c>
    </row>
    <row r="36" spans="1:28" s="32" customFormat="1" x14ac:dyDescent="0.2">
      <c r="A36" s="64" t="str">
        <f>ORCAMENTO_RESUMO!$A35</f>
        <v>03.05</v>
      </c>
      <c r="B36" s="65" t="str">
        <f>ORCAMENTO_RESUMO!$B35</f>
        <v>REVESTIMENTO</v>
      </c>
      <c r="C36" s="66" t="e">
        <f t="shared" si="34"/>
        <v>#DIV/0!</v>
      </c>
      <c r="D36" s="67">
        <f>ORCAMENTO_RESUMO!$E35</f>
        <v>0</v>
      </c>
      <c r="E36" s="68" t="s">
        <v>112</v>
      </c>
      <c r="F36" s="67" t="str">
        <f t="shared" si="35"/>
        <v/>
      </c>
      <c r="G36" s="68" t="s">
        <v>112</v>
      </c>
      <c r="H36" s="67" t="str">
        <f t="shared" si="36"/>
        <v/>
      </c>
      <c r="I36" s="68" t="s">
        <v>112</v>
      </c>
      <c r="J36" s="67" t="str">
        <f t="shared" si="37"/>
        <v/>
      </c>
      <c r="K36" s="68" t="s">
        <v>112</v>
      </c>
      <c r="L36" s="67" t="str">
        <f t="shared" si="38"/>
        <v/>
      </c>
      <c r="M36" s="68" t="s">
        <v>112</v>
      </c>
      <c r="N36" s="67" t="str">
        <f t="shared" si="39"/>
        <v/>
      </c>
      <c r="O36" s="68"/>
      <c r="P36" s="67" t="str">
        <f t="shared" si="40"/>
        <v/>
      </c>
      <c r="Q36" s="68" t="s">
        <v>112</v>
      </c>
      <c r="R36" s="67" t="str">
        <f t="shared" si="40"/>
        <v/>
      </c>
      <c r="S36" s="68"/>
      <c r="T36" s="67" t="str">
        <f t="shared" si="41"/>
        <v/>
      </c>
      <c r="U36" s="68" t="s">
        <v>112</v>
      </c>
      <c r="V36" s="67" t="str">
        <f t="shared" si="42"/>
        <v/>
      </c>
      <c r="W36" s="68"/>
      <c r="X36" s="67" t="str">
        <f t="shared" si="43"/>
        <v/>
      </c>
      <c r="Y36" s="68" t="s">
        <v>112</v>
      </c>
      <c r="Z36" s="67" t="str">
        <f t="shared" si="43"/>
        <v/>
      </c>
      <c r="AA36" s="68">
        <f t="shared" si="44"/>
        <v>1</v>
      </c>
      <c r="AB36" s="69">
        <f t="shared" si="45"/>
        <v>0</v>
      </c>
    </row>
    <row r="37" spans="1:28" s="32" customFormat="1" x14ac:dyDescent="0.2">
      <c r="A37" s="73" t="str">
        <f>ORCAMENTO_RESUMO!$A36</f>
        <v>03.06</v>
      </c>
      <c r="B37" s="74" t="str">
        <f>ORCAMENTO_RESUMO!$B36</f>
        <v>URBANIZAÇÃO</v>
      </c>
      <c r="C37" s="75" t="e">
        <f t="shared" si="34"/>
        <v>#DIV/0!</v>
      </c>
      <c r="D37" s="76">
        <f>ORCAMENTO_RESUMO!$E36</f>
        <v>0</v>
      </c>
      <c r="E37" s="68" t="s">
        <v>112</v>
      </c>
      <c r="F37" s="67" t="str">
        <f t="shared" si="35"/>
        <v/>
      </c>
      <c r="G37" s="68" t="s">
        <v>112</v>
      </c>
      <c r="H37" s="67" t="str">
        <f t="shared" si="36"/>
        <v/>
      </c>
      <c r="I37" s="68" t="s">
        <v>112</v>
      </c>
      <c r="J37" s="67" t="str">
        <f t="shared" si="37"/>
        <v/>
      </c>
      <c r="K37" s="68" t="s">
        <v>112</v>
      </c>
      <c r="L37" s="67" t="str">
        <f t="shared" si="38"/>
        <v/>
      </c>
      <c r="M37" s="68" t="s">
        <v>112</v>
      </c>
      <c r="N37" s="67" t="str">
        <f t="shared" si="39"/>
        <v/>
      </c>
      <c r="O37" s="68"/>
      <c r="P37" s="67" t="str">
        <f t="shared" si="40"/>
        <v/>
      </c>
      <c r="Q37" s="68" t="s">
        <v>112</v>
      </c>
      <c r="R37" s="67" t="str">
        <f t="shared" si="40"/>
        <v/>
      </c>
      <c r="S37" s="68"/>
      <c r="T37" s="67" t="str">
        <f t="shared" si="41"/>
        <v/>
      </c>
      <c r="U37" s="68" t="s">
        <v>112</v>
      </c>
      <c r="V37" s="67" t="str">
        <f t="shared" si="42"/>
        <v/>
      </c>
      <c r="W37" s="68"/>
      <c r="X37" s="67" t="str">
        <f t="shared" si="43"/>
        <v/>
      </c>
      <c r="Y37" s="68" t="s">
        <v>112</v>
      </c>
      <c r="Z37" s="67" t="str">
        <f t="shared" si="43"/>
        <v/>
      </c>
      <c r="AA37" s="68">
        <f t="shared" si="44"/>
        <v>1</v>
      </c>
      <c r="AB37" s="78">
        <f t="shared" si="45"/>
        <v>0</v>
      </c>
    </row>
    <row r="38" spans="1:28" s="32" customFormat="1" x14ac:dyDescent="0.2">
      <c r="A38" s="79" t="str">
        <f>ORCAMENTO_RESUMO!$A37</f>
        <v>03.07</v>
      </c>
      <c r="B38" s="80" t="str">
        <f>ORCAMENTO_RESUMO!$B37</f>
        <v>MONTAGENS E INSTALAÇÕES HIDROMECÂNICAS</v>
      </c>
      <c r="C38" s="66" t="e">
        <f t="shared" si="34"/>
        <v>#DIV/0!</v>
      </c>
      <c r="D38" s="67">
        <f>ORCAMENTO_RESUMO!$E37</f>
        <v>0</v>
      </c>
      <c r="E38" s="68" t="s">
        <v>112</v>
      </c>
      <c r="F38" s="67" t="str">
        <f t="shared" si="35"/>
        <v/>
      </c>
      <c r="G38" s="68" t="s">
        <v>112</v>
      </c>
      <c r="H38" s="67" t="str">
        <f t="shared" si="36"/>
        <v/>
      </c>
      <c r="I38" s="68" t="s">
        <v>112</v>
      </c>
      <c r="J38" s="67" t="str">
        <f t="shared" si="37"/>
        <v/>
      </c>
      <c r="K38" s="68" t="s">
        <v>112</v>
      </c>
      <c r="L38" s="67" t="str">
        <f t="shared" si="38"/>
        <v/>
      </c>
      <c r="M38" s="68" t="s">
        <v>112</v>
      </c>
      <c r="N38" s="67" t="str">
        <f t="shared" si="39"/>
        <v/>
      </c>
      <c r="O38" s="68"/>
      <c r="P38" s="67" t="str">
        <f t="shared" si="40"/>
        <v/>
      </c>
      <c r="Q38" s="68" t="s">
        <v>112</v>
      </c>
      <c r="R38" s="67" t="str">
        <f t="shared" si="40"/>
        <v/>
      </c>
      <c r="S38" s="68"/>
      <c r="T38" s="67" t="str">
        <f t="shared" si="41"/>
        <v/>
      </c>
      <c r="U38" s="68" t="s">
        <v>112</v>
      </c>
      <c r="V38" s="67" t="str">
        <f t="shared" si="42"/>
        <v/>
      </c>
      <c r="W38" s="68"/>
      <c r="X38" s="67" t="str">
        <f t="shared" si="43"/>
        <v/>
      </c>
      <c r="Y38" s="68" t="s">
        <v>112</v>
      </c>
      <c r="Z38" s="67" t="str">
        <f t="shared" si="43"/>
        <v/>
      </c>
      <c r="AA38" s="68">
        <f t="shared" si="44"/>
        <v>1</v>
      </c>
      <c r="AB38" s="69">
        <f t="shared" si="45"/>
        <v>0</v>
      </c>
    </row>
    <row r="39" spans="1:28" s="32" customFormat="1" x14ac:dyDescent="0.2">
      <c r="A39" s="79" t="str">
        <f>ORCAMENTO_RESUMO!$A38</f>
        <v>03.08</v>
      </c>
      <c r="B39" s="80" t="str">
        <f>ORCAMENTO_RESUMO!$B38</f>
        <v>MONTAGENS E INSTALAÇÕES ELÉTRICAS</v>
      </c>
      <c r="C39" s="66" t="e">
        <f t="shared" si="34"/>
        <v>#DIV/0!</v>
      </c>
      <c r="D39" s="76">
        <f>ORCAMENTO_RESUMO!$E38</f>
        <v>0</v>
      </c>
      <c r="E39" s="68" t="s">
        <v>112</v>
      </c>
      <c r="F39" s="67" t="str">
        <f t="shared" si="35"/>
        <v/>
      </c>
      <c r="G39" s="68" t="s">
        <v>112</v>
      </c>
      <c r="H39" s="67" t="str">
        <f t="shared" si="36"/>
        <v/>
      </c>
      <c r="I39" s="68" t="s">
        <v>112</v>
      </c>
      <c r="J39" s="67" t="str">
        <f t="shared" si="37"/>
        <v/>
      </c>
      <c r="K39" s="68" t="s">
        <v>112</v>
      </c>
      <c r="L39" s="67" t="str">
        <f t="shared" si="38"/>
        <v/>
      </c>
      <c r="M39" s="68" t="s">
        <v>112</v>
      </c>
      <c r="N39" s="67" t="str">
        <f t="shared" si="39"/>
        <v/>
      </c>
      <c r="O39" s="68"/>
      <c r="P39" s="67" t="str">
        <f t="shared" si="40"/>
        <v/>
      </c>
      <c r="Q39" s="68" t="s">
        <v>112</v>
      </c>
      <c r="R39" s="67" t="str">
        <f t="shared" si="40"/>
        <v/>
      </c>
      <c r="S39" s="68"/>
      <c r="T39" s="67" t="str">
        <f t="shared" si="41"/>
        <v/>
      </c>
      <c r="U39" s="68" t="s">
        <v>112</v>
      </c>
      <c r="V39" s="67" t="str">
        <f t="shared" si="42"/>
        <v/>
      </c>
      <c r="W39" s="68"/>
      <c r="X39" s="67" t="str">
        <f t="shared" si="43"/>
        <v/>
      </c>
      <c r="Y39" s="68" t="s">
        <v>112</v>
      </c>
      <c r="Z39" s="67" t="str">
        <f t="shared" si="43"/>
        <v/>
      </c>
      <c r="AA39" s="68">
        <f t="shared" si="44"/>
        <v>1</v>
      </c>
      <c r="AB39" s="69">
        <f t="shared" si="45"/>
        <v>0</v>
      </c>
    </row>
    <row r="40" spans="1:28" s="32" customFormat="1" x14ac:dyDescent="0.2">
      <c r="A40" s="79" t="str">
        <f>ORCAMENTO_RESUMO!$A39</f>
        <v>03.09</v>
      </c>
      <c r="B40" s="65" t="str">
        <f>ORCAMENTO_RESUMO!$B39</f>
        <v>ESQUADRIAS E ACESSÓRIOS</v>
      </c>
      <c r="C40" s="66" t="e">
        <f t="shared" si="34"/>
        <v>#DIV/0!</v>
      </c>
      <c r="D40" s="76">
        <f>ORCAMENTO_RESUMO!$E39</f>
        <v>0</v>
      </c>
      <c r="E40" s="68" t="s">
        <v>112</v>
      </c>
      <c r="F40" s="67" t="str">
        <f t="shared" si="35"/>
        <v/>
      </c>
      <c r="G40" s="68" t="s">
        <v>112</v>
      </c>
      <c r="H40" s="67" t="str">
        <f t="shared" si="36"/>
        <v/>
      </c>
      <c r="I40" s="68" t="s">
        <v>112</v>
      </c>
      <c r="J40" s="67" t="str">
        <f t="shared" si="37"/>
        <v/>
      </c>
      <c r="K40" s="68" t="s">
        <v>112</v>
      </c>
      <c r="L40" s="67" t="str">
        <f t="shared" si="38"/>
        <v/>
      </c>
      <c r="M40" s="68" t="s">
        <v>112</v>
      </c>
      <c r="N40" s="67" t="str">
        <f t="shared" si="39"/>
        <v/>
      </c>
      <c r="O40" s="68"/>
      <c r="P40" s="67" t="str">
        <f t="shared" si="40"/>
        <v/>
      </c>
      <c r="Q40" s="68" t="s">
        <v>112</v>
      </c>
      <c r="R40" s="67" t="str">
        <f t="shared" si="40"/>
        <v/>
      </c>
      <c r="S40" s="68"/>
      <c r="T40" s="67" t="str">
        <f t="shared" si="41"/>
        <v/>
      </c>
      <c r="U40" s="68" t="s">
        <v>112</v>
      </c>
      <c r="V40" s="67" t="str">
        <f t="shared" si="42"/>
        <v/>
      </c>
      <c r="W40" s="68"/>
      <c r="X40" s="67" t="str">
        <f t="shared" si="43"/>
        <v/>
      </c>
      <c r="Y40" s="68" t="s">
        <v>112</v>
      </c>
      <c r="Z40" s="67" t="str">
        <f t="shared" si="43"/>
        <v/>
      </c>
      <c r="AA40" s="68">
        <f t="shared" si="44"/>
        <v>1</v>
      </c>
      <c r="AB40" s="69">
        <f t="shared" si="45"/>
        <v>0</v>
      </c>
    </row>
    <row r="41" spans="1:28" s="32" customFormat="1" x14ac:dyDescent="0.2">
      <c r="A41" s="79" t="str">
        <f>ORCAMENTO_RESUMO!$A40</f>
        <v>03.10</v>
      </c>
      <c r="B41" s="65" t="str">
        <f>ORCAMENTO_RESUMO!$B40</f>
        <v>FORNECIMENTO DE MATERIAIS HIDROMECÂNICOS</v>
      </c>
      <c r="C41" s="66" t="e">
        <f t="shared" si="34"/>
        <v>#DIV/0!</v>
      </c>
      <c r="D41" s="76">
        <f>ORCAMENTO_RESUMO!$E40</f>
        <v>0</v>
      </c>
      <c r="E41" s="68" t="s">
        <v>112</v>
      </c>
      <c r="F41" s="67" t="str">
        <f t="shared" si="35"/>
        <v/>
      </c>
      <c r="G41" s="68" t="s">
        <v>112</v>
      </c>
      <c r="H41" s="67" t="str">
        <f t="shared" si="36"/>
        <v/>
      </c>
      <c r="I41" s="68" t="s">
        <v>112</v>
      </c>
      <c r="J41" s="67" t="str">
        <f t="shared" si="37"/>
        <v/>
      </c>
      <c r="K41" s="68" t="s">
        <v>112</v>
      </c>
      <c r="L41" s="67" t="str">
        <f t="shared" si="38"/>
        <v/>
      </c>
      <c r="M41" s="68"/>
      <c r="N41" s="67" t="str">
        <f t="shared" si="39"/>
        <v/>
      </c>
      <c r="O41" s="68" t="s">
        <v>112</v>
      </c>
      <c r="P41" s="67" t="str">
        <f t="shared" si="40"/>
        <v/>
      </c>
      <c r="Q41" s="68" t="s">
        <v>112</v>
      </c>
      <c r="R41" s="67" t="str">
        <f t="shared" si="40"/>
        <v/>
      </c>
      <c r="S41" s="68" t="s">
        <v>112</v>
      </c>
      <c r="T41" s="67" t="str">
        <f t="shared" si="41"/>
        <v/>
      </c>
      <c r="U41" s="68" t="s">
        <v>112</v>
      </c>
      <c r="V41" s="67" t="str">
        <f t="shared" si="42"/>
        <v/>
      </c>
      <c r="W41" s="68" t="s">
        <v>112</v>
      </c>
      <c r="X41" s="67" t="str">
        <f t="shared" si="43"/>
        <v/>
      </c>
      <c r="Y41" s="68" t="s">
        <v>112</v>
      </c>
      <c r="Z41" s="67" t="str">
        <f t="shared" si="43"/>
        <v/>
      </c>
      <c r="AA41" s="68">
        <f t="shared" si="44"/>
        <v>1</v>
      </c>
      <c r="AB41" s="69">
        <f t="shared" si="45"/>
        <v>0</v>
      </c>
    </row>
    <row r="42" spans="1:28" s="32" customFormat="1" x14ac:dyDescent="0.2">
      <c r="A42" s="79" t="str">
        <f>ORCAMENTO_RESUMO!$A41</f>
        <v>03.11</v>
      </c>
      <c r="B42" s="80" t="str">
        <f>ORCAMENTO_RESUMO!$B41</f>
        <v>FORNECIMENTO DE MATERIAIS ELÉTRICOS</v>
      </c>
      <c r="C42" s="66" t="e">
        <f t="shared" si="34"/>
        <v>#DIV/0!</v>
      </c>
      <c r="D42" s="76">
        <f>ORCAMENTO_RESUMO!$E41</f>
        <v>0</v>
      </c>
      <c r="E42" s="68" t="s">
        <v>112</v>
      </c>
      <c r="F42" s="67" t="str">
        <f t="shared" si="35"/>
        <v/>
      </c>
      <c r="G42" s="68" t="s">
        <v>112</v>
      </c>
      <c r="H42" s="67" t="str">
        <f t="shared" si="36"/>
        <v/>
      </c>
      <c r="I42" s="68" t="s">
        <v>112</v>
      </c>
      <c r="J42" s="67" t="str">
        <f t="shared" si="37"/>
        <v/>
      </c>
      <c r="K42" s="68" t="s">
        <v>112</v>
      </c>
      <c r="L42" s="67" t="str">
        <f t="shared" si="38"/>
        <v/>
      </c>
      <c r="M42" s="68"/>
      <c r="N42" s="67" t="str">
        <f t="shared" si="39"/>
        <v/>
      </c>
      <c r="O42" s="68" t="s">
        <v>112</v>
      </c>
      <c r="P42" s="67" t="str">
        <f t="shared" si="40"/>
        <v/>
      </c>
      <c r="Q42" s="68" t="s">
        <v>112</v>
      </c>
      <c r="R42" s="67" t="str">
        <f t="shared" si="40"/>
        <v/>
      </c>
      <c r="S42" s="68" t="s">
        <v>112</v>
      </c>
      <c r="T42" s="67" t="str">
        <f t="shared" si="41"/>
        <v/>
      </c>
      <c r="U42" s="68" t="s">
        <v>112</v>
      </c>
      <c r="V42" s="67" t="str">
        <f t="shared" si="42"/>
        <v/>
      </c>
      <c r="W42" s="68" t="s">
        <v>112</v>
      </c>
      <c r="X42" s="67" t="str">
        <f t="shared" si="43"/>
        <v/>
      </c>
      <c r="Y42" s="68" t="s">
        <v>112</v>
      </c>
      <c r="Z42" s="67" t="str">
        <f t="shared" si="43"/>
        <v/>
      </c>
      <c r="AA42" s="68">
        <f t="shared" si="44"/>
        <v>1</v>
      </c>
      <c r="AB42" s="69">
        <f t="shared" si="45"/>
        <v>0</v>
      </c>
    </row>
    <row r="43" spans="1:28" s="32" customFormat="1" x14ac:dyDescent="0.2">
      <c r="A43" s="79"/>
      <c r="B43" s="80"/>
      <c r="C43" s="66"/>
      <c r="D43" s="76"/>
      <c r="E43" s="68"/>
      <c r="F43" s="67"/>
      <c r="G43" s="68"/>
      <c r="H43" s="67"/>
      <c r="I43" s="68"/>
      <c r="J43" s="67"/>
      <c r="K43" s="68"/>
      <c r="L43" s="67"/>
      <c r="M43" s="68"/>
      <c r="N43" s="67"/>
      <c r="O43" s="68"/>
      <c r="P43" s="67"/>
      <c r="Q43" s="68"/>
      <c r="R43" s="67"/>
      <c r="S43" s="68"/>
      <c r="T43" s="67"/>
      <c r="U43" s="68"/>
      <c r="V43" s="67"/>
      <c r="W43" s="68"/>
      <c r="X43" s="67"/>
      <c r="Y43" s="68"/>
      <c r="Z43" s="67"/>
      <c r="AA43" s="68">
        <f t="shared" si="44"/>
        <v>1</v>
      </c>
      <c r="AB43" s="69"/>
    </row>
    <row r="44" spans="1:28" s="32" customFormat="1" x14ac:dyDescent="0.2">
      <c r="A44" s="79" t="str">
        <f>ORCAMENTO_RESUMO!$A43</f>
        <v>04.</v>
      </c>
      <c r="B44" s="80" t="str">
        <f>ORCAMENTO_RESUMO!$B43</f>
        <v>EMISSÁRIOS (CONSOLIDADO)</v>
      </c>
      <c r="C44" s="66" t="e">
        <f t="shared" ref="C44:X44" si="46">SUBTOTAL(9,C45:C52)</f>
        <v>#DIV/0!</v>
      </c>
      <c r="D44" s="76">
        <f t="shared" si="46"/>
        <v>0</v>
      </c>
      <c r="E44" s="66">
        <f t="shared" si="46"/>
        <v>0</v>
      </c>
      <c r="F44" s="67">
        <f t="shared" si="46"/>
        <v>0</v>
      </c>
      <c r="G44" s="66">
        <f t="shared" si="46"/>
        <v>0</v>
      </c>
      <c r="H44" s="67">
        <f t="shared" si="46"/>
        <v>0</v>
      </c>
      <c r="I44" s="66">
        <f t="shared" si="46"/>
        <v>0</v>
      </c>
      <c r="J44" s="67">
        <f t="shared" si="46"/>
        <v>0</v>
      </c>
      <c r="K44" s="66">
        <f t="shared" si="46"/>
        <v>0</v>
      </c>
      <c r="L44" s="67">
        <f t="shared" si="46"/>
        <v>0</v>
      </c>
      <c r="M44" s="66">
        <f t="shared" si="46"/>
        <v>0</v>
      </c>
      <c r="N44" s="67">
        <f t="shared" si="46"/>
        <v>0</v>
      </c>
      <c r="O44" s="66">
        <f t="shared" si="46"/>
        <v>0</v>
      </c>
      <c r="P44" s="67">
        <f t="shared" si="46"/>
        <v>0</v>
      </c>
      <c r="Q44" s="66">
        <f t="shared" si="46"/>
        <v>0</v>
      </c>
      <c r="R44" s="67">
        <f t="shared" si="46"/>
        <v>0</v>
      </c>
      <c r="S44" s="66">
        <f t="shared" si="46"/>
        <v>0</v>
      </c>
      <c r="T44" s="67">
        <f t="shared" si="46"/>
        <v>0</v>
      </c>
      <c r="U44" s="66">
        <f t="shared" si="46"/>
        <v>0</v>
      </c>
      <c r="V44" s="67">
        <f t="shared" si="46"/>
        <v>0</v>
      </c>
      <c r="W44" s="66">
        <f t="shared" si="46"/>
        <v>0</v>
      </c>
      <c r="X44" s="67">
        <f t="shared" si="46"/>
        <v>0</v>
      </c>
      <c r="Y44" s="66"/>
      <c r="Z44" s="67">
        <f>SUBTOTAL(9,Z45:Z52)</f>
        <v>0</v>
      </c>
      <c r="AA44" s="66"/>
      <c r="AB44" s="69">
        <f>SUBTOTAL(9,AB45:AB52)</f>
        <v>0</v>
      </c>
    </row>
    <row r="45" spans="1:28" s="32" customFormat="1" x14ac:dyDescent="0.2">
      <c r="A45" s="79" t="str">
        <f>ORCAMENTO_RESUMO!$A44</f>
        <v>04.01</v>
      </c>
      <c r="B45" s="80" t="str">
        <f>ORCAMENTO_RESUMO!$B44</f>
        <v>SERVIÇOS COMPLEMENTARES</v>
      </c>
      <c r="C45" s="66" t="e">
        <f t="shared" ref="C45:C52" si="47">D45/D$79</f>
        <v>#DIV/0!</v>
      </c>
      <c r="D45" s="76">
        <f>ORCAMENTO_RESUMO!$E44</f>
        <v>0</v>
      </c>
      <c r="E45" s="68" t="s">
        <v>112</v>
      </c>
      <c r="F45" s="67" t="str">
        <f t="shared" ref="F45:F52" si="48">IF(E45&lt;&gt;"",E45*$D45,"")</f>
        <v/>
      </c>
      <c r="G45" s="68" t="s">
        <v>112</v>
      </c>
      <c r="H45" s="67" t="str">
        <f t="shared" ref="H45:H52" si="49">IF(G45&lt;&gt;"",G45*$D45,"")</f>
        <v/>
      </c>
      <c r="I45" s="68" t="s">
        <v>112</v>
      </c>
      <c r="J45" s="67" t="str">
        <f t="shared" ref="J45:J52" si="50">IF(I45&lt;&gt;"",I45*$D45,"")</f>
        <v/>
      </c>
      <c r="K45" s="68" t="s">
        <v>112</v>
      </c>
      <c r="L45" s="67" t="str">
        <f t="shared" ref="L45:L52" si="51">IF(K45&lt;&gt;"",K45*$D45,"")</f>
        <v/>
      </c>
      <c r="M45" s="68" t="s">
        <v>112</v>
      </c>
      <c r="N45" s="67" t="str">
        <f t="shared" ref="N45:N52" si="52">IF(M45&lt;&gt;"",M45*$D45,"")</f>
        <v/>
      </c>
      <c r="O45" s="68" t="s">
        <v>112</v>
      </c>
      <c r="P45" s="67" t="str">
        <f t="shared" ref="P45:R52" si="53">IF(O45&lt;&gt;"",O45*$D45,"")</f>
        <v/>
      </c>
      <c r="Q45" s="68" t="s">
        <v>112</v>
      </c>
      <c r="R45" s="67" t="str">
        <f t="shared" si="53"/>
        <v/>
      </c>
      <c r="S45" s="68"/>
      <c r="T45" s="67" t="str">
        <f t="shared" ref="T45:T52" si="54">IF(S45&lt;&gt;"",S45*$D45,"")</f>
        <v/>
      </c>
      <c r="U45" s="68"/>
      <c r="V45" s="67" t="str">
        <f t="shared" ref="V45:V52" si="55">IF(U45&lt;&gt;"",U45*$D45,"")</f>
        <v/>
      </c>
      <c r="W45" s="68"/>
      <c r="X45" s="67" t="str">
        <f t="shared" ref="X45:Z52" si="56">IF(W45&lt;&gt;"",W45*$D45,"")</f>
        <v/>
      </c>
      <c r="Y45" s="68"/>
      <c r="Z45" s="67" t="str">
        <f t="shared" si="56"/>
        <v/>
      </c>
      <c r="AA45" s="68">
        <f t="shared" ref="AA45:AA53" si="57">1-SUMIF($E$15:$Z$15,$AA$15,E45:Z45)</f>
        <v>1</v>
      </c>
      <c r="AB45" s="69">
        <f t="shared" ref="AB45:AB52" si="58">IF(AA45&lt;&gt;"",AA45*$D45,"")</f>
        <v>0</v>
      </c>
    </row>
    <row r="46" spans="1:28" s="32" customFormat="1" x14ac:dyDescent="0.2">
      <c r="A46" s="79" t="str">
        <f>ORCAMENTO_RESUMO!$A45</f>
        <v>04.02</v>
      </c>
      <c r="B46" s="81" t="str">
        <f>ORCAMENTO_RESUMO!$B45</f>
        <v>TRÂNSITO E SEGURANÇA</v>
      </c>
      <c r="C46" s="66" t="e">
        <f t="shared" si="47"/>
        <v>#DIV/0!</v>
      </c>
      <c r="D46" s="76">
        <f>ORCAMENTO_RESUMO!$E45</f>
        <v>0</v>
      </c>
      <c r="E46" s="68" t="s">
        <v>112</v>
      </c>
      <c r="F46" s="67" t="str">
        <f t="shared" si="48"/>
        <v/>
      </c>
      <c r="G46" s="68" t="s">
        <v>112</v>
      </c>
      <c r="H46" s="67" t="str">
        <f t="shared" si="49"/>
        <v/>
      </c>
      <c r="I46" s="68" t="s">
        <v>112</v>
      </c>
      <c r="J46" s="67" t="str">
        <f t="shared" si="50"/>
        <v/>
      </c>
      <c r="K46" s="68" t="s">
        <v>112</v>
      </c>
      <c r="L46" s="67" t="str">
        <f t="shared" si="51"/>
        <v/>
      </c>
      <c r="M46" s="68" t="s">
        <v>112</v>
      </c>
      <c r="N46" s="67" t="str">
        <f t="shared" si="52"/>
        <v/>
      </c>
      <c r="O46" s="68" t="s">
        <v>112</v>
      </c>
      <c r="P46" s="67" t="str">
        <f t="shared" si="53"/>
        <v/>
      </c>
      <c r="Q46" s="68" t="s">
        <v>112</v>
      </c>
      <c r="R46" s="67" t="str">
        <f t="shared" si="53"/>
        <v/>
      </c>
      <c r="S46" s="68"/>
      <c r="T46" s="67" t="str">
        <f t="shared" si="54"/>
        <v/>
      </c>
      <c r="U46" s="68"/>
      <c r="V46" s="67" t="str">
        <f t="shared" si="55"/>
        <v/>
      </c>
      <c r="W46" s="68"/>
      <c r="X46" s="67" t="str">
        <f t="shared" si="56"/>
        <v/>
      </c>
      <c r="Y46" s="68"/>
      <c r="Z46" s="67" t="str">
        <f t="shared" si="56"/>
        <v/>
      </c>
      <c r="AA46" s="68">
        <f t="shared" si="57"/>
        <v>1</v>
      </c>
      <c r="AB46" s="69">
        <f t="shared" si="58"/>
        <v>0</v>
      </c>
    </row>
    <row r="47" spans="1:28" s="32" customFormat="1" x14ac:dyDescent="0.2">
      <c r="A47" s="79" t="str">
        <f>ORCAMENTO_RESUMO!$A46</f>
        <v>04.03</v>
      </c>
      <c r="B47" s="80" t="str">
        <f>ORCAMENTO_RESUMO!$B46</f>
        <v>MOVIMENTO DE TERRA</v>
      </c>
      <c r="C47" s="66" t="e">
        <f t="shared" si="47"/>
        <v>#DIV/0!</v>
      </c>
      <c r="D47" s="67">
        <f>ORCAMENTO_RESUMO!$E46</f>
        <v>0</v>
      </c>
      <c r="E47" s="68" t="s">
        <v>112</v>
      </c>
      <c r="F47" s="67" t="str">
        <f t="shared" si="48"/>
        <v/>
      </c>
      <c r="G47" s="68" t="s">
        <v>112</v>
      </c>
      <c r="H47" s="67" t="str">
        <f t="shared" si="49"/>
        <v/>
      </c>
      <c r="I47" s="68" t="s">
        <v>112</v>
      </c>
      <c r="J47" s="67" t="str">
        <f t="shared" si="50"/>
        <v/>
      </c>
      <c r="K47" s="68" t="s">
        <v>112</v>
      </c>
      <c r="L47" s="67" t="str">
        <f t="shared" si="51"/>
        <v/>
      </c>
      <c r="M47" s="68" t="s">
        <v>112</v>
      </c>
      <c r="N47" s="67" t="str">
        <f t="shared" si="52"/>
        <v/>
      </c>
      <c r="O47" s="68" t="s">
        <v>112</v>
      </c>
      <c r="P47" s="67" t="str">
        <f t="shared" si="53"/>
        <v/>
      </c>
      <c r="Q47" s="68" t="s">
        <v>112</v>
      </c>
      <c r="R47" s="67" t="str">
        <f t="shared" si="53"/>
        <v/>
      </c>
      <c r="S47" s="68"/>
      <c r="T47" s="67" t="str">
        <f t="shared" si="54"/>
        <v/>
      </c>
      <c r="U47" s="68"/>
      <c r="V47" s="67" t="str">
        <f t="shared" si="55"/>
        <v/>
      </c>
      <c r="W47" s="68"/>
      <c r="X47" s="67" t="str">
        <f t="shared" si="56"/>
        <v/>
      </c>
      <c r="Y47" s="68"/>
      <c r="Z47" s="67" t="str">
        <f t="shared" si="56"/>
        <v/>
      </c>
      <c r="AA47" s="68">
        <f t="shared" si="57"/>
        <v>1</v>
      </c>
      <c r="AB47" s="69">
        <f t="shared" si="58"/>
        <v>0</v>
      </c>
    </row>
    <row r="48" spans="1:28" s="32" customFormat="1" x14ac:dyDescent="0.2">
      <c r="A48" s="79" t="str">
        <f>ORCAMENTO_RESUMO!$A47</f>
        <v>04.04</v>
      </c>
      <c r="B48" s="80" t="str">
        <f>ORCAMENTO_RESUMO!$B47</f>
        <v>ESCORAMENTO / ESGOTAMENTO</v>
      </c>
      <c r="C48" s="66" t="e">
        <f t="shared" si="47"/>
        <v>#DIV/0!</v>
      </c>
      <c r="D48" s="76">
        <f>ORCAMENTO_RESUMO!$E47</f>
        <v>0</v>
      </c>
      <c r="E48" s="68" t="s">
        <v>112</v>
      </c>
      <c r="F48" s="67" t="str">
        <f t="shared" si="48"/>
        <v/>
      </c>
      <c r="G48" s="68" t="s">
        <v>112</v>
      </c>
      <c r="H48" s="67" t="str">
        <f t="shared" si="49"/>
        <v/>
      </c>
      <c r="I48" s="68" t="s">
        <v>112</v>
      </c>
      <c r="J48" s="67" t="str">
        <f t="shared" si="50"/>
        <v/>
      </c>
      <c r="K48" s="68" t="s">
        <v>112</v>
      </c>
      <c r="L48" s="67" t="str">
        <f t="shared" si="51"/>
        <v/>
      </c>
      <c r="M48" s="68" t="s">
        <v>112</v>
      </c>
      <c r="N48" s="67" t="str">
        <f t="shared" si="52"/>
        <v/>
      </c>
      <c r="O48" s="68" t="s">
        <v>112</v>
      </c>
      <c r="P48" s="67" t="str">
        <f t="shared" si="53"/>
        <v/>
      </c>
      <c r="Q48" s="68" t="s">
        <v>112</v>
      </c>
      <c r="R48" s="67" t="str">
        <f t="shared" si="53"/>
        <v/>
      </c>
      <c r="S48" s="68"/>
      <c r="T48" s="67" t="str">
        <f t="shared" si="54"/>
        <v/>
      </c>
      <c r="U48" s="68"/>
      <c r="V48" s="67" t="str">
        <f t="shared" si="55"/>
        <v/>
      </c>
      <c r="W48" s="68"/>
      <c r="X48" s="67" t="str">
        <f t="shared" si="56"/>
        <v/>
      </c>
      <c r="Y48" s="68"/>
      <c r="Z48" s="67" t="str">
        <f t="shared" si="56"/>
        <v/>
      </c>
      <c r="AA48" s="68">
        <f t="shared" si="57"/>
        <v>1</v>
      </c>
      <c r="AB48" s="69">
        <f t="shared" si="58"/>
        <v>0</v>
      </c>
    </row>
    <row r="49" spans="1:28" s="32" customFormat="1" x14ac:dyDescent="0.2">
      <c r="A49" s="79" t="str">
        <f>ORCAMENTO_RESUMO!$A48</f>
        <v>04.05</v>
      </c>
      <c r="B49" s="80" t="str">
        <f>ORCAMENTO_RESUMO!$B48</f>
        <v>SINGULARIDADES</v>
      </c>
      <c r="C49" s="66" t="e">
        <f t="shared" si="47"/>
        <v>#DIV/0!</v>
      </c>
      <c r="D49" s="76">
        <f>ORCAMENTO_RESUMO!$E48</f>
        <v>0</v>
      </c>
      <c r="E49" s="68" t="s">
        <v>112</v>
      </c>
      <c r="F49" s="67" t="str">
        <f t="shared" si="48"/>
        <v/>
      </c>
      <c r="G49" s="68" t="s">
        <v>112</v>
      </c>
      <c r="H49" s="67" t="str">
        <f t="shared" si="49"/>
        <v/>
      </c>
      <c r="I49" s="68" t="s">
        <v>112</v>
      </c>
      <c r="J49" s="67" t="str">
        <f t="shared" si="50"/>
        <v/>
      </c>
      <c r="K49" s="68" t="s">
        <v>112</v>
      </c>
      <c r="L49" s="67" t="str">
        <f t="shared" si="51"/>
        <v/>
      </c>
      <c r="M49" s="68" t="s">
        <v>112</v>
      </c>
      <c r="N49" s="67" t="str">
        <f t="shared" si="52"/>
        <v/>
      </c>
      <c r="O49" s="68" t="s">
        <v>112</v>
      </c>
      <c r="P49" s="67" t="str">
        <f t="shared" si="53"/>
        <v/>
      </c>
      <c r="Q49" s="68" t="s">
        <v>112</v>
      </c>
      <c r="R49" s="67" t="str">
        <f t="shared" si="53"/>
        <v/>
      </c>
      <c r="S49" s="68"/>
      <c r="T49" s="67" t="str">
        <f t="shared" si="54"/>
        <v/>
      </c>
      <c r="U49" s="68"/>
      <c r="V49" s="67" t="str">
        <f t="shared" si="55"/>
        <v/>
      </c>
      <c r="W49" s="68"/>
      <c r="X49" s="67" t="str">
        <f t="shared" si="56"/>
        <v/>
      </c>
      <c r="Y49" s="68"/>
      <c r="Z49" s="67" t="str">
        <f t="shared" si="56"/>
        <v/>
      </c>
      <c r="AA49" s="68">
        <f t="shared" si="57"/>
        <v>1</v>
      </c>
      <c r="AB49" s="69">
        <f t="shared" si="58"/>
        <v>0</v>
      </c>
    </row>
    <row r="50" spans="1:28" s="32" customFormat="1" x14ac:dyDescent="0.2">
      <c r="A50" s="79" t="str">
        <f>ORCAMENTO_RESUMO!$A49</f>
        <v>04.06</v>
      </c>
      <c r="B50" s="80" t="str">
        <f>ORCAMENTO_RESUMO!$B49</f>
        <v>MONTAGENS / INSTALAÇÕES HIDROMECÂNICAS</v>
      </c>
      <c r="C50" s="75" t="e">
        <f t="shared" si="47"/>
        <v>#DIV/0!</v>
      </c>
      <c r="D50" s="76">
        <f>ORCAMENTO_RESUMO!$E49</f>
        <v>0</v>
      </c>
      <c r="E50" s="68" t="s">
        <v>112</v>
      </c>
      <c r="F50" s="67" t="str">
        <f t="shared" si="48"/>
        <v/>
      </c>
      <c r="G50" s="68" t="s">
        <v>112</v>
      </c>
      <c r="H50" s="67" t="str">
        <f t="shared" si="49"/>
        <v/>
      </c>
      <c r="I50" s="68" t="s">
        <v>112</v>
      </c>
      <c r="J50" s="67" t="str">
        <f t="shared" si="50"/>
        <v/>
      </c>
      <c r="K50" s="68" t="s">
        <v>112</v>
      </c>
      <c r="L50" s="67" t="str">
        <f t="shared" si="51"/>
        <v/>
      </c>
      <c r="M50" s="68" t="s">
        <v>112</v>
      </c>
      <c r="N50" s="67" t="str">
        <f t="shared" si="52"/>
        <v/>
      </c>
      <c r="O50" s="68" t="s">
        <v>112</v>
      </c>
      <c r="P50" s="67" t="str">
        <f t="shared" si="53"/>
        <v/>
      </c>
      <c r="Q50" s="68" t="s">
        <v>112</v>
      </c>
      <c r="R50" s="67" t="str">
        <f t="shared" si="53"/>
        <v/>
      </c>
      <c r="S50" s="68"/>
      <c r="T50" s="67" t="str">
        <f t="shared" si="54"/>
        <v/>
      </c>
      <c r="U50" s="68"/>
      <c r="V50" s="67" t="str">
        <f t="shared" si="55"/>
        <v/>
      </c>
      <c r="W50" s="68"/>
      <c r="X50" s="67" t="str">
        <f t="shared" si="56"/>
        <v/>
      </c>
      <c r="Y50" s="68"/>
      <c r="Z50" s="67" t="str">
        <f t="shared" si="56"/>
        <v/>
      </c>
      <c r="AA50" s="68">
        <f t="shared" si="57"/>
        <v>1</v>
      </c>
      <c r="AB50" s="82">
        <f t="shared" si="58"/>
        <v>0</v>
      </c>
    </row>
    <row r="51" spans="1:28" s="32" customFormat="1" x14ac:dyDescent="0.2">
      <c r="A51" s="79" t="str">
        <f>ORCAMENTO_RESUMO!$A50</f>
        <v>04.07</v>
      </c>
      <c r="B51" s="80" t="str">
        <f>ORCAMENTO_RESUMO!$B50</f>
        <v>PAVIMENTAÇÃO</v>
      </c>
      <c r="C51" s="66" t="e">
        <f t="shared" si="47"/>
        <v>#DIV/0!</v>
      </c>
      <c r="D51" s="67">
        <f>ORCAMENTO_RESUMO!$E50</f>
        <v>0</v>
      </c>
      <c r="E51" s="68"/>
      <c r="F51" s="67" t="str">
        <f t="shared" si="48"/>
        <v/>
      </c>
      <c r="G51" s="68" t="s">
        <v>112</v>
      </c>
      <c r="H51" s="67" t="str">
        <f t="shared" si="49"/>
        <v/>
      </c>
      <c r="I51" s="68" t="s">
        <v>112</v>
      </c>
      <c r="J51" s="67" t="str">
        <f t="shared" si="50"/>
        <v/>
      </c>
      <c r="K51" s="68" t="s">
        <v>112</v>
      </c>
      <c r="L51" s="67" t="str">
        <f t="shared" si="51"/>
        <v/>
      </c>
      <c r="M51" s="68" t="s">
        <v>112</v>
      </c>
      <c r="N51" s="67" t="str">
        <f t="shared" si="52"/>
        <v/>
      </c>
      <c r="O51" s="68" t="s">
        <v>112</v>
      </c>
      <c r="P51" s="67" t="str">
        <f t="shared" si="53"/>
        <v/>
      </c>
      <c r="Q51" s="68" t="s">
        <v>112</v>
      </c>
      <c r="R51" s="67" t="str">
        <f t="shared" si="53"/>
        <v/>
      </c>
      <c r="S51" s="68"/>
      <c r="T51" s="67" t="str">
        <f t="shared" si="54"/>
        <v/>
      </c>
      <c r="U51" s="68"/>
      <c r="V51" s="67" t="str">
        <f t="shared" si="55"/>
        <v/>
      </c>
      <c r="W51" s="68"/>
      <c r="X51" s="67" t="str">
        <f t="shared" si="56"/>
        <v/>
      </c>
      <c r="Y51" s="68"/>
      <c r="Z51" s="67" t="str">
        <f t="shared" si="56"/>
        <v/>
      </c>
      <c r="AA51" s="68">
        <f t="shared" si="57"/>
        <v>1</v>
      </c>
      <c r="AB51" s="69">
        <f t="shared" si="58"/>
        <v>0</v>
      </c>
    </row>
    <row r="52" spans="1:28" s="32" customFormat="1" x14ac:dyDescent="0.2">
      <c r="A52" s="79" t="str">
        <f>ORCAMENTO_RESUMO!$A51</f>
        <v>04.08</v>
      </c>
      <c r="B52" s="80" t="str">
        <f>ORCAMENTO_RESUMO!$B51</f>
        <v>FORNECIMENTO DE MATERIAIS HIDRÁULICOS</v>
      </c>
      <c r="C52" s="66" t="e">
        <f t="shared" si="47"/>
        <v>#DIV/0!</v>
      </c>
      <c r="D52" s="76">
        <f>ORCAMENTO_RESUMO!$E51</f>
        <v>0</v>
      </c>
      <c r="E52" s="68"/>
      <c r="F52" s="67" t="str">
        <f t="shared" si="48"/>
        <v/>
      </c>
      <c r="G52" s="68" t="s">
        <v>112</v>
      </c>
      <c r="H52" s="67" t="str">
        <f t="shared" si="49"/>
        <v/>
      </c>
      <c r="I52" s="68" t="s">
        <v>112</v>
      </c>
      <c r="J52" s="67" t="str">
        <f t="shared" si="50"/>
        <v/>
      </c>
      <c r="K52" s="68" t="s">
        <v>112</v>
      </c>
      <c r="L52" s="67" t="str">
        <f t="shared" si="51"/>
        <v/>
      </c>
      <c r="M52" s="68" t="s">
        <v>112</v>
      </c>
      <c r="N52" s="67" t="str">
        <f t="shared" si="52"/>
        <v/>
      </c>
      <c r="O52" s="68" t="s">
        <v>112</v>
      </c>
      <c r="P52" s="67" t="str">
        <f t="shared" si="53"/>
        <v/>
      </c>
      <c r="Q52" s="68" t="s">
        <v>112</v>
      </c>
      <c r="R52" s="67" t="str">
        <f t="shared" si="53"/>
        <v/>
      </c>
      <c r="S52" s="68"/>
      <c r="T52" s="67" t="str">
        <f t="shared" si="54"/>
        <v/>
      </c>
      <c r="U52" s="68" t="s">
        <v>112</v>
      </c>
      <c r="V52" s="67" t="str">
        <f t="shared" si="55"/>
        <v/>
      </c>
      <c r="W52" s="68" t="s">
        <v>112</v>
      </c>
      <c r="X52" s="67" t="str">
        <f t="shared" si="56"/>
        <v/>
      </c>
      <c r="Y52" s="68" t="s">
        <v>112</v>
      </c>
      <c r="Z52" s="67" t="str">
        <f t="shared" si="56"/>
        <v/>
      </c>
      <c r="AA52" s="68">
        <f t="shared" si="57"/>
        <v>1</v>
      </c>
      <c r="AB52" s="69">
        <f t="shared" si="58"/>
        <v>0</v>
      </c>
    </row>
    <row r="53" spans="1:28" s="32" customFormat="1" x14ac:dyDescent="0.2">
      <c r="A53" s="79"/>
      <c r="B53" s="80"/>
      <c r="C53" s="75"/>
      <c r="D53" s="76"/>
      <c r="E53" s="77"/>
      <c r="F53" s="76"/>
      <c r="G53" s="77"/>
      <c r="H53" s="76"/>
      <c r="I53" s="77"/>
      <c r="J53" s="76"/>
      <c r="K53" s="77"/>
      <c r="L53" s="76"/>
      <c r="M53" s="77"/>
      <c r="N53" s="76"/>
      <c r="O53" s="77"/>
      <c r="P53" s="76"/>
      <c r="Q53" s="77"/>
      <c r="R53" s="76"/>
      <c r="S53" s="77"/>
      <c r="T53" s="76"/>
      <c r="U53" s="77"/>
      <c r="V53" s="76"/>
      <c r="W53" s="77"/>
      <c r="X53" s="76"/>
      <c r="Y53" s="77"/>
      <c r="Z53" s="76"/>
      <c r="AA53" s="68">
        <f t="shared" si="57"/>
        <v>1</v>
      </c>
      <c r="AB53" s="78"/>
    </row>
    <row r="54" spans="1:28" s="32" customFormat="1" x14ac:dyDescent="0.2">
      <c r="A54" s="79" t="str">
        <f>ORCAMENTO_RESUMO!$A53</f>
        <v>05.</v>
      </c>
      <c r="B54" s="80" t="str">
        <f>ORCAMENTO_RESUMO!$B53</f>
        <v>ESTAÇÃO DE TRATAMENTO DE ESGOTO</v>
      </c>
      <c r="C54" s="66" t="e">
        <f>SUBTOTAL(9,C55:C62)</f>
        <v>#DIV/0!</v>
      </c>
      <c r="D54" s="76">
        <f>SUBTOTAL(9,D55:D62)</f>
        <v>0</v>
      </c>
      <c r="E54" s="66">
        <f t="shared" ref="E54:Z54" si="59">SUBTOTAL(9,E55:E62)</f>
        <v>0</v>
      </c>
      <c r="F54" s="67">
        <f t="shared" si="59"/>
        <v>0</v>
      </c>
      <c r="G54" s="66">
        <f t="shared" si="59"/>
        <v>0</v>
      </c>
      <c r="H54" s="67">
        <f t="shared" si="59"/>
        <v>0</v>
      </c>
      <c r="I54" s="66">
        <f t="shared" si="59"/>
        <v>0</v>
      </c>
      <c r="J54" s="67">
        <f t="shared" si="59"/>
        <v>0</v>
      </c>
      <c r="K54" s="66">
        <f t="shared" si="59"/>
        <v>0</v>
      </c>
      <c r="L54" s="67">
        <f t="shared" si="59"/>
        <v>0</v>
      </c>
      <c r="M54" s="66">
        <f t="shared" si="59"/>
        <v>0</v>
      </c>
      <c r="N54" s="67">
        <f t="shared" si="59"/>
        <v>0</v>
      </c>
      <c r="O54" s="66">
        <f t="shared" si="59"/>
        <v>0</v>
      </c>
      <c r="P54" s="67">
        <f t="shared" si="59"/>
        <v>0</v>
      </c>
      <c r="Q54" s="66">
        <f t="shared" si="59"/>
        <v>0</v>
      </c>
      <c r="R54" s="67">
        <f t="shared" si="59"/>
        <v>0</v>
      </c>
      <c r="S54" s="66">
        <f t="shared" si="59"/>
        <v>0</v>
      </c>
      <c r="T54" s="67">
        <f t="shared" si="59"/>
        <v>0</v>
      </c>
      <c r="U54" s="66">
        <f t="shared" si="59"/>
        <v>0</v>
      </c>
      <c r="V54" s="67">
        <f t="shared" si="59"/>
        <v>0</v>
      </c>
      <c r="W54" s="66">
        <f t="shared" si="59"/>
        <v>0</v>
      </c>
      <c r="X54" s="67">
        <f t="shared" si="59"/>
        <v>0</v>
      </c>
      <c r="Y54" s="66"/>
      <c r="Z54" s="67">
        <f t="shared" si="59"/>
        <v>0</v>
      </c>
      <c r="AA54" s="66"/>
      <c r="AB54" s="69">
        <f t="shared" ref="AB54" si="60">SUBTOTAL(9,AB55:AB62)</f>
        <v>0</v>
      </c>
    </row>
    <row r="55" spans="1:28" s="32" customFormat="1" x14ac:dyDescent="0.2">
      <c r="A55" s="79" t="str">
        <f>ORCAMENTO_RESUMO!$A54</f>
        <v>05.01</v>
      </c>
      <c r="B55" s="80" t="str">
        <f>ORCAMENTO_RESUMO!$B54</f>
        <v>SERVIÇOS COMPLEMENTARES</v>
      </c>
      <c r="C55" s="66" t="e">
        <f t="shared" ref="C55:C62" si="61">D55/D$79</f>
        <v>#DIV/0!</v>
      </c>
      <c r="D55" s="76">
        <f>ORCAMENTO_RESUMO!$E54</f>
        <v>0</v>
      </c>
      <c r="E55" s="68"/>
      <c r="F55" s="67" t="str">
        <f t="shared" ref="F55:F62" si="62">IF(E55&lt;&gt;"",E55*$D55,"")</f>
        <v/>
      </c>
      <c r="G55" s="68"/>
      <c r="H55" s="67" t="str">
        <f t="shared" ref="H55:H62" si="63">IF(G55&lt;&gt;"",G55*$D55,"")</f>
        <v/>
      </c>
      <c r="I55" s="68" t="s">
        <v>112</v>
      </c>
      <c r="J55" s="67" t="str">
        <f t="shared" ref="J55:J62" si="64">IF(I55&lt;&gt;"",I55*$D55,"")</f>
        <v/>
      </c>
      <c r="K55" s="68"/>
      <c r="L55" s="67" t="str">
        <f t="shared" ref="L55:L62" si="65">IF(K55&lt;&gt;"",K55*$D55,"")</f>
        <v/>
      </c>
      <c r="M55" s="68" t="s">
        <v>112</v>
      </c>
      <c r="N55" s="67" t="str">
        <f t="shared" ref="N55:N62" si="66">IF(M55&lt;&gt;"",M55*$D55,"")</f>
        <v/>
      </c>
      <c r="O55" s="68" t="s">
        <v>112</v>
      </c>
      <c r="P55" s="67" t="str">
        <f t="shared" ref="P55:R62" si="67">IF(O55&lt;&gt;"",O55*$D55,"")</f>
        <v/>
      </c>
      <c r="Q55" s="68" t="s">
        <v>112</v>
      </c>
      <c r="R55" s="67" t="str">
        <f t="shared" si="67"/>
        <v/>
      </c>
      <c r="S55" s="68" t="s">
        <v>112</v>
      </c>
      <c r="T55" s="67" t="str">
        <f t="shared" ref="T55:T62" si="68">IF(S55&lt;&gt;"",S55*$D55,"")</f>
        <v/>
      </c>
      <c r="U55" s="68" t="s">
        <v>112</v>
      </c>
      <c r="V55" s="67" t="str">
        <f t="shared" ref="V55:V62" si="69">IF(U55&lt;&gt;"",U55*$D55,"")</f>
        <v/>
      </c>
      <c r="W55" s="68" t="s">
        <v>112</v>
      </c>
      <c r="X55" s="67" t="str">
        <f t="shared" ref="X55:Z62" si="70">IF(W55&lt;&gt;"",W55*$D55,"")</f>
        <v/>
      </c>
      <c r="Y55" s="68" t="s">
        <v>112</v>
      </c>
      <c r="Z55" s="67" t="str">
        <f t="shared" si="70"/>
        <v/>
      </c>
      <c r="AA55" s="68">
        <f t="shared" ref="AA55:AA63" si="71">1-SUMIF($E$15:$Z$15,$AA$15,E55:Z55)</f>
        <v>1</v>
      </c>
      <c r="AB55" s="69">
        <f t="shared" ref="AB55:AB62" si="72">IF(AA55&lt;&gt;"",AA55*$D55,"")</f>
        <v>0</v>
      </c>
    </row>
    <row r="56" spans="1:28" s="32" customFormat="1" x14ac:dyDescent="0.2">
      <c r="A56" s="79" t="str">
        <f>ORCAMENTO_RESUMO!$A55</f>
        <v>05.02</v>
      </c>
      <c r="B56" s="80" t="str">
        <f>ORCAMENTO_RESUMO!$B55</f>
        <v>MOVIMENTO DE TERRA</v>
      </c>
      <c r="C56" s="75" t="e">
        <f t="shared" si="61"/>
        <v>#DIV/0!</v>
      </c>
      <c r="D56" s="76">
        <f>ORCAMENTO_RESUMO!$E55</f>
        <v>0</v>
      </c>
      <c r="E56" s="68"/>
      <c r="F56" s="67" t="str">
        <f t="shared" si="62"/>
        <v/>
      </c>
      <c r="G56" s="68"/>
      <c r="H56" s="67" t="str">
        <f t="shared" si="63"/>
        <v/>
      </c>
      <c r="I56" s="68"/>
      <c r="J56" s="67" t="str">
        <f t="shared" si="64"/>
        <v/>
      </c>
      <c r="K56" s="68"/>
      <c r="L56" s="67" t="str">
        <f t="shared" si="65"/>
        <v/>
      </c>
      <c r="M56" s="68"/>
      <c r="N56" s="67" t="str">
        <f t="shared" si="66"/>
        <v/>
      </c>
      <c r="O56" s="68"/>
      <c r="P56" s="67" t="str">
        <f t="shared" si="67"/>
        <v/>
      </c>
      <c r="Q56" s="68" t="s">
        <v>112</v>
      </c>
      <c r="R56" s="67" t="str">
        <f t="shared" si="67"/>
        <v/>
      </c>
      <c r="S56" s="68" t="s">
        <v>112</v>
      </c>
      <c r="T56" s="67" t="str">
        <f t="shared" si="68"/>
        <v/>
      </c>
      <c r="U56" s="68" t="s">
        <v>112</v>
      </c>
      <c r="V56" s="67" t="str">
        <f t="shared" si="69"/>
        <v/>
      </c>
      <c r="W56" s="68" t="s">
        <v>112</v>
      </c>
      <c r="X56" s="67" t="str">
        <f t="shared" si="70"/>
        <v/>
      </c>
      <c r="Y56" s="68" t="s">
        <v>112</v>
      </c>
      <c r="Z56" s="67" t="str">
        <f t="shared" si="70"/>
        <v/>
      </c>
      <c r="AA56" s="68">
        <f t="shared" si="71"/>
        <v>1</v>
      </c>
      <c r="AB56" s="69">
        <f t="shared" si="72"/>
        <v>0</v>
      </c>
    </row>
    <row r="57" spans="1:28" s="32" customFormat="1" x14ac:dyDescent="0.2">
      <c r="A57" s="79" t="str">
        <f>ORCAMENTO_RESUMO!$A56</f>
        <v>05.03</v>
      </c>
      <c r="B57" s="80" t="str">
        <f>ORCAMENTO_RESUMO!$B56</f>
        <v>INFRA E SUPERESTRUTURA</v>
      </c>
      <c r="C57" s="75" t="e">
        <f t="shared" si="61"/>
        <v>#DIV/0!</v>
      </c>
      <c r="D57" s="76">
        <f>ORCAMENTO_RESUMO!$E56</f>
        <v>0</v>
      </c>
      <c r="E57" s="68"/>
      <c r="F57" s="67" t="str">
        <f t="shared" si="62"/>
        <v/>
      </c>
      <c r="G57" s="68"/>
      <c r="H57" s="67" t="str">
        <f t="shared" si="63"/>
        <v/>
      </c>
      <c r="I57" s="68"/>
      <c r="J57" s="67" t="str">
        <f t="shared" si="64"/>
        <v/>
      </c>
      <c r="K57" s="68"/>
      <c r="L57" s="67" t="str">
        <f t="shared" si="65"/>
        <v/>
      </c>
      <c r="M57" s="68"/>
      <c r="N57" s="67" t="str">
        <f t="shared" si="66"/>
        <v/>
      </c>
      <c r="O57" s="68"/>
      <c r="P57" s="67" t="str">
        <f t="shared" si="67"/>
        <v/>
      </c>
      <c r="Q57" s="68" t="s">
        <v>112</v>
      </c>
      <c r="R57" s="67" t="str">
        <f t="shared" si="67"/>
        <v/>
      </c>
      <c r="S57" s="68" t="s">
        <v>112</v>
      </c>
      <c r="T57" s="67" t="str">
        <f t="shared" si="68"/>
        <v/>
      </c>
      <c r="U57" s="68" t="s">
        <v>112</v>
      </c>
      <c r="V57" s="67" t="str">
        <f t="shared" si="69"/>
        <v/>
      </c>
      <c r="W57" s="68" t="s">
        <v>112</v>
      </c>
      <c r="X57" s="67" t="str">
        <f t="shared" si="70"/>
        <v/>
      </c>
      <c r="Y57" s="68" t="s">
        <v>112</v>
      </c>
      <c r="Z57" s="67" t="str">
        <f t="shared" si="70"/>
        <v/>
      </c>
      <c r="AA57" s="68">
        <f t="shared" si="71"/>
        <v>1</v>
      </c>
      <c r="AB57" s="78">
        <f t="shared" si="72"/>
        <v>0</v>
      </c>
    </row>
    <row r="58" spans="1:28" s="32" customFormat="1" x14ac:dyDescent="0.2">
      <c r="A58" s="79" t="str">
        <f>ORCAMENTO_RESUMO!$A57</f>
        <v>05.04</v>
      </c>
      <c r="B58" s="80" t="str">
        <f>ORCAMENTO_RESUMO!$B57</f>
        <v>MONTAGENS / INSTALAÇÕES</v>
      </c>
      <c r="C58" s="66" t="e">
        <f t="shared" si="61"/>
        <v>#DIV/0!</v>
      </c>
      <c r="D58" s="76">
        <f>ORCAMENTO_RESUMO!$E57</f>
        <v>0</v>
      </c>
      <c r="E58" s="68" t="s">
        <v>112</v>
      </c>
      <c r="F58" s="67" t="str">
        <f t="shared" si="62"/>
        <v/>
      </c>
      <c r="G58" s="68"/>
      <c r="H58" s="67" t="str">
        <f t="shared" si="63"/>
        <v/>
      </c>
      <c r="I58" s="68"/>
      <c r="J58" s="67" t="str">
        <f t="shared" si="64"/>
        <v/>
      </c>
      <c r="K58" s="68"/>
      <c r="L58" s="67" t="str">
        <f t="shared" si="65"/>
        <v/>
      </c>
      <c r="M58" s="68"/>
      <c r="N58" s="67" t="str">
        <f t="shared" si="66"/>
        <v/>
      </c>
      <c r="O58" s="68"/>
      <c r="P58" s="67" t="str">
        <f t="shared" si="67"/>
        <v/>
      </c>
      <c r="Q58" s="68" t="s">
        <v>112</v>
      </c>
      <c r="R58" s="67" t="str">
        <f t="shared" si="67"/>
        <v/>
      </c>
      <c r="S58" s="68" t="s">
        <v>112</v>
      </c>
      <c r="T58" s="67" t="str">
        <f t="shared" si="68"/>
        <v/>
      </c>
      <c r="U58" s="68" t="s">
        <v>112</v>
      </c>
      <c r="V58" s="67" t="str">
        <f t="shared" si="69"/>
        <v/>
      </c>
      <c r="W58" s="68" t="s">
        <v>112</v>
      </c>
      <c r="X58" s="67" t="str">
        <f t="shared" si="70"/>
        <v/>
      </c>
      <c r="Y58" s="68" t="s">
        <v>112</v>
      </c>
      <c r="Z58" s="67" t="str">
        <f t="shared" si="70"/>
        <v/>
      </c>
      <c r="AA58" s="68">
        <f t="shared" si="71"/>
        <v>1</v>
      </c>
      <c r="AB58" s="69">
        <f t="shared" si="72"/>
        <v>0</v>
      </c>
    </row>
    <row r="59" spans="1:28" s="32" customFormat="1" x14ac:dyDescent="0.2">
      <c r="A59" s="79" t="str">
        <f>ORCAMENTO_RESUMO!$A58</f>
        <v>05.05</v>
      </c>
      <c r="B59" s="80" t="str">
        <f>ORCAMENTO_RESUMO!$B58</f>
        <v>IMPERMEABILIZAÇÃO</v>
      </c>
      <c r="C59" s="66" t="e">
        <f t="shared" si="61"/>
        <v>#DIV/0!</v>
      </c>
      <c r="D59" s="76">
        <f>ORCAMENTO_RESUMO!$E58</f>
        <v>0</v>
      </c>
      <c r="E59" s="68" t="s">
        <v>112</v>
      </c>
      <c r="F59" s="67" t="str">
        <f t="shared" si="62"/>
        <v/>
      </c>
      <c r="G59" s="68" t="s">
        <v>112</v>
      </c>
      <c r="H59" s="67" t="str">
        <f t="shared" si="63"/>
        <v/>
      </c>
      <c r="I59" s="68" t="s">
        <v>112</v>
      </c>
      <c r="J59" s="67" t="str">
        <f t="shared" si="64"/>
        <v/>
      </c>
      <c r="K59" s="68"/>
      <c r="L59" s="67" t="str">
        <f t="shared" si="65"/>
        <v/>
      </c>
      <c r="M59" s="68"/>
      <c r="N59" s="67" t="str">
        <f t="shared" si="66"/>
        <v/>
      </c>
      <c r="O59" s="68"/>
      <c r="P59" s="67" t="str">
        <f t="shared" si="67"/>
        <v/>
      </c>
      <c r="Q59" s="68" t="s">
        <v>112</v>
      </c>
      <c r="R59" s="67" t="str">
        <f t="shared" si="67"/>
        <v/>
      </c>
      <c r="S59" s="68" t="s">
        <v>112</v>
      </c>
      <c r="T59" s="67" t="str">
        <f t="shared" si="68"/>
        <v/>
      </c>
      <c r="U59" s="68" t="s">
        <v>112</v>
      </c>
      <c r="V59" s="67" t="str">
        <f t="shared" si="69"/>
        <v/>
      </c>
      <c r="W59" s="68" t="s">
        <v>112</v>
      </c>
      <c r="X59" s="67" t="str">
        <f t="shared" si="70"/>
        <v/>
      </c>
      <c r="Y59" s="68" t="s">
        <v>112</v>
      </c>
      <c r="Z59" s="67" t="str">
        <f t="shared" si="70"/>
        <v/>
      </c>
      <c r="AA59" s="68">
        <f t="shared" si="71"/>
        <v>1</v>
      </c>
      <c r="AB59" s="69">
        <f t="shared" si="72"/>
        <v>0</v>
      </c>
    </row>
    <row r="60" spans="1:28" s="32" customFormat="1" x14ac:dyDescent="0.2">
      <c r="A60" s="79" t="str">
        <f>ORCAMENTO_RESUMO!$A59</f>
        <v>05.06</v>
      </c>
      <c r="B60" s="80" t="str">
        <f>ORCAMENTO_RESUMO!$B59</f>
        <v>DIVERSOS</v>
      </c>
      <c r="C60" s="75" t="e">
        <f t="shared" si="61"/>
        <v>#DIV/0!</v>
      </c>
      <c r="D60" s="76">
        <f>ORCAMENTO_RESUMO!$E59</f>
        <v>0</v>
      </c>
      <c r="E60" s="68"/>
      <c r="F60" s="67" t="str">
        <f t="shared" si="62"/>
        <v/>
      </c>
      <c r="G60" s="68"/>
      <c r="H60" s="67" t="str">
        <f t="shared" si="63"/>
        <v/>
      </c>
      <c r="I60" s="68"/>
      <c r="J60" s="67" t="str">
        <f t="shared" si="64"/>
        <v/>
      </c>
      <c r="K60" s="68"/>
      <c r="L60" s="67" t="str">
        <f t="shared" si="65"/>
        <v/>
      </c>
      <c r="M60" s="68"/>
      <c r="N60" s="67" t="str">
        <f t="shared" si="66"/>
        <v/>
      </c>
      <c r="O60" s="68" t="s">
        <v>112</v>
      </c>
      <c r="P60" s="67" t="str">
        <f t="shared" si="67"/>
        <v/>
      </c>
      <c r="Q60" s="68" t="s">
        <v>112</v>
      </c>
      <c r="R60" s="67" t="str">
        <f t="shared" si="67"/>
        <v/>
      </c>
      <c r="S60" s="68" t="s">
        <v>112</v>
      </c>
      <c r="T60" s="67" t="str">
        <f t="shared" si="68"/>
        <v/>
      </c>
      <c r="U60" s="68" t="s">
        <v>112</v>
      </c>
      <c r="V60" s="67" t="str">
        <f t="shared" si="69"/>
        <v/>
      </c>
      <c r="W60" s="68" t="s">
        <v>112</v>
      </c>
      <c r="X60" s="67" t="str">
        <f t="shared" si="70"/>
        <v/>
      </c>
      <c r="Y60" s="68" t="s">
        <v>112</v>
      </c>
      <c r="Z60" s="67" t="str">
        <f t="shared" si="70"/>
        <v/>
      </c>
      <c r="AA60" s="68">
        <f t="shared" si="71"/>
        <v>1</v>
      </c>
      <c r="AB60" s="69">
        <f t="shared" si="72"/>
        <v>0</v>
      </c>
    </row>
    <row r="61" spans="1:28" s="32" customFormat="1" x14ac:dyDescent="0.2">
      <c r="A61" s="79" t="str">
        <f>ORCAMENTO_RESUMO!$A60</f>
        <v>05.07</v>
      </c>
      <c r="B61" s="80" t="str">
        <f>ORCAMENTO_RESUMO!$B60</f>
        <v>FORNECIMENTO DE MATERIAIS HIDROMECÂNICOS</v>
      </c>
      <c r="C61" s="75" t="e">
        <f t="shared" si="61"/>
        <v>#DIV/0!</v>
      </c>
      <c r="D61" s="76">
        <f>ORCAMENTO_RESUMO!$E60</f>
        <v>0</v>
      </c>
      <c r="E61" s="68"/>
      <c r="F61" s="67" t="str">
        <f t="shared" si="62"/>
        <v/>
      </c>
      <c r="G61" s="68" t="s">
        <v>112</v>
      </c>
      <c r="H61" s="67" t="str">
        <f t="shared" si="63"/>
        <v/>
      </c>
      <c r="I61" s="68" t="s">
        <v>112</v>
      </c>
      <c r="J61" s="67" t="str">
        <f t="shared" si="64"/>
        <v/>
      </c>
      <c r="K61" s="68" t="s">
        <v>112</v>
      </c>
      <c r="L61" s="67" t="str">
        <f t="shared" si="65"/>
        <v/>
      </c>
      <c r="M61" s="68" t="s">
        <v>112</v>
      </c>
      <c r="N61" s="67" t="str">
        <f t="shared" si="66"/>
        <v/>
      </c>
      <c r="O61" s="68" t="s">
        <v>112</v>
      </c>
      <c r="P61" s="67" t="str">
        <f t="shared" si="67"/>
        <v/>
      </c>
      <c r="Q61" s="68" t="s">
        <v>112</v>
      </c>
      <c r="R61" s="67" t="str">
        <f t="shared" si="67"/>
        <v/>
      </c>
      <c r="S61" s="68" t="s">
        <v>112</v>
      </c>
      <c r="T61" s="67" t="str">
        <f t="shared" si="68"/>
        <v/>
      </c>
      <c r="U61" s="68" t="s">
        <v>112</v>
      </c>
      <c r="V61" s="67" t="str">
        <f t="shared" si="69"/>
        <v/>
      </c>
      <c r="W61" s="68" t="s">
        <v>112</v>
      </c>
      <c r="X61" s="67" t="str">
        <f t="shared" si="70"/>
        <v/>
      </c>
      <c r="Y61" s="68" t="s">
        <v>112</v>
      </c>
      <c r="Z61" s="67" t="str">
        <f t="shared" si="70"/>
        <v/>
      </c>
      <c r="AA61" s="68">
        <f t="shared" si="71"/>
        <v>1</v>
      </c>
      <c r="AB61" s="78">
        <f t="shared" si="72"/>
        <v>0</v>
      </c>
    </row>
    <row r="62" spans="1:28" s="32" customFormat="1" x14ac:dyDescent="0.2">
      <c r="A62" s="79" t="str">
        <f>ORCAMENTO_RESUMO!$A61</f>
        <v>05.08</v>
      </c>
      <c r="B62" s="80" t="str">
        <f>ORCAMENTO_RESUMO!$B61</f>
        <v>FORNECIMENTO DE MATERIAIS DE IMPERMEABILIZAÇÃO</v>
      </c>
      <c r="C62" s="66" t="e">
        <f t="shared" si="61"/>
        <v>#DIV/0!</v>
      </c>
      <c r="D62" s="76">
        <f>ORCAMENTO_RESUMO!$E61</f>
        <v>0</v>
      </c>
      <c r="E62" s="68"/>
      <c r="F62" s="67" t="str">
        <f t="shared" si="62"/>
        <v/>
      </c>
      <c r="G62" s="68" t="s">
        <v>112</v>
      </c>
      <c r="H62" s="67" t="str">
        <f t="shared" si="63"/>
        <v/>
      </c>
      <c r="I62" s="68" t="s">
        <v>112</v>
      </c>
      <c r="J62" s="67" t="str">
        <f t="shared" si="64"/>
        <v/>
      </c>
      <c r="K62" s="68" t="s">
        <v>112</v>
      </c>
      <c r="L62" s="67" t="str">
        <f t="shared" si="65"/>
        <v/>
      </c>
      <c r="M62" s="68" t="s">
        <v>112</v>
      </c>
      <c r="N62" s="67" t="str">
        <f t="shared" si="66"/>
        <v/>
      </c>
      <c r="O62" s="68" t="s">
        <v>112</v>
      </c>
      <c r="P62" s="67" t="str">
        <f t="shared" si="67"/>
        <v/>
      </c>
      <c r="Q62" s="68" t="s">
        <v>112</v>
      </c>
      <c r="R62" s="67" t="str">
        <f t="shared" si="67"/>
        <v/>
      </c>
      <c r="S62" s="68" t="s">
        <v>112</v>
      </c>
      <c r="T62" s="67" t="str">
        <f t="shared" si="68"/>
        <v/>
      </c>
      <c r="U62" s="68" t="s">
        <v>112</v>
      </c>
      <c r="V62" s="67" t="str">
        <f t="shared" si="69"/>
        <v/>
      </c>
      <c r="W62" s="68" t="s">
        <v>112</v>
      </c>
      <c r="X62" s="67" t="str">
        <f t="shared" si="70"/>
        <v/>
      </c>
      <c r="Y62" s="68" t="s">
        <v>112</v>
      </c>
      <c r="Z62" s="67" t="str">
        <f t="shared" si="70"/>
        <v/>
      </c>
      <c r="AA62" s="68">
        <f t="shared" si="71"/>
        <v>1</v>
      </c>
      <c r="AB62" s="69">
        <f t="shared" si="72"/>
        <v>0</v>
      </c>
    </row>
    <row r="63" spans="1:28" s="32" customFormat="1" x14ac:dyDescent="0.2">
      <c r="A63" s="79"/>
      <c r="B63" s="80"/>
      <c r="C63" s="66"/>
      <c r="D63" s="76"/>
      <c r="E63" s="68"/>
      <c r="F63" s="67"/>
      <c r="G63" s="68"/>
      <c r="H63" s="67"/>
      <c r="I63" s="68"/>
      <c r="J63" s="67"/>
      <c r="K63" s="68"/>
      <c r="L63" s="67"/>
      <c r="M63" s="68"/>
      <c r="N63" s="67"/>
      <c r="O63" s="68"/>
      <c r="P63" s="67"/>
      <c r="Q63" s="68"/>
      <c r="R63" s="67"/>
      <c r="S63" s="68"/>
      <c r="T63" s="67"/>
      <c r="U63" s="68"/>
      <c r="V63" s="67"/>
      <c r="W63" s="68"/>
      <c r="X63" s="67"/>
      <c r="Y63" s="68"/>
      <c r="Z63" s="67"/>
      <c r="AA63" s="68">
        <f t="shared" si="71"/>
        <v>1</v>
      </c>
      <c r="AB63" s="69"/>
    </row>
    <row r="64" spans="1:28" s="32" customFormat="1" x14ac:dyDescent="0.2">
      <c r="A64" s="79" t="str">
        <f>ORCAMENTO_RESUMO!$A63</f>
        <v>06.</v>
      </c>
      <c r="B64" s="80" t="str">
        <f>ORCAMENTO_RESUMO!$B63</f>
        <v>CASA DO OPERADOR E URBANIZAÇÃO</v>
      </c>
      <c r="C64" s="66" t="e">
        <f>SUBTOTAL(9,C65:C77)</f>
        <v>#DIV/0!</v>
      </c>
      <c r="D64" s="76">
        <f>SUBTOTAL(9,D65:D77)</f>
        <v>0</v>
      </c>
      <c r="E64" s="66">
        <f t="shared" ref="E64:Z64" si="73">SUBTOTAL(9,E65:E77)</f>
        <v>0</v>
      </c>
      <c r="F64" s="67">
        <f t="shared" si="73"/>
        <v>0</v>
      </c>
      <c r="G64" s="66">
        <f t="shared" si="73"/>
        <v>0</v>
      </c>
      <c r="H64" s="67">
        <f t="shared" si="73"/>
        <v>0</v>
      </c>
      <c r="I64" s="66">
        <f t="shared" si="73"/>
        <v>0</v>
      </c>
      <c r="J64" s="67">
        <f t="shared" si="73"/>
        <v>0</v>
      </c>
      <c r="K64" s="66">
        <f t="shared" si="73"/>
        <v>0</v>
      </c>
      <c r="L64" s="67">
        <f t="shared" si="73"/>
        <v>0</v>
      </c>
      <c r="M64" s="66">
        <f t="shared" si="73"/>
        <v>0</v>
      </c>
      <c r="N64" s="67">
        <f t="shared" si="73"/>
        <v>0</v>
      </c>
      <c r="O64" s="66">
        <f t="shared" si="73"/>
        <v>0</v>
      </c>
      <c r="P64" s="67">
        <f t="shared" si="73"/>
        <v>0</v>
      </c>
      <c r="Q64" s="66">
        <f t="shared" si="73"/>
        <v>0</v>
      </c>
      <c r="R64" s="67">
        <f t="shared" si="73"/>
        <v>0</v>
      </c>
      <c r="S64" s="66">
        <f t="shared" si="73"/>
        <v>0</v>
      </c>
      <c r="T64" s="67">
        <f t="shared" si="73"/>
        <v>0</v>
      </c>
      <c r="U64" s="66">
        <f t="shared" si="73"/>
        <v>0</v>
      </c>
      <c r="V64" s="67">
        <f t="shared" si="73"/>
        <v>0</v>
      </c>
      <c r="W64" s="66">
        <f t="shared" si="73"/>
        <v>0</v>
      </c>
      <c r="X64" s="67">
        <f t="shared" si="73"/>
        <v>0</v>
      </c>
      <c r="Y64" s="66"/>
      <c r="Z64" s="67">
        <f t="shared" si="73"/>
        <v>0</v>
      </c>
      <c r="AA64" s="66"/>
      <c r="AB64" s="69">
        <f t="shared" ref="AB64" si="74">SUBTOTAL(9,AB65:AB77)</f>
        <v>0</v>
      </c>
    </row>
    <row r="65" spans="1:28" s="32" customFormat="1" x14ac:dyDescent="0.2">
      <c r="A65" s="79" t="str">
        <f>ORCAMENTO_RESUMO!$A64</f>
        <v>06.01</v>
      </c>
      <c r="B65" s="80" t="str">
        <f>ORCAMENTO_RESUMO!$B64</f>
        <v>SERVIÇOS COMPLEMENTARES</v>
      </c>
      <c r="C65" s="66" t="e">
        <f t="shared" ref="C65:C77" si="75">D65/D$79</f>
        <v>#DIV/0!</v>
      </c>
      <c r="D65" s="76">
        <f>ORCAMENTO_RESUMO!$E64</f>
        <v>0</v>
      </c>
      <c r="E65" s="68" t="s">
        <v>112</v>
      </c>
      <c r="F65" s="67" t="str">
        <f t="shared" ref="F65:F77" si="76">IF(E65&lt;&gt;"",E65*$D65,"")</f>
        <v/>
      </c>
      <c r="G65" s="68" t="s">
        <v>112</v>
      </c>
      <c r="H65" s="67" t="str">
        <f t="shared" ref="H65:H77" si="77">IF(G65&lt;&gt;"",G65*$D65,"")</f>
        <v/>
      </c>
      <c r="I65" s="68" t="s">
        <v>112</v>
      </c>
      <c r="J65" s="67" t="str">
        <f t="shared" ref="J65:J77" si="78">IF(I65&lt;&gt;"",I65*$D65,"")</f>
        <v/>
      </c>
      <c r="K65" s="68"/>
      <c r="L65" s="67" t="str">
        <f t="shared" ref="L65:L77" si="79">IF(K65&lt;&gt;"",K65*$D65,"")</f>
        <v/>
      </c>
      <c r="M65" s="68" t="s">
        <v>112</v>
      </c>
      <c r="N65" s="67" t="str">
        <f t="shared" ref="N65:N77" si="80">IF(M65&lt;&gt;"",M65*$D65,"")</f>
        <v/>
      </c>
      <c r="O65" s="68" t="s">
        <v>112</v>
      </c>
      <c r="P65" s="67" t="str">
        <f t="shared" ref="P65:R77" si="81">IF(O65&lt;&gt;"",O65*$D65,"")</f>
        <v/>
      </c>
      <c r="Q65" s="68" t="s">
        <v>112</v>
      </c>
      <c r="R65" s="67" t="str">
        <f t="shared" si="81"/>
        <v/>
      </c>
      <c r="S65" s="68" t="s">
        <v>112</v>
      </c>
      <c r="T65" s="67" t="str">
        <f t="shared" ref="T65:T77" si="82">IF(S65&lt;&gt;"",S65*$D65,"")</f>
        <v/>
      </c>
      <c r="U65" s="68" t="s">
        <v>112</v>
      </c>
      <c r="V65" s="67" t="str">
        <f t="shared" ref="V65:V77" si="83">IF(U65&lt;&gt;"",U65*$D65,"")</f>
        <v/>
      </c>
      <c r="W65" s="68" t="s">
        <v>112</v>
      </c>
      <c r="X65" s="67" t="str">
        <f t="shared" ref="X65:Z77" si="84">IF(W65&lt;&gt;"",W65*$D65,"")</f>
        <v/>
      </c>
      <c r="Y65" s="68" t="s">
        <v>112</v>
      </c>
      <c r="Z65" s="67" t="str">
        <f t="shared" si="84"/>
        <v/>
      </c>
      <c r="AA65" s="68">
        <f t="shared" ref="AA65:AA77" si="85">1-SUMIF($E$15:$Z$15,$AA$15,E65:Z65)</f>
        <v>1</v>
      </c>
      <c r="AB65" s="69">
        <f t="shared" ref="AB65:AB77" si="86">IF(AA65&lt;&gt;"",AA65*$D65,"")</f>
        <v>0</v>
      </c>
    </row>
    <row r="66" spans="1:28" s="32" customFormat="1" x14ac:dyDescent="0.2">
      <c r="A66" s="79" t="str">
        <f>ORCAMENTO_RESUMO!$A65</f>
        <v>06.02</v>
      </c>
      <c r="B66" s="80" t="str">
        <f>ORCAMENTO_RESUMO!$B65</f>
        <v>MOVIMENTO DE TERRA</v>
      </c>
      <c r="C66" s="66" t="e">
        <f t="shared" si="75"/>
        <v>#DIV/0!</v>
      </c>
      <c r="D66" s="76">
        <f>ORCAMENTO_RESUMO!$E65</f>
        <v>0</v>
      </c>
      <c r="E66" s="68" t="s">
        <v>112</v>
      </c>
      <c r="F66" s="67" t="str">
        <f t="shared" si="76"/>
        <v/>
      </c>
      <c r="G66" s="68" t="s">
        <v>112</v>
      </c>
      <c r="H66" s="67" t="str">
        <f t="shared" si="77"/>
        <v/>
      </c>
      <c r="I66" s="68" t="s">
        <v>112</v>
      </c>
      <c r="J66" s="67" t="str">
        <f t="shared" si="78"/>
        <v/>
      </c>
      <c r="K66" s="68"/>
      <c r="L66" s="67" t="str">
        <f t="shared" si="79"/>
        <v/>
      </c>
      <c r="M66" s="68" t="s">
        <v>112</v>
      </c>
      <c r="N66" s="67" t="str">
        <f t="shared" si="80"/>
        <v/>
      </c>
      <c r="O66" s="68" t="s">
        <v>112</v>
      </c>
      <c r="P66" s="67" t="str">
        <f t="shared" si="81"/>
        <v/>
      </c>
      <c r="Q66" s="68" t="s">
        <v>112</v>
      </c>
      <c r="R66" s="67" t="str">
        <f t="shared" si="81"/>
        <v/>
      </c>
      <c r="S66" s="68" t="s">
        <v>112</v>
      </c>
      <c r="T66" s="67" t="str">
        <f t="shared" si="82"/>
        <v/>
      </c>
      <c r="U66" s="68" t="s">
        <v>112</v>
      </c>
      <c r="V66" s="67" t="str">
        <f t="shared" si="83"/>
        <v/>
      </c>
      <c r="W66" s="68" t="s">
        <v>112</v>
      </c>
      <c r="X66" s="67" t="str">
        <f t="shared" si="84"/>
        <v/>
      </c>
      <c r="Y66" s="68" t="s">
        <v>112</v>
      </c>
      <c r="Z66" s="67" t="str">
        <f t="shared" si="84"/>
        <v/>
      </c>
      <c r="AA66" s="68">
        <f t="shared" si="85"/>
        <v>1</v>
      </c>
      <c r="AB66" s="69">
        <f t="shared" si="86"/>
        <v>0</v>
      </c>
    </row>
    <row r="67" spans="1:28" s="32" customFormat="1" x14ac:dyDescent="0.2">
      <c r="A67" s="79" t="str">
        <f>ORCAMENTO_RESUMO!$A66</f>
        <v>06.03</v>
      </c>
      <c r="B67" s="81" t="str">
        <f>ORCAMENTO_RESUMO!$B66</f>
        <v>INFRA E SUPERESTRUTURA / SINGULARIDADES</v>
      </c>
      <c r="C67" s="66" t="e">
        <f t="shared" si="75"/>
        <v>#DIV/0!</v>
      </c>
      <c r="D67" s="76">
        <f>ORCAMENTO_RESUMO!$E66</f>
        <v>0</v>
      </c>
      <c r="E67" s="68" t="s">
        <v>112</v>
      </c>
      <c r="F67" s="67" t="str">
        <f t="shared" si="76"/>
        <v/>
      </c>
      <c r="G67" s="68" t="s">
        <v>112</v>
      </c>
      <c r="H67" s="67" t="str">
        <f t="shared" si="77"/>
        <v/>
      </c>
      <c r="I67" s="68" t="s">
        <v>112</v>
      </c>
      <c r="J67" s="67" t="str">
        <f t="shared" si="78"/>
        <v/>
      </c>
      <c r="K67" s="68"/>
      <c r="L67" s="67" t="str">
        <f t="shared" si="79"/>
        <v/>
      </c>
      <c r="M67" s="68" t="s">
        <v>112</v>
      </c>
      <c r="N67" s="67" t="str">
        <f t="shared" si="80"/>
        <v/>
      </c>
      <c r="O67" s="68" t="s">
        <v>112</v>
      </c>
      <c r="P67" s="67" t="str">
        <f t="shared" si="81"/>
        <v/>
      </c>
      <c r="Q67" s="68"/>
      <c r="R67" s="67" t="str">
        <f t="shared" si="81"/>
        <v/>
      </c>
      <c r="S67" s="68" t="s">
        <v>112</v>
      </c>
      <c r="T67" s="67" t="str">
        <f t="shared" si="82"/>
        <v/>
      </c>
      <c r="U67" s="68" t="s">
        <v>112</v>
      </c>
      <c r="V67" s="67" t="str">
        <f t="shared" si="83"/>
        <v/>
      </c>
      <c r="W67" s="68" t="s">
        <v>112</v>
      </c>
      <c r="X67" s="67" t="str">
        <f t="shared" si="84"/>
        <v/>
      </c>
      <c r="Y67" s="68" t="s">
        <v>112</v>
      </c>
      <c r="Z67" s="67" t="str">
        <f t="shared" si="84"/>
        <v/>
      </c>
      <c r="AA67" s="68">
        <f t="shared" si="85"/>
        <v>1</v>
      </c>
      <c r="AB67" s="69">
        <f t="shared" si="86"/>
        <v>0</v>
      </c>
    </row>
    <row r="68" spans="1:28" s="32" customFormat="1" x14ac:dyDescent="0.2">
      <c r="A68" s="79" t="str">
        <f>ORCAMENTO_RESUMO!$A67</f>
        <v>06.04</v>
      </c>
      <c r="B68" s="80" t="str">
        <f>ORCAMENTO_RESUMO!$B67</f>
        <v>COBERTURA</v>
      </c>
      <c r="C68" s="66" t="e">
        <f t="shared" si="75"/>
        <v>#DIV/0!</v>
      </c>
      <c r="D68" s="67">
        <f>ORCAMENTO_RESUMO!$E67</f>
        <v>0</v>
      </c>
      <c r="E68" s="68" t="s">
        <v>112</v>
      </c>
      <c r="F68" s="67" t="str">
        <f t="shared" si="76"/>
        <v/>
      </c>
      <c r="G68" s="68" t="s">
        <v>112</v>
      </c>
      <c r="H68" s="67" t="str">
        <f t="shared" si="77"/>
        <v/>
      </c>
      <c r="I68" s="68" t="s">
        <v>112</v>
      </c>
      <c r="J68" s="67" t="str">
        <f t="shared" si="78"/>
        <v/>
      </c>
      <c r="K68" s="68" t="s">
        <v>112</v>
      </c>
      <c r="L68" s="67" t="str">
        <f t="shared" si="79"/>
        <v/>
      </c>
      <c r="M68" s="68"/>
      <c r="N68" s="67" t="str">
        <f t="shared" si="80"/>
        <v/>
      </c>
      <c r="O68" s="68" t="s">
        <v>112</v>
      </c>
      <c r="P68" s="67" t="str">
        <f t="shared" si="81"/>
        <v/>
      </c>
      <c r="Q68" s="68" t="s">
        <v>112</v>
      </c>
      <c r="R68" s="67" t="str">
        <f t="shared" si="81"/>
        <v/>
      </c>
      <c r="S68" s="68" t="s">
        <v>112</v>
      </c>
      <c r="T68" s="67" t="str">
        <f t="shared" si="82"/>
        <v/>
      </c>
      <c r="U68" s="68" t="s">
        <v>112</v>
      </c>
      <c r="V68" s="67" t="str">
        <f t="shared" si="83"/>
        <v/>
      </c>
      <c r="W68" s="68" t="s">
        <v>112</v>
      </c>
      <c r="X68" s="67" t="str">
        <f t="shared" si="84"/>
        <v/>
      </c>
      <c r="Y68" s="68" t="s">
        <v>112</v>
      </c>
      <c r="Z68" s="67" t="str">
        <f t="shared" si="84"/>
        <v/>
      </c>
      <c r="AA68" s="68">
        <f t="shared" si="85"/>
        <v>1</v>
      </c>
      <c r="AB68" s="69">
        <f t="shared" si="86"/>
        <v>0</v>
      </c>
    </row>
    <row r="69" spans="1:28" s="32" customFormat="1" x14ac:dyDescent="0.2">
      <c r="A69" s="79" t="str">
        <f>ORCAMENTO_RESUMO!$A68</f>
        <v>06.05</v>
      </c>
      <c r="B69" s="74" t="str">
        <f>ORCAMENTO_RESUMO!$B68</f>
        <v>PAVIMENTAÇÃO</v>
      </c>
      <c r="C69" s="66" t="e">
        <f t="shared" si="75"/>
        <v>#DIV/0!</v>
      </c>
      <c r="D69" s="76">
        <f>ORCAMENTO_RESUMO!$E68</f>
        <v>0</v>
      </c>
      <c r="E69" s="68" t="s">
        <v>112</v>
      </c>
      <c r="F69" s="67" t="str">
        <f t="shared" si="76"/>
        <v/>
      </c>
      <c r="G69" s="68" t="s">
        <v>112</v>
      </c>
      <c r="H69" s="67" t="str">
        <f t="shared" si="77"/>
        <v/>
      </c>
      <c r="I69" s="68" t="s">
        <v>112</v>
      </c>
      <c r="J69" s="67" t="str">
        <f t="shared" si="78"/>
        <v/>
      </c>
      <c r="K69" s="68"/>
      <c r="L69" s="67" t="str">
        <f t="shared" si="79"/>
        <v/>
      </c>
      <c r="M69" s="68"/>
      <c r="N69" s="67" t="str">
        <f t="shared" si="80"/>
        <v/>
      </c>
      <c r="O69" s="68"/>
      <c r="P69" s="67" t="str">
        <f t="shared" si="81"/>
        <v/>
      </c>
      <c r="Q69" s="68" t="s">
        <v>112</v>
      </c>
      <c r="R69" s="67" t="str">
        <f t="shared" si="81"/>
        <v/>
      </c>
      <c r="S69" s="68" t="s">
        <v>112</v>
      </c>
      <c r="T69" s="67" t="str">
        <f t="shared" si="82"/>
        <v/>
      </c>
      <c r="U69" s="68" t="s">
        <v>112</v>
      </c>
      <c r="V69" s="67" t="str">
        <f t="shared" si="83"/>
        <v/>
      </c>
      <c r="W69" s="68" t="s">
        <v>112</v>
      </c>
      <c r="X69" s="67" t="str">
        <f t="shared" si="84"/>
        <v/>
      </c>
      <c r="Y69" s="68" t="s">
        <v>112</v>
      </c>
      <c r="Z69" s="67" t="str">
        <f t="shared" si="84"/>
        <v/>
      </c>
      <c r="AA69" s="68">
        <f t="shared" si="85"/>
        <v>1</v>
      </c>
      <c r="AB69" s="69">
        <f t="shared" si="86"/>
        <v>0</v>
      </c>
    </row>
    <row r="70" spans="1:28" s="32" customFormat="1" x14ac:dyDescent="0.2">
      <c r="A70" s="79" t="str">
        <f>ORCAMENTO_RESUMO!$A69</f>
        <v>06.06</v>
      </c>
      <c r="B70" s="74" t="str">
        <f>ORCAMENTO_RESUMO!$B69</f>
        <v>REVESTIMENTO</v>
      </c>
      <c r="C70" s="66" t="e">
        <f t="shared" si="75"/>
        <v>#DIV/0!</v>
      </c>
      <c r="D70" s="76">
        <f>ORCAMENTO_RESUMO!$E69</f>
        <v>0</v>
      </c>
      <c r="E70" s="68" t="s">
        <v>112</v>
      </c>
      <c r="F70" s="67" t="str">
        <f t="shared" si="76"/>
        <v/>
      </c>
      <c r="G70" s="68" t="s">
        <v>112</v>
      </c>
      <c r="H70" s="67" t="str">
        <f t="shared" si="77"/>
        <v/>
      </c>
      <c r="I70" s="68" t="s">
        <v>112</v>
      </c>
      <c r="J70" s="67" t="str">
        <f t="shared" si="78"/>
        <v/>
      </c>
      <c r="K70" s="68" t="s">
        <v>112</v>
      </c>
      <c r="L70" s="67" t="str">
        <f t="shared" si="79"/>
        <v/>
      </c>
      <c r="M70" s="68"/>
      <c r="N70" s="67" t="str">
        <f t="shared" si="80"/>
        <v/>
      </c>
      <c r="O70" s="68"/>
      <c r="P70" s="67" t="str">
        <f t="shared" si="81"/>
        <v/>
      </c>
      <c r="Q70" s="68" t="s">
        <v>112</v>
      </c>
      <c r="R70" s="67" t="str">
        <f t="shared" si="81"/>
        <v/>
      </c>
      <c r="S70" s="68" t="s">
        <v>112</v>
      </c>
      <c r="T70" s="67" t="str">
        <f t="shared" si="82"/>
        <v/>
      </c>
      <c r="U70" s="68" t="s">
        <v>112</v>
      </c>
      <c r="V70" s="67" t="str">
        <f t="shared" si="83"/>
        <v/>
      </c>
      <c r="W70" s="68" t="s">
        <v>112</v>
      </c>
      <c r="X70" s="67" t="str">
        <f t="shared" si="84"/>
        <v/>
      </c>
      <c r="Y70" s="68" t="s">
        <v>112</v>
      </c>
      <c r="Z70" s="67" t="str">
        <f t="shared" si="84"/>
        <v/>
      </c>
      <c r="AA70" s="68">
        <f t="shared" si="85"/>
        <v>1</v>
      </c>
      <c r="AB70" s="69">
        <f t="shared" si="86"/>
        <v>0</v>
      </c>
    </row>
    <row r="71" spans="1:28" s="32" customFormat="1" x14ac:dyDescent="0.2">
      <c r="A71" s="79" t="str">
        <f>ORCAMENTO_RESUMO!$A70</f>
        <v>06.07</v>
      </c>
      <c r="B71" s="74" t="str">
        <f>ORCAMENTO_RESUMO!$B70</f>
        <v>IMPERMEABILIZAÇÃO</v>
      </c>
      <c r="C71" s="66" t="e">
        <f t="shared" si="75"/>
        <v>#DIV/0!</v>
      </c>
      <c r="D71" s="76">
        <f>ORCAMENTO_RESUMO!$E70</f>
        <v>0</v>
      </c>
      <c r="E71" s="68" t="s">
        <v>112</v>
      </c>
      <c r="F71" s="67" t="str">
        <f t="shared" si="76"/>
        <v/>
      </c>
      <c r="G71" s="68" t="s">
        <v>112</v>
      </c>
      <c r="H71" s="67" t="str">
        <f t="shared" si="77"/>
        <v/>
      </c>
      <c r="I71" s="68" t="s">
        <v>112</v>
      </c>
      <c r="J71" s="67" t="str">
        <f t="shared" si="78"/>
        <v/>
      </c>
      <c r="K71" s="68"/>
      <c r="L71" s="67" t="str">
        <f t="shared" si="79"/>
        <v/>
      </c>
      <c r="M71" s="68" t="s">
        <v>112</v>
      </c>
      <c r="N71" s="67" t="str">
        <f t="shared" si="80"/>
        <v/>
      </c>
      <c r="O71" s="68" t="s">
        <v>112</v>
      </c>
      <c r="P71" s="67" t="str">
        <f t="shared" si="81"/>
        <v/>
      </c>
      <c r="Q71" s="68" t="s">
        <v>112</v>
      </c>
      <c r="R71" s="67" t="str">
        <f t="shared" si="81"/>
        <v/>
      </c>
      <c r="S71" s="68" t="s">
        <v>112</v>
      </c>
      <c r="T71" s="67" t="str">
        <f t="shared" si="82"/>
        <v/>
      </c>
      <c r="U71" s="68" t="s">
        <v>112</v>
      </c>
      <c r="V71" s="67" t="str">
        <f t="shared" si="83"/>
        <v/>
      </c>
      <c r="W71" s="68" t="s">
        <v>112</v>
      </c>
      <c r="X71" s="67" t="str">
        <f t="shared" si="84"/>
        <v/>
      </c>
      <c r="Y71" s="68" t="s">
        <v>112</v>
      </c>
      <c r="Z71" s="67" t="str">
        <f t="shared" si="84"/>
        <v/>
      </c>
      <c r="AA71" s="68">
        <f t="shared" si="85"/>
        <v>1</v>
      </c>
      <c r="AB71" s="69">
        <f t="shared" si="86"/>
        <v>0</v>
      </c>
    </row>
    <row r="72" spans="1:28" s="32" customFormat="1" x14ac:dyDescent="0.2">
      <c r="A72" s="79" t="str">
        <f>ORCAMENTO_RESUMO!$A71</f>
        <v>06.08</v>
      </c>
      <c r="B72" s="74" t="str">
        <f>ORCAMENTO_RESUMO!$B71</f>
        <v>ESQUADRIAS</v>
      </c>
      <c r="C72" s="66" t="e">
        <f t="shared" si="75"/>
        <v>#DIV/0!</v>
      </c>
      <c r="D72" s="76">
        <f>ORCAMENTO_RESUMO!$E71</f>
        <v>0</v>
      </c>
      <c r="E72" s="68" t="s">
        <v>112</v>
      </c>
      <c r="F72" s="67" t="str">
        <f t="shared" si="76"/>
        <v/>
      </c>
      <c r="G72" s="68" t="s">
        <v>112</v>
      </c>
      <c r="H72" s="67" t="str">
        <f t="shared" si="77"/>
        <v/>
      </c>
      <c r="I72" s="68" t="s">
        <v>112</v>
      </c>
      <c r="J72" s="67" t="str">
        <f t="shared" si="78"/>
        <v/>
      </c>
      <c r="K72" s="68" t="s">
        <v>112</v>
      </c>
      <c r="L72" s="67" t="str">
        <f t="shared" si="79"/>
        <v/>
      </c>
      <c r="M72" s="68"/>
      <c r="N72" s="67" t="str">
        <f t="shared" si="80"/>
        <v/>
      </c>
      <c r="O72" s="68"/>
      <c r="P72" s="67" t="str">
        <f t="shared" si="81"/>
        <v/>
      </c>
      <c r="Q72" s="68" t="s">
        <v>112</v>
      </c>
      <c r="R72" s="67" t="str">
        <f t="shared" si="81"/>
        <v/>
      </c>
      <c r="S72" s="68" t="s">
        <v>112</v>
      </c>
      <c r="T72" s="67" t="str">
        <f t="shared" si="82"/>
        <v/>
      </c>
      <c r="U72" s="68" t="s">
        <v>112</v>
      </c>
      <c r="V72" s="67" t="str">
        <f t="shared" si="83"/>
        <v/>
      </c>
      <c r="W72" s="68" t="s">
        <v>112</v>
      </c>
      <c r="X72" s="67" t="str">
        <f t="shared" si="84"/>
        <v/>
      </c>
      <c r="Y72" s="68" t="s">
        <v>112</v>
      </c>
      <c r="Z72" s="67" t="str">
        <f t="shared" si="84"/>
        <v/>
      </c>
      <c r="AA72" s="68">
        <f t="shared" si="85"/>
        <v>1</v>
      </c>
      <c r="AB72" s="69">
        <f t="shared" si="86"/>
        <v>0</v>
      </c>
    </row>
    <row r="73" spans="1:28" s="32" customFormat="1" x14ac:dyDescent="0.2">
      <c r="A73" s="79" t="str">
        <f>ORCAMENTO_RESUMO!$A72</f>
        <v>06.09</v>
      </c>
      <c r="B73" s="81" t="str">
        <f>ORCAMENTO_RESUMO!$B72</f>
        <v>INSTALAÇÕES HIDROSSANITÁRIAS</v>
      </c>
      <c r="C73" s="66" t="e">
        <f t="shared" si="75"/>
        <v>#DIV/0!</v>
      </c>
      <c r="D73" s="76">
        <f>ORCAMENTO_RESUMO!$E72</f>
        <v>0</v>
      </c>
      <c r="E73" s="68" t="s">
        <v>112</v>
      </c>
      <c r="F73" s="67" t="str">
        <f t="shared" si="76"/>
        <v/>
      </c>
      <c r="G73" s="68" t="s">
        <v>112</v>
      </c>
      <c r="H73" s="67" t="str">
        <f t="shared" si="77"/>
        <v/>
      </c>
      <c r="I73" s="68" t="s">
        <v>112</v>
      </c>
      <c r="J73" s="67" t="str">
        <f t="shared" si="78"/>
        <v/>
      </c>
      <c r="K73" s="68" t="s">
        <v>112</v>
      </c>
      <c r="L73" s="67" t="str">
        <f t="shared" si="79"/>
        <v/>
      </c>
      <c r="M73" s="68"/>
      <c r="N73" s="67" t="str">
        <f t="shared" si="80"/>
        <v/>
      </c>
      <c r="O73" s="68"/>
      <c r="P73" s="67" t="str">
        <f t="shared" si="81"/>
        <v/>
      </c>
      <c r="Q73" s="68" t="s">
        <v>112</v>
      </c>
      <c r="R73" s="67" t="str">
        <f t="shared" si="81"/>
        <v/>
      </c>
      <c r="S73" s="68" t="s">
        <v>112</v>
      </c>
      <c r="T73" s="67" t="str">
        <f t="shared" si="82"/>
        <v/>
      </c>
      <c r="U73" s="68" t="s">
        <v>112</v>
      </c>
      <c r="V73" s="67" t="str">
        <f t="shared" si="83"/>
        <v/>
      </c>
      <c r="W73" s="68" t="s">
        <v>112</v>
      </c>
      <c r="X73" s="67" t="str">
        <f t="shared" si="84"/>
        <v/>
      </c>
      <c r="Y73" s="68" t="s">
        <v>112</v>
      </c>
      <c r="Z73" s="67" t="str">
        <f t="shared" si="84"/>
        <v/>
      </c>
      <c r="AA73" s="68">
        <f t="shared" si="85"/>
        <v>1</v>
      </c>
      <c r="AB73" s="69">
        <f t="shared" si="86"/>
        <v>0</v>
      </c>
    </row>
    <row r="74" spans="1:28" s="32" customFormat="1" x14ac:dyDescent="0.2">
      <c r="A74" s="79" t="str">
        <f>ORCAMENTO_RESUMO!$A73</f>
        <v>06.10</v>
      </c>
      <c r="B74" s="80" t="str">
        <f>ORCAMENTO_RESUMO!$B73</f>
        <v>INSTALAÇÕES ELÉTRICAS</v>
      </c>
      <c r="C74" s="66" t="e">
        <f t="shared" si="75"/>
        <v>#DIV/0!</v>
      </c>
      <c r="D74" s="67">
        <f>ORCAMENTO_RESUMO!$E73</f>
        <v>0</v>
      </c>
      <c r="E74" s="68" t="s">
        <v>112</v>
      </c>
      <c r="F74" s="67" t="str">
        <f t="shared" si="76"/>
        <v/>
      </c>
      <c r="G74" s="68" t="s">
        <v>112</v>
      </c>
      <c r="H74" s="67" t="str">
        <f t="shared" si="77"/>
        <v/>
      </c>
      <c r="I74" s="68" t="s">
        <v>112</v>
      </c>
      <c r="J74" s="67" t="str">
        <f t="shared" si="78"/>
        <v/>
      </c>
      <c r="K74" s="68" t="s">
        <v>112</v>
      </c>
      <c r="L74" s="67" t="str">
        <f t="shared" si="79"/>
        <v/>
      </c>
      <c r="M74" s="68"/>
      <c r="N74" s="67" t="str">
        <f t="shared" si="80"/>
        <v/>
      </c>
      <c r="O74" s="68"/>
      <c r="P74" s="67" t="str">
        <f t="shared" si="81"/>
        <v/>
      </c>
      <c r="Q74" s="68" t="s">
        <v>112</v>
      </c>
      <c r="R74" s="67" t="str">
        <f t="shared" si="81"/>
        <v/>
      </c>
      <c r="S74" s="68" t="s">
        <v>112</v>
      </c>
      <c r="T74" s="67" t="str">
        <f t="shared" si="82"/>
        <v/>
      </c>
      <c r="U74" s="68" t="s">
        <v>112</v>
      </c>
      <c r="V74" s="67" t="str">
        <f t="shared" si="83"/>
        <v/>
      </c>
      <c r="W74" s="68" t="s">
        <v>112</v>
      </c>
      <c r="X74" s="67" t="str">
        <f t="shared" si="84"/>
        <v/>
      </c>
      <c r="Y74" s="68" t="s">
        <v>112</v>
      </c>
      <c r="Z74" s="67" t="str">
        <f t="shared" si="84"/>
        <v/>
      </c>
      <c r="AA74" s="68">
        <f t="shared" si="85"/>
        <v>1</v>
      </c>
      <c r="AB74" s="69">
        <f t="shared" si="86"/>
        <v>0</v>
      </c>
    </row>
    <row r="75" spans="1:28" s="32" customFormat="1" x14ac:dyDescent="0.2">
      <c r="A75" s="79" t="str">
        <f>ORCAMENTO_RESUMO!$A74</f>
        <v>06.11</v>
      </c>
      <c r="B75" s="80" t="str">
        <f>ORCAMENTO_RESUMO!$B74</f>
        <v>DIVERSOS</v>
      </c>
      <c r="C75" s="66" t="e">
        <f t="shared" si="75"/>
        <v>#DIV/0!</v>
      </c>
      <c r="D75" s="76">
        <f>ORCAMENTO_RESUMO!$E74</f>
        <v>0</v>
      </c>
      <c r="E75" s="68" t="s">
        <v>112</v>
      </c>
      <c r="F75" s="67" t="str">
        <f t="shared" si="76"/>
        <v/>
      </c>
      <c r="G75" s="68" t="s">
        <v>112</v>
      </c>
      <c r="H75" s="67" t="str">
        <f t="shared" si="77"/>
        <v/>
      </c>
      <c r="I75" s="68" t="s">
        <v>112</v>
      </c>
      <c r="J75" s="67" t="str">
        <f t="shared" si="78"/>
        <v/>
      </c>
      <c r="K75" s="68" t="s">
        <v>112</v>
      </c>
      <c r="L75" s="67" t="str">
        <f t="shared" si="79"/>
        <v/>
      </c>
      <c r="M75" s="68" t="s">
        <v>112</v>
      </c>
      <c r="N75" s="67" t="str">
        <f t="shared" si="80"/>
        <v/>
      </c>
      <c r="O75" s="68"/>
      <c r="P75" s="67" t="str">
        <f t="shared" si="81"/>
        <v/>
      </c>
      <c r="Q75" s="68" t="s">
        <v>112</v>
      </c>
      <c r="R75" s="67" t="str">
        <f t="shared" si="81"/>
        <v/>
      </c>
      <c r="S75" s="68" t="s">
        <v>112</v>
      </c>
      <c r="T75" s="67" t="str">
        <f t="shared" si="82"/>
        <v/>
      </c>
      <c r="U75" s="68" t="s">
        <v>112</v>
      </c>
      <c r="V75" s="67" t="str">
        <f t="shared" si="83"/>
        <v/>
      </c>
      <c r="W75" s="68" t="s">
        <v>112</v>
      </c>
      <c r="X75" s="67" t="str">
        <f t="shared" si="84"/>
        <v/>
      </c>
      <c r="Y75" s="68" t="s">
        <v>112</v>
      </c>
      <c r="Z75" s="67" t="str">
        <f t="shared" si="84"/>
        <v/>
      </c>
      <c r="AA75" s="68">
        <f t="shared" si="85"/>
        <v>1</v>
      </c>
      <c r="AB75" s="69">
        <f t="shared" si="86"/>
        <v>0</v>
      </c>
    </row>
    <row r="76" spans="1:28" s="32" customFormat="1" x14ac:dyDescent="0.2">
      <c r="A76" s="79" t="str">
        <f>ORCAMENTO_RESUMO!$A75</f>
        <v>06.12</v>
      </c>
      <c r="B76" s="80" t="str">
        <f>ORCAMENTO_RESUMO!$B75</f>
        <v>FORNECIMENTO DE MATERIAIS HIDROSSANITÁRIOS</v>
      </c>
      <c r="C76" s="66" t="e">
        <f t="shared" si="75"/>
        <v>#DIV/0!</v>
      </c>
      <c r="D76" s="76">
        <f>ORCAMENTO_RESUMO!$E75</f>
        <v>0</v>
      </c>
      <c r="E76" s="68" t="s">
        <v>112</v>
      </c>
      <c r="F76" s="67" t="str">
        <f t="shared" si="76"/>
        <v/>
      </c>
      <c r="G76" s="68" t="s">
        <v>112</v>
      </c>
      <c r="H76" s="67" t="str">
        <f t="shared" si="77"/>
        <v/>
      </c>
      <c r="I76" s="68" t="s">
        <v>112</v>
      </c>
      <c r="J76" s="67" t="str">
        <f t="shared" si="78"/>
        <v/>
      </c>
      <c r="K76" s="68"/>
      <c r="L76" s="67" t="str">
        <f t="shared" si="79"/>
        <v/>
      </c>
      <c r="M76" s="68" t="s">
        <v>112</v>
      </c>
      <c r="N76" s="67" t="str">
        <f t="shared" si="80"/>
        <v/>
      </c>
      <c r="O76" s="68" t="s">
        <v>112</v>
      </c>
      <c r="P76" s="67" t="str">
        <f t="shared" si="81"/>
        <v/>
      </c>
      <c r="Q76" s="68" t="s">
        <v>112</v>
      </c>
      <c r="R76" s="67" t="str">
        <f t="shared" si="81"/>
        <v/>
      </c>
      <c r="S76" s="68" t="s">
        <v>112</v>
      </c>
      <c r="T76" s="67" t="str">
        <f t="shared" si="82"/>
        <v/>
      </c>
      <c r="U76" s="68" t="s">
        <v>112</v>
      </c>
      <c r="V76" s="67" t="str">
        <f t="shared" si="83"/>
        <v/>
      </c>
      <c r="W76" s="68" t="s">
        <v>112</v>
      </c>
      <c r="X76" s="67" t="str">
        <f t="shared" si="84"/>
        <v/>
      </c>
      <c r="Y76" s="68" t="s">
        <v>112</v>
      </c>
      <c r="Z76" s="67" t="str">
        <f t="shared" si="84"/>
        <v/>
      </c>
      <c r="AA76" s="68">
        <f t="shared" si="85"/>
        <v>1</v>
      </c>
      <c r="AB76" s="69">
        <f t="shared" si="86"/>
        <v>0</v>
      </c>
    </row>
    <row r="77" spans="1:28" s="32" customFormat="1" x14ac:dyDescent="0.2">
      <c r="A77" s="79" t="str">
        <f>ORCAMENTO_RESUMO!$A76</f>
        <v>06.13</v>
      </c>
      <c r="B77" s="80" t="str">
        <f>ORCAMENTO_RESUMO!$B76</f>
        <v>FORNECIMENTO DE MATERIAIS ELÉTRICOS</v>
      </c>
      <c r="C77" s="66" t="e">
        <f t="shared" si="75"/>
        <v>#DIV/0!</v>
      </c>
      <c r="D77" s="76">
        <f>ORCAMENTO_RESUMO!$E76</f>
        <v>0</v>
      </c>
      <c r="E77" s="68" t="s">
        <v>112</v>
      </c>
      <c r="F77" s="67" t="str">
        <f t="shared" si="76"/>
        <v/>
      </c>
      <c r="G77" s="68" t="s">
        <v>112</v>
      </c>
      <c r="H77" s="67" t="str">
        <f t="shared" si="77"/>
        <v/>
      </c>
      <c r="I77" s="68" t="s">
        <v>112</v>
      </c>
      <c r="J77" s="67" t="str">
        <f t="shared" si="78"/>
        <v/>
      </c>
      <c r="K77" s="68"/>
      <c r="L77" s="67" t="str">
        <f t="shared" si="79"/>
        <v/>
      </c>
      <c r="M77" s="68" t="s">
        <v>112</v>
      </c>
      <c r="N77" s="67" t="str">
        <f t="shared" si="80"/>
        <v/>
      </c>
      <c r="O77" s="68" t="s">
        <v>112</v>
      </c>
      <c r="P77" s="67" t="str">
        <f t="shared" si="81"/>
        <v/>
      </c>
      <c r="Q77" s="68" t="s">
        <v>112</v>
      </c>
      <c r="R77" s="67" t="str">
        <f t="shared" si="81"/>
        <v/>
      </c>
      <c r="S77" s="68" t="s">
        <v>112</v>
      </c>
      <c r="T77" s="67" t="str">
        <f t="shared" si="82"/>
        <v/>
      </c>
      <c r="U77" s="68" t="s">
        <v>112</v>
      </c>
      <c r="V77" s="67" t="str">
        <f t="shared" si="83"/>
        <v/>
      </c>
      <c r="W77" s="68" t="s">
        <v>112</v>
      </c>
      <c r="X77" s="67" t="str">
        <f t="shared" si="84"/>
        <v/>
      </c>
      <c r="Y77" s="68" t="s">
        <v>112</v>
      </c>
      <c r="Z77" s="67" t="str">
        <f t="shared" si="84"/>
        <v/>
      </c>
      <c r="AA77" s="68">
        <f t="shared" si="85"/>
        <v>1</v>
      </c>
      <c r="AB77" s="69">
        <f t="shared" si="86"/>
        <v>0</v>
      </c>
    </row>
    <row r="78" spans="1:28" x14ac:dyDescent="0.2">
      <c r="A78" s="83"/>
      <c r="B78" s="84"/>
      <c r="C78" s="85"/>
      <c r="D78" s="86"/>
      <c r="E78" s="87"/>
      <c r="F78" s="86"/>
      <c r="G78" s="87"/>
      <c r="H78" s="86"/>
      <c r="I78" s="87"/>
      <c r="J78" s="86"/>
      <c r="K78" s="87"/>
      <c r="L78" s="86"/>
      <c r="M78" s="87"/>
      <c r="N78" s="86"/>
      <c r="O78" s="87"/>
      <c r="P78" s="86"/>
      <c r="Q78" s="87"/>
      <c r="R78" s="86"/>
      <c r="S78" s="87"/>
      <c r="T78" s="86"/>
      <c r="U78" s="87"/>
      <c r="V78" s="86"/>
      <c r="W78" s="87"/>
      <c r="X78" s="86"/>
      <c r="Y78" s="87"/>
      <c r="Z78" s="86"/>
      <c r="AA78" s="87"/>
      <c r="AB78" s="88"/>
    </row>
    <row r="79" spans="1:28" x14ac:dyDescent="0.2">
      <c r="A79" s="204" t="s">
        <v>855</v>
      </c>
      <c r="B79" s="204"/>
      <c r="C79" s="205" t="e">
        <f>SUBTOTAL(9,C16:C78)</f>
        <v>#DIV/0!</v>
      </c>
      <c r="D79" s="206">
        <f>SUBTOTAL(9,D16:D78)</f>
        <v>0</v>
      </c>
      <c r="E79" s="89" t="e">
        <f>F79/$D79</f>
        <v>#DIV/0!</v>
      </c>
      <c r="F79" s="90">
        <f>SUBTOTAL(9,F16:F78)</f>
        <v>0</v>
      </c>
      <c r="G79" s="89" t="e">
        <f>H79/$D79</f>
        <v>#DIV/0!</v>
      </c>
      <c r="H79" s="90">
        <f>SUBTOTAL(9,H16:H78)</f>
        <v>0</v>
      </c>
      <c r="I79" s="89" t="e">
        <f t="shared" ref="I79" si="87">J79/$D79</f>
        <v>#DIV/0!</v>
      </c>
      <c r="J79" s="90">
        <f>SUBTOTAL(9,J16:J78)</f>
        <v>0</v>
      </c>
      <c r="K79" s="89" t="e">
        <f t="shared" ref="K79" si="88">L79/$D79</f>
        <v>#DIV/0!</v>
      </c>
      <c r="L79" s="90">
        <f>SUBTOTAL(9,L16:L78)</f>
        <v>0</v>
      </c>
      <c r="M79" s="89" t="e">
        <f t="shared" ref="M79" si="89">N79/$D79</f>
        <v>#DIV/0!</v>
      </c>
      <c r="N79" s="90">
        <f>SUBTOTAL(9,N16:N78)</f>
        <v>0</v>
      </c>
      <c r="O79" s="89" t="e">
        <f t="shared" ref="O79" si="90">P79/$D79</f>
        <v>#DIV/0!</v>
      </c>
      <c r="P79" s="90">
        <f>SUBTOTAL(9,P16:P78)</f>
        <v>0</v>
      </c>
      <c r="Q79" s="89" t="e">
        <f t="shared" ref="Q79" si="91">R79/$D79</f>
        <v>#DIV/0!</v>
      </c>
      <c r="R79" s="90">
        <f>SUBTOTAL(9,R16:R78)</f>
        <v>0</v>
      </c>
      <c r="S79" s="89" t="e">
        <f t="shared" ref="S79" si="92">T79/$D79</f>
        <v>#DIV/0!</v>
      </c>
      <c r="T79" s="90">
        <f>SUBTOTAL(9,T16:T78)</f>
        <v>0</v>
      </c>
      <c r="U79" s="89" t="e">
        <f t="shared" ref="U79" si="93">V79/$D79</f>
        <v>#DIV/0!</v>
      </c>
      <c r="V79" s="90">
        <f>SUBTOTAL(9,V16:V78)</f>
        <v>0</v>
      </c>
      <c r="W79" s="89" t="e">
        <f t="shared" ref="W79" si="94">X79/$D79</f>
        <v>#DIV/0!</v>
      </c>
      <c r="X79" s="90">
        <f>SUBTOTAL(9,X16:X78)</f>
        <v>0</v>
      </c>
      <c r="Y79" s="89" t="e">
        <f t="shared" ref="Y79" si="95">Z79/$D79</f>
        <v>#DIV/0!</v>
      </c>
      <c r="Z79" s="90">
        <f>SUBTOTAL(9,Z16:Z78)</f>
        <v>0</v>
      </c>
      <c r="AA79" s="89" t="e">
        <f t="shared" ref="AA79" si="96">AB79/$D79</f>
        <v>#DIV/0!</v>
      </c>
      <c r="AB79" s="90">
        <f>SUBTOTAL(9,AB16:AB78)</f>
        <v>0</v>
      </c>
    </row>
    <row r="80" spans="1:28" s="32" customFormat="1" x14ac:dyDescent="0.2">
      <c r="A80" s="204"/>
      <c r="B80" s="204"/>
      <c r="C80" s="205"/>
      <c r="D80" s="206"/>
      <c r="E80" s="89" t="e">
        <f>E79</f>
        <v>#DIV/0!</v>
      </c>
      <c r="F80" s="90">
        <f>F79</f>
        <v>0</v>
      </c>
      <c r="G80" s="89" t="e">
        <f>G79+E80</f>
        <v>#DIV/0!</v>
      </c>
      <c r="H80" s="90">
        <f>H79+F80</f>
        <v>0</v>
      </c>
      <c r="I80" s="89" t="e">
        <f>I79+G80</f>
        <v>#DIV/0!</v>
      </c>
      <c r="J80" s="90">
        <f t="shared" ref="J80:AB80" si="97">J79+H80</f>
        <v>0</v>
      </c>
      <c r="K80" s="89" t="e">
        <f t="shared" si="97"/>
        <v>#DIV/0!</v>
      </c>
      <c r="L80" s="90">
        <f t="shared" si="97"/>
        <v>0</v>
      </c>
      <c r="M80" s="89" t="e">
        <f t="shared" si="97"/>
        <v>#DIV/0!</v>
      </c>
      <c r="N80" s="90">
        <f t="shared" si="97"/>
        <v>0</v>
      </c>
      <c r="O80" s="89" t="e">
        <f t="shared" si="97"/>
        <v>#DIV/0!</v>
      </c>
      <c r="P80" s="90">
        <f t="shared" si="97"/>
        <v>0</v>
      </c>
      <c r="Q80" s="89" t="e">
        <f t="shared" si="97"/>
        <v>#DIV/0!</v>
      </c>
      <c r="R80" s="90">
        <f t="shared" si="97"/>
        <v>0</v>
      </c>
      <c r="S80" s="89" t="e">
        <f t="shared" si="97"/>
        <v>#DIV/0!</v>
      </c>
      <c r="T80" s="90">
        <f t="shared" si="97"/>
        <v>0</v>
      </c>
      <c r="U80" s="89" t="e">
        <f t="shared" si="97"/>
        <v>#DIV/0!</v>
      </c>
      <c r="V80" s="90">
        <f t="shared" si="97"/>
        <v>0</v>
      </c>
      <c r="W80" s="89" t="e">
        <f t="shared" si="97"/>
        <v>#DIV/0!</v>
      </c>
      <c r="X80" s="90">
        <f t="shared" si="97"/>
        <v>0</v>
      </c>
      <c r="Y80" s="89" t="e">
        <f t="shared" si="97"/>
        <v>#DIV/0!</v>
      </c>
      <c r="Z80" s="90">
        <f t="shared" si="97"/>
        <v>0</v>
      </c>
      <c r="AA80" s="89" t="e">
        <f t="shared" si="97"/>
        <v>#DIV/0!</v>
      </c>
      <c r="AB80" s="90">
        <f t="shared" si="97"/>
        <v>0</v>
      </c>
    </row>
    <row r="81" spans="5:27" x14ac:dyDescent="0.2">
      <c r="E81" s="94"/>
      <c r="G81" s="94"/>
      <c r="H81" s="96"/>
      <c r="I81" s="94"/>
      <c r="J81" s="96"/>
      <c r="K81" s="94"/>
      <c r="L81" s="96"/>
      <c r="M81" s="94"/>
      <c r="N81" s="96"/>
      <c r="O81" s="94"/>
      <c r="P81" s="96"/>
      <c r="Q81" s="94"/>
      <c r="R81" s="96"/>
      <c r="S81" s="94"/>
      <c r="T81" s="96"/>
      <c r="U81" s="94"/>
      <c r="V81" s="96"/>
      <c r="W81" s="94"/>
      <c r="X81" s="96"/>
      <c r="Y81" s="94"/>
      <c r="Z81" s="96"/>
      <c r="AA81" s="94"/>
    </row>
  </sheetData>
  <sheetProtection algorithmName="SHA-512" hashValue="dZH9Kf+XMWeRLV4Tx6/aSo+lCf3AAizqKqv7G+Fz/0vnqKW82odW40ha7//s4umdcQRs6xC4Gai3l2ZrafPKGQ==" saltValue="K5o3+ntFBWhEHQfFJ2/0mA==" spinCount="100000" sheet="1" scenarios="1" autoFilter="0"/>
  <autoFilter ref="A15:AB80" xr:uid="{FE4BA0A2-BB1C-42C0-AF4F-E00378B2C1C8}"/>
  <mergeCells count="63">
    <mergeCell ref="A1:D3"/>
    <mergeCell ref="E1:J1"/>
    <mergeCell ref="K1:P1"/>
    <mergeCell ref="Q1:V1"/>
    <mergeCell ref="W1:AB1"/>
    <mergeCell ref="E2:J2"/>
    <mergeCell ref="K2:P2"/>
    <mergeCell ref="Q2:V2"/>
    <mergeCell ref="W2:AB2"/>
    <mergeCell ref="AA11:AB12"/>
    <mergeCell ref="A12:H12"/>
    <mergeCell ref="E3:J3"/>
    <mergeCell ref="K3:P3"/>
    <mergeCell ref="Q3:V3"/>
    <mergeCell ref="W3:AB3"/>
    <mergeCell ref="A10:H10"/>
    <mergeCell ref="I10:J10"/>
    <mergeCell ref="O10:P10"/>
    <mergeCell ref="U10:V10"/>
    <mergeCell ref="AA10:AB10"/>
    <mergeCell ref="I8:J8"/>
    <mergeCell ref="B5:G5"/>
    <mergeCell ref="B6:G6"/>
    <mergeCell ref="B7:G7"/>
    <mergeCell ref="AA5:AB5"/>
    <mergeCell ref="W14:X14"/>
    <mergeCell ref="Y14:Z14"/>
    <mergeCell ref="AA14:AB14"/>
    <mergeCell ref="A79:B80"/>
    <mergeCell ref="C79:C80"/>
    <mergeCell ref="D79:D80"/>
    <mergeCell ref="I14:J14"/>
    <mergeCell ref="K14:L14"/>
    <mergeCell ref="M14:N14"/>
    <mergeCell ref="O14:P14"/>
    <mergeCell ref="Q14:R14"/>
    <mergeCell ref="S14:T14"/>
    <mergeCell ref="A14:A15"/>
    <mergeCell ref="B14:B15"/>
    <mergeCell ref="C14:C15"/>
    <mergeCell ref="D14:D15"/>
    <mergeCell ref="U14:V14"/>
    <mergeCell ref="E14:F14"/>
    <mergeCell ref="G14:H14"/>
    <mergeCell ref="A11:H11"/>
    <mergeCell ref="I11:J12"/>
    <mergeCell ref="O11:P12"/>
    <mergeCell ref="U11:V12"/>
    <mergeCell ref="AA6:AB6"/>
    <mergeCell ref="AA7:AB7"/>
    <mergeCell ref="AA8:AB8"/>
    <mergeCell ref="B8:G8"/>
    <mergeCell ref="O5:P5"/>
    <mergeCell ref="O6:P6"/>
    <mergeCell ref="O7:P7"/>
    <mergeCell ref="O8:P8"/>
    <mergeCell ref="U5:V5"/>
    <mergeCell ref="U6:V6"/>
    <mergeCell ref="U7:V7"/>
    <mergeCell ref="U8:V8"/>
    <mergeCell ref="I5:J5"/>
    <mergeCell ref="I6:J6"/>
    <mergeCell ref="I7:J7"/>
  </mergeCells>
  <conditionalFormatting sqref="A16:AB78">
    <cfRule type="expression" dxfId="7" priority="1">
      <formula>LEN($A16)=3</formula>
    </cfRule>
  </conditionalFormatting>
  <printOptions horizontalCentered="1"/>
  <pageMargins left="0.39370078740157483" right="0.78740157480314965" top="0.78740157480314965" bottom="0.39370078740157483" header="0" footer="0"/>
  <pageSetup paperSize="9" fitToWidth="4" orientation="landscape" verticalDpi="300" r:id="rId1"/>
  <headerFooter>
    <oddFooter>&amp;R&amp;"Calibri,Regular"&amp;6&amp;F
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235C-1539-4826-975E-906564438D49}">
  <sheetPr>
    <tabColor theme="5" tint="0.39997558519241921"/>
    <pageSetUpPr fitToPage="1"/>
  </sheetPr>
  <dimension ref="A1:I78"/>
  <sheetViews>
    <sheetView view="pageBreakPreview" zoomScale="115" zoomScaleNormal="100" zoomScaleSheetLayoutView="115" workbookViewId="0">
      <pane ySplit="14" topLeftCell="A15" activePane="bottomLeft" state="frozen"/>
      <selection activeCell="AA5" sqref="AA5:AB5"/>
      <selection pane="bottomLeft" activeCell="A15" sqref="A15"/>
    </sheetView>
  </sheetViews>
  <sheetFormatPr defaultRowHeight="12.75" x14ac:dyDescent="0.2"/>
  <cols>
    <col min="1" max="1" width="10.7109375" style="146" customWidth="1"/>
    <col min="2" max="2" width="40.7109375" style="115" customWidth="1"/>
    <col min="3" max="3" width="12.7109375" style="147" customWidth="1"/>
    <col min="4" max="5" width="12.7109375" style="148" customWidth="1"/>
    <col min="6" max="6" width="12.7109375" style="149" customWidth="1"/>
    <col min="7" max="16384" width="9.140625" style="126"/>
  </cols>
  <sheetData>
    <row r="1" spans="1:9" s="115" customFormat="1" x14ac:dyDescent="0.2">
      <c r="A1" s="231" t="str">
        <f>ABC!A1</f>
        <v>INCLUIR LOGOMARCA DA LICITANTE</v>
      </c>
      <c r="B1" s="228" t="str">
        <f>ABC!C1</f>
        <v>INSERIR CABEÇALHO DA EMPRESA (LINHA 01)</v>
      </c>
      <c r="C1" s="228"/>
      <c r="D1" s="228"/>
      <c r="E1" s="228"/>
      <c r="F1" s="228"/>
      <c r="G1" s="114"/>
    </row>
    <row r="2" spans="1:9" s="115" customFormat="1" x14ac:dyDescent="0.2">
      <c r="A2" s="232"/>
      <c r="B2" s="229" t="str">
        <f>ABC!C2</f>
        <v>INSERIR CABEÇALHO DA EMPRESA (LINHA 02)</v>
      </c>
      <c r="C2" s="229"/>
      <c r="D2" s="229"/>
      <c r="E2" s="229"/>
      <c r="F2" s="229"/>
      <c r="G2" s="114"/>
    </row>
    <row r="3" spans="1:9" s="115" customFormat="1" x14ac:dyDescent="0.2">
      <c r="A3" s="233"/>
      <c r="B3" s="230" t="str">
        <f>ABC!C3</f>
        <v>INSERIR CABEÇALHO DA EMPRESA (LINHA 03)</v>
      </c>
      <c r="C3" s="230"/>
      <c r="D3" s="230"/>
      <c r="E3" s="230"/>
      <c r="F3" s="230"/>
      <c r="G3" s="114"/>
    </row>
    <row r="4" spans="1:9" s="121" customFormat="1" ht="11.25" x14ac:dyDescent="0.2">
      <c r="A4" s="116"/>
      <c r="B4" s="117"/>
      <c r="C4" s="118"/>
      <c r="D4" s="119"/>
      <c r="E4" s="119"/>
      <c r="F4" s="120"/>
    </row>
    <row r="5" spans="1:9" s="4" customFormat="1" ht="11.25" customHeight="1" x14ac:dyDescent="0.2">
      <c r="A5" s="11" t="s">
        <v>883</v>
      </c>
      <c r="B5" s="218" t="str">
        <f>ABC!B5</f>
        <v>PREENCHER COM O TIPO E NÚMERO DO EDITAL (LETRA MAIÚSCULA)</v>
      </c>
      <c r="C5" s="219"/>
      <c r="D5" s="12" t="s">
        <v>1</v>
      </c>
      <c r="E5" s="191" t="str">
        <f>ABC!H5</f>
        <v>DATA</v>
      </c>
      <c r="F5" s="222"/>
    </row>
    <row r="6" spans="1:9" s="4" customFormat="1" ht="12.75" customHeight="1" x14ac:dyDescent="0.2">
      <c r="A6" s="13" t="s">
        <v>877</v>
      </c>
      <c r="B6" s="220" t="str">
        <f>ABC!B6</f>
        <v>PREENCHER COM O NOME DA EMPRESA (LETRA MAIÚSCULA)</v>
      </c>
      <c r="C6" s="221"/>
      <c r="D6" s="14" t="s">
        <v>878</v>
      </c>
      <c r="E6" s="183" t="str">
        <f>ABC!H6</f>
        <v>APENAS NÚMEROS</v>
      </c>
      <c r="F6" s="184"/>
    </row>
    <row r="7" spans="1:9" s="4" customFormat="1" ht="11.25" customHeight="1" x14ac:dyDescent="0.2">
      <c r="A7" s="13" t="s">
        <v>879</v>
      </c>
      <c r="B7" s="220" t="str">
        <f>ABC!B7</f>
        <v>PREENCHER COM O NOME DO REPRESENTANTE DA EMPRESA (LETRA MAIÚSCULA)</v>
      </c>
      <c r="C7" s="221"/>
      <c r="D7" s="14" t="s">
        <v>880</v>
      </c>
      <c r="E7" s="185" t="str">
        <f>ABC!H7</f>
        <v>APENAS NÚMEROS</v>
      </c>
      <c r="F7" s="186"/>
    </row>
    <row r="8" spans="1:9" s="4" customFormat="1" ht="11.25" customHeight="1" x14ac:dyDescent="0.2">
      <c r="A8" s="15" t="s">
        <v>881</v>
      </c>
      <c r="B8" s="189" t="str">
        <f>ABC!B8</f>
        <v>PREENCHER COM E-MAIL DA EMPRESA, QUE SERÁ UTILIZADO PARA CONTATO PARA FINS DE LICITAÇÃO (LETRA MAIÚSCULA)</v>
      </c>
      <c r="C8" s="190"/>
      <c r="D8" s="16" t="s">
        <v>882</v>
      </c>
      <c r="E8" s="187" t="str">
        <f>ABC!H8</f>
        <v>APENAS NÚMEROS</v>
      </c>
      <c r="F8" s="188"/>
    </row>
    <row r="9" spans="1:9" s="4" customFormat="1" ht="11.25" x14ac:dyDescent="0.2">
      <c r="A9" s="7"/>
      <c r="B9" s="8"/>
      <c r="C9" s="8"/>
      <c r="D9" s="9"/>
      <c r="E9" s="9"/>
      <c r="F9" s="9"/>
      <c r="G9" s="8"/>
      <c r="H9" s="8"/>
      <c r="I9" s="10"/>
    </row>
    <row r="10" spans="1:9" s="115" customFormat="1" ht="11.25" x14ac:dyDescent="0.2">
      <c r="A10" s="240" t="s">
        <v>0</v>
      </c>
      <c r="B10" s="240"/>
      <c r="C10" s="240"/>
      <c r="D10" s="240"/>
      <c r="E10" s="241" t="s">
        <v>1</v>
      </c>
      <c r="F10" s="242"/>
    </row>
    <row r="11" spans="1:9" s="115" customFormat="1" ht="11.25" x14ac:dyDescent="0.2">
      <c r="A11" s="234" t="s">
        <v>896</v>
      </c>
      <c r="B11" s="234"/>
      <c r="C11" s="234"/>
      <c r="D11" s="234"/>
      <c r="E11" s="235" t="str">
        <f>ABC!G11</f>
        <v>DATA / DATA</v>
      </c>
      <c r="F11" s="236"/>
    </row>
    <row r="12" spans="1:9" s="115" customFormat="1" ht="11.25" x14ac:dyDescent="0.2">
      <c r="A12" s="239" t="s">
        <v>3</v>
      </c>
      <c r="B12" s="239"/>
      <c r="C12" s="239"/>
      <c r="D12" s="239"/>
      <c r="E12" s="237"/>
      <c r="F12" s="238"/>
    </row>
    <row r="13" spans="1:9" s="121" customFormat="1" ht="11.25" x14ac:dyDescent="0.2">
      <c r="A13" s="116"/>
      <c r="B13" s="122"/>
      <c r="C13" s="123"/>
      <c r="D13" s="119"/>
      <c r="E13" s="119"/>
      <c r="F13" s="120"/>
    </row>
    <row r="14" spans="1:9" ht="22.5" x14ac:dyDescent="0.2">
      <c r="A14" s="124" t="s">
        <v>2</v>
      </c>
      <c r="B14" s="124" t="s">
        <v>4</v>
      </c>
      <c r="C14" s="124" t="s">
        <v>7</v>
      </c>
      <c r="D14" s="124" t="s">
        <v>8</v>
      </c>
      <c r="E14" s="124" t="s">
        <v>9</v>
      </c>
      <c r="F14" s="125" t="s">
        <v>6</v>
      </c>
    </row>
    <row r="15" spans="1:9" x14ac:dyDescent="0.2">
      <c r="A15" s="127" t="s">
        <v>79</v>
      </c>
      <c r="B15" s="128" t="s">
        <v>80</v>
      </c>
      <c r="C15" s="129">
        <f>SUBTOTAL(9,C16:C18)</f>
        <v>0</v>
      </c>
      <c r="D15" s="130">
        <f>SUBTOTAL(9,D16:D18)</f>
        <v>0</v>
      </c>
      <c r="E15" s="130">
        <f>SUBTOTAL(9,E16:E18)</f>
        <v>0</v>
      </c>
      <c r="F15" s="131" t="e">
        <f>SUBTOTAL(9,F16:F18)</f>
        <v>#DIV/0!</v>
      </c>
    </row>
    <row r="16" spans="1:9" x14ac:dyDescent="0.2">
      <c r="A16" s="132" t="s">
        <v>10</v>
      </c>
      <c r="B16" s="133" t="s">
        <v>11</v>
      </c>
      <c r="C16" s="134"/>
      <c r="D16" s="135">
        <f>VLOOKUP(A16,SERV!A$14:F$490,6,FALSE)</f>
        <v>0</v>
      </c>
      <c r="E16" s="135">
        <f>SUM(C16:D16)</f>
        <v>0</v>
      </c>
      <c r="F16" s="136" t="e">
        <f>E16/E$78</f>
        <v>#DIV/0!</v>
      </c>
    </row>
    <row r="17" spans="1:6" x14ac:dyDescent="0.2">
      <c r="A17" s="132" t="s">
        <v>12</v>
      </c>
      <c r="B17" s="133" t="s">
        <v>13</v>
      </c>
      <c r="C17" s="134"/>
      <c r="D17" s="135">
        <f>VLOOKUP(A17,SERV!A$14:F$490,6,FALSE)</f>
        <v>0</v>
      </c>
      <c r="E17" s="135">
        <f>SUM(C17:D17)</f>
        <v>0</v>
      </c>
      <c r="F17" s="136" t="e">
        <f>E17/E$78</f>
        <v>#DIV/0!</v>
      </c>
    </row>
    <row r="18" spans="1:6" x14ac:dyDescent="0.2">
      <c r="A18" s="132" t="s">
        <v>14</v>
      </c>
      <c r="B18" s="133" t="s">
        <v>15</v>
      </c>
      <c r="C18" s="134"/>
      <c r="D18" s="135">
        <f>VLOOKUP(A18,SERV!A$14:F$490,6,FALSE)</f>
        <v>0</v>
      </c>
      <c r="E18" s="135">
        <f>SUM(C18:D18)</f>
        <v>0</v>
      </c>
      <c r="F18" s="136" t="e">
        <f>E18/E$78</f>
        <v>#DIV/0!</v>
      </c>
    </row>
    <row r="19" spans="1:6" x14ac:dyDescent="0.2">
      <c r="A19" s="132"/>
      <c r="B19" s="133"/>
      <c r="C19" s="134"/>
      <c r="D19" s="135"/>
      <c r="E19" s="135"/>
      <c r="F19" s="136"/>
    </row>
    <row r="20" spans="1:6" x14ac:dyDescent="0.2">
      <c r="A20" s="132" t="s">
        <v>82</v>
      </c>
      <c r="B20" s="133" t="s">
        <v>81</v>
      </c>
      <c r="C20" s="135">
        <f>SUBTOTAL(9,C21:C28)</f>
        <v>0</v>
      </c>
      <c r="D20" s="135">
        <f>SUBTOTAL(9,D21:D27)</f>
        <v>0</v>
      </c>
      <c r="E20" s="135">
        <f>SUBTOTAL(9,E21:E28)</f>
        <v>0</v>
      </c>
      <c r="F20" s="136" t="e">
        <f>SUBTOTAL(9,F21:F28)</f>
        <v>#DIV/0!</v>
      </c>
    </row>
    <row r="21" spans="1:6" x14ac:dyDescent="0.2">
      <c r="A21" s="132" t="s">
        <v>16</v>
      </c>
      <c r="B21" s="133" t="s">
        <v>17</v>
      </c>
      <c r="C21" s="134"/>
      <c r="D21" s="135">
        <f>VLOOKUP(A21,SERV!A$14:F$490,6,FALSE)</f>
        <v>0</v>
      </c>
      <c r="E21" s="135">
        <f t="shared" ref="E21:E28" si="0">SUM(C21:D21)</f>
        <v>0</v>
      </c>
      <c r="F21" s="136" t="e">
        <f t="shared" ref="F21:F28" si="1">E21/E$78</f>
        <v>#DIV/0!</v>
      </c>
    </row>
    <row r="22" spans="1:6" x14ac:dyDescent="0.2">
      <c r="A22" s="132" t="s">
        <v>18</v>
      </c>
      <c r="B22" s="133" t="s">
        <v>19</v>
      </c>
      <c r="C22" s="134"/>
      <c r="D22" s="135">
        <f>VLOOKUP(A22,SERV!A$14:F$490,6,FALSE)</f>
        <v>0</v>
      </c>
      <c r="E22" s="135">
        <f t="shared" si="0"/>
        <v>0</v>
      </c>
      <c r="F22" s="136" t="e">
        <f t="shared" si="1"/>
        <v>#DIV/0!</v>
      </c>
    </row>
    <row r="23" spans="1:6" x14ac:dyDescent="0.2">
      <c r="A23" s="132" t="s">
        <v>20</v>
      </c>
      <c r="B23" s="133" t="s">
        <v>21</v>
      </c>
      <c r="C23" s="134"/>
      <c r="D23" s="135">
        <f>VLOOKUP(A23,SERV!A$14:F$490,6,FALSE)</f>
        <v>0</v>
      </c>
      <c r="E23" s="135">
        <f t="shared" si="0"/>
        <v>0</v>
      </c>
      <c r="F23" s="136" t="e">
        <f t="shared" si="1"/>
        <v>#DIV/0!</v>
      </c>
    </row>
    <row r="24" spans="1:6" x14ac:dyDescent="0.2">
      <c r="A24" s="132" t="s">
        <v>22</v>
      </c>
      <c r="B24" s="133" t="s">
        <v>23</v>
      </c>
      <c r="C24" s="134"/>
      <c r="D24" s="135">
        <f>VLOOKUP(A24,SERV!A$14:F$490,6,FALSE)</f>
        <v>0</v>
      </c>
      <c r="E24" s="135">
        <f t="shared" si="0"/>
        <v>0</v>
      </c>
      <c r="F24" s="136" t="e">
        <f t="shared" si="1"/>
        <v>#DIV/0!</v>
      </c>
    </row>
    <row r="25" spans="1:6" x14ac:dyDescent="0.2">
      <c r="A25" s="132" t="s">
        <v>24</v>
      </c>
      <c r="B25" s="133" t="s">
        <v>25</v>
      </c>
      <c r="C25" s="134"/>
      <c r="D25" s="135">
        <f>VLOOKUP(A25,SERV!A$14:F$490,6,FALSE)</f>
        <v>0</v>
      </c>
      <c r="E25" s="135">
        <f t="shared" si="0"/>
        <v>0</v>
      </c>
      <c r="F25" s="136" t="e">
        <f t="shared" si="1"/>
        <v>#DIV/0!</v>
      </c>
    </row>
    <row r="26" spans="1:6" x14ac:dyDescent="0.2">
      <c r="A26" s="132" t="s">
        <v>26</v>
      </c>
      <c r="B26" s="133" t="s">
        <v>27</v>
      </c>
      <c r="C26" s="134"/>
      <c r="D26" s="135">
        <f>VLOOKUP(A26,SERV!A$14:F$490,6,FALSE)</f>
        <v>0</v>
      </c>
      <c r="E26" s="135">
        <f t="shared" si="0"/>
        <v>0</v>
      </c>
      <c r="F26" s="136" t="e">
        <f t="shared" si="1"/>
        <v>#DIV/0!</v>
      </c>
    </row>
    <row r="27" spans="1:6" x14ac:dyDescent="0.2">
      <c r="A27" s="132" t="s">
        <v>28</v>
      </c>
      <c r="B27" s="133" t="s">
        <v>29</v>
      </c>
      <c r="C27" s="134"/>
      <c r="D27" s="135">
        <f>VLOOKUP(A27,SERV!A$14:F$490,6,FALSE)</f>
        <v>0</v>
      </c>
      <c r="E27" s="135">
        <f t="shared" si="0"/>
        <v>0</v>
      </c>
      <c r="F27" s="136" t="e">
        <f t="shared" si="1"/>
        <v>#DIV/0!</v>
      </c>
    </row>
    <row r="28" spans="1:6" x14ac:dyDescent="0.2">
      <c r="A28" s="132" t="s">
        <v>92</v>
      </c>
      <c r="B28" s="133" t="s">
        <v>91</v>
      </c>
      <c r="C28" s="134">
        <f>MAT!F16</f>
        <v>0</v>
      </c>
      <c r="D28" s="135"/>
      <c r="E28" s="135">
        <f t="shared" si="0"/>
        <v>0</v>
      </c>
      <c r="F28" s="136" t="e">
        <f t="shared" si="1"/>
        <v>#DIV/0!</v>
      </c>
    </row>
    <row r="29" spans="1:6" x14ac:dyDescent="0.2">
      <c r="A29" s="132"/>
      <c r="B29" s="133"/>
      <c r="C29" s="134"/>
      <c r="D29" s="135"/>
      <c r="E29" s="135"/>
      <c r="F29" s="136"/>
    </row>
    <row r="30" spans="1:6" x14ac:dyDescent="0.2">
      <c r="A30" s="132" t="s">
        <v>84</v>
      </c>
      <c r="B30" s="133" t="s">
        <v>83</v>
      </c>
      <c r="C30" s="135">
        <f>SUBTOTAL(9,C31:C41)</f>
        <v>0</v>
      </c>
      <c r="D30" s="135">
        <f>SUBTOTAL(9,D31:D39)</f>
        <v>0</v>
      </c>
      <c r="E30" s="135">
        <f>SUBTOTAL(9,E31:E41)</f>
        <v>0</v>
      </c>
      <c r="F30" s="136" t="e">
        <f>SUBTOTAL(9,F31:F41)</f>
        <v>#DIV/0!</v>
      </c>
    </row>
    <row r="31" spans="1:6" x14ac:dyDescent="0.2">
      <c r="A31" s="132" t="s">
        <v>30</v>
      </c>
      <c r="B31" s="133" t="s">
        <v>17</v>
      </c>
      <c r="C31" s="134"/>
      <c r="D31" s="135">
        <f>VLOOKUP(A31,SERV!A$14:F$490,6,FALSE)</f>
        <v>0</v>
      </c>
      <c r="E31" s="135">
        <f t="shared" ref="E31:E41" si="2">SUM(C31:D31)</f>
        <v>0</v>
      </c>
      <c r="F31" s="136" t="e">
        <f t="shared" ref="F31:F41" si="3">E31/E$78</f>
        <v>#DIV/0!</v>
      </c>
    </row>
    <row r="32" spans="1:6" x14ac:dyDescent="0.2">
      <c r="A32" s="132" t="s">
        <v>31</v>
      </c>
      <c r="B32" s="133" t="s">
        <v>32</v>
      </c>
      <c r="C32" s="134"/>
      <c r="D32" s="135">
        <f>VLOOKUP(A32,SERV!A$14:F$490,6,FALSE)</f>
        <v>0</v>
      </c>
      <c r="E32" s="135">
        <f t="shared" si="2"/>
        <v>0</v>
      </c>
      <c r="F32" s="136" t="e">
        <f t="shared" si="3"/>
        <v>#DIV/0!</v>
      </c>
    </row>
    <row r="33" spans="1:6" x14ac:dyDescent="0.2">
      <c r="A33" s="132" t="s">
        <v>33</v>
      </c>
      <c r="B33" s="133" t="s">
        <v>34</v>
      </c>
      <c r="C33" s="134"/>
      <c r="D33" s="135">
        <f>VLOOKUP(A33,SERV!A$14:F$490,6,FALSE)</f>
        <v>0</v>
      </c>
      <c r="E33" s="135">
        <f t="shared" si="2"/>
        <v>0</v>
      </c>
      <c r="F33" s="136" t="e">
        <f t="shared" si="3"/>
        <v>#DIV/0!</v>
      </c>
    </row>
    <row r="34" spans="1:6" x14ac:dyDescent="0.2">
      <c r="A34" s="132" t="s">
        <v>35</v>
      </c>
      <c r="B34" s="133" t="s">
        <v>36</v>
      </c>
      <c r="C34" s="134"/>
      <c r="D34" s="135">
        <f>VLOOKUP(A34,SERV!A$14:F$490,6,FALSE)</f>
        <v>0</v>
      </c>
      <c r="E34" s="135">
        <f t="shared" si="2"/>
        <v>0</v>
      </c>
      <c r="F34" s="136" t="e">
        <f t="shared" si="3"/>
        <v>#DIV/0!</v>
      </c>
    </row>
    <row r="35" spans="1:6" x14ac:dyDescent="0.2">
      <c r="A35" s="132" t="s">
        <v>37</v>
      </c>
      <c r="B35" s="133" t="s">
        <v>38</v>
      </c>
      <c r="C35" s="134"/>
      <c r="D35" s="135">
        <f>VLOOKUP(A35,SERV!A$14:F$490,6,FALSE)</f>
        <v>0</v>
      </c>
      <c r="E35" s="135">
        <f t="shared" si="2"/>
        <v>0</v>
      </c>
      <c r="F35" s="136" t="e">
        <f t="shared" si="3"/>
        <v>#DIV/0!</v>
      </c>
    </row>
    <row r="36" spans="1:6" x14ac:dyDescent="0.2">
      <c r="A36" s="132" t="s">
        <v>39</v>
      </c>
      <c r="B36" s="133" t="s">
        <v>40</v>
      </c>
      <c r="C36" s="134"/>
      <c r="D36" s="135">
        <f>VLOOKUP(A36,SERV!A$14:F$490,6,FALSE)</f>
        <v>0</v>
      </c>
      <c r="E36" s="135">
        <f t="shared" si="2"/>
        <v>0</v>
      </c>
      <c r="F36" s="136" t="e">
        <f t="shared" si="3"/>
        <v>#DIV/0!</v>
      </c>
    </row>
    <row r="37" spans="1:6" x14ac:dyDescent="0.2">
      <c r="A37" s="132" t="s">
        <v>41</v>
      </c>
      <c r="B37" s="133" t="s">
        <v>42</v>
      </c>
      <c r="C37" s="134"/>
      <c r="D37" s="135">
        <f>VLOOKUP(A37,SERV!A$14:F$490,6,FALSE)</f>
        <v>0</v>
      </c>
      <c r="E37" s="135">
        <f t="shared" si="2"/>
        <v>0</v>
      </c>
      <c r="F37" s="136" t="e">
        <f t="shared" si="3"/>
        <v>#DIV/0!</v>
      </c>
    </row>
    <row r="38" spans="1:6" x14ac:dyDescent="0.2">
      <c r="A38" s="132" t="s">
        <v>43</v>
      </c>
      <c r="B38" s="133" t="s">
        <v>44</v>
      </c>
      <c r="C38" s="134"/>
      <c r="D38" s="135">
        <f>VLOOKUP(A38,SERV!A$14:F$490,6,FALSE)</f>
        <v>0</v>
      </c>
      <c r="E38" s="135">
        <f t="shared" si="2"/>
        <v>0</v>
      </c>
      <c r="F38" s="136" t="e">
        <f t="shared" si="3"/>
        <v>#DIV/0!</v>
      </c>
    </row>
    <row r="39" spans="1:6" x14ac:dyDescent="0.2">
      <c r="A39" s="132" t="s">
        <v>45</v>
      </c>
      <c r="B39" s="133" t="s">
        <v>46</v>
      </c>
      <c r="C39" s="134"/>
      <c r="D39" s="135">
        <f>VLOOKUP(A39,SERV!A$14:F$490,6,FALSE)</f>
        <v>0</v>
      </c>
      <c r="E39" s="135">
        <f t="shared" si="2"/>
        <v>0</v>
      </c>
      <c r="F39" s="136" t="e">
        <f t="shared" si="3"/>
        <v>#DIV/0!</v>
      </c>
    </row>
    <row r="40" spans="1:6" x14ac:dyDescent="0.2">
      <c r="A40" s="132" t="s">
        <v>95</v>
      </c>
      <c r="B40" s="133" t="s">
        <v>93</v>
      </c>
      <c r="C40" s="134">
        <f>MAT!F23</f>
        <v>0</v>
      </c>
      <c r="D40" s="135"/>
      <c r="E40" s="135">
        <f t="shared" si="2"/>
        <v>0</v>
      </c>
      <c r="F40" s="136" t="e">
        <f t="shared" si="3"/>
        <v>#DIV/0!</v>
      </c>
    </row>
    <row r="41" spans="1:6" x14ac:dyDescent="0.2">
      <c r="A41" s="132" t="s">
        <v>96</v>
      </c>
      <c r="B41" s="133" t="s">
        <v>94</v>
      </c>
      <c r="C41" s="134">
        <f>MAT!F52</f>
        <v>0</v>
      </c>
      <c r="D41" s="135"/>
      <c r="E41" s="135">
        <f t="shared" si="2"/>
        <v>0</v>
      </c>
      <c r="F41" s="136" t="e">
        <f t="shared" si="3"/>
        <v>#DIV/0!</v>
      </c>
    </row>
    <row r="42" spans="1:6" x14ac:dyDescent="0.2">
      <c r="A42" s="132"/>
      <c r="B42" s="133"/>
      <c r="C42" s="134"/>
      <c r="D42" s="135"/>
      <c r="E42" s="135"/>
      <c r="F42" s="136"/>
    </row>
    <row r="43" spans="1:6" x14ac:dyDescent="0.2">
      <c r="A43" s="132" t="s">
        <v>86</v>
      </c>
      <c r="B43" s="133" t="s">
        <v>85</v>
      </c>
      <c r="C43" s="135">
        <f>SUBTOTAL(9,C44:C51)</f>
        <v>0</v>
      </c>
      <c r="D43" s="135">
        <f>SUBTOTAL(9,D44:D50)</f>
        <v>0</v>
      </c>
      <c r="E43" s="135">
        <f>SUBTOTAL(9,E44:E51)</f>
        <v>0</v>
      </c>
      <c r="F43" s="136" t="e">
        <f>SUBTOTAL(9,F44:F51)</f>
        <v>#DIV/0!</v>
      </c>
    </row>
    <row r="44" spans="1:6" x14ac:dyDescent="0.2">
      <c r="A44" s="132" t="s">
        <v>47</v>
      </c>
      <c r="B44" s="133" t="s">
        <v>17</v>
      </c>
      <c r="C44" s="134"/>
      <c r="D44" s="135">
        <f>VLOOKUP(A44,SERV!A$14:F$490,6,FALSE)</f>
        <v>0</v>
      </c>
      <c r="E44" s="135">
        <f t="shared" ref="E44:E51" si="4">SUM(C44:D44)</f>
        <v>0</v>
      </c>
      <c r="F44" s="136" t="e">
        <f t="shared" ref="F44:F51" si="5">E44/E$78</f>
        <v>#DIV/0!</v>
      </c>
    </row>
    <row r="45" spans="1:6" x14ac:dyDescent="0.2">
      <c r="A45" s="132" t="s">
        <v>48</v>
      </c>
      <c r="B45" s="133" t="s">
        <v>49</v>
      </c>
      <c r="C45" s="134"/>
      <c r="D45" s="135">
        <f>VLOOKUP(A45,SERV!A$14:F$490,6,FALSE)</f>
        <v>0</v>
      </c>
      <c r="E45" s="135">
        <f t="shared" si="4"/>
        <v>0</v>
      </c>
      <c r="F45" s="136" t="e">
        <f t="shared" si="5"/>
        <v>#DIV/0!</v>
      </c>
    </row>
    <row r="46" spans="1:6" x14ac:dyDescent="0.2">
      <c r="A46" s="132" t="s">
        <v>50</v>
      </c>
      <c r="B46" s="133" t="s">
        <v>21</v>
      </c>
      <c r="C46" s="134"/>
      <c r="D46" s="135">
        <f>VLOOKUP(A46,SERV!A$14:F$490,6,FALSE)</f>
        <v>0</v>
      </c>
      <c r="E46" s="135">
        <f t="shared" si="4"/>
        <v>0</v>
      </c>
      <c r="F46" s="136" t="e">
        <f t="shared" si="5"/>
        <v>#DIV/0!</v>
      </c>
    </row>
    <row r="47" spans="1:6" x14ac:dyDescent="0.2">
      <c r="A47" s="132" t="s">
        <v>51</v>
      </c>
      <c r="B47" s="133" t="s">
        <v>23</v>
      </c>
      <c r="C47" s="134"/>
      <c r="D47" s="135">
        <f>VLOOKUP(A47,SERV!A$14:F$490,6,FALSE)</f>
        <v>0</v>
      </c>
      <c r="E47" s="135">
        <f t="shared" si="4"/>
        <v>0</v>
      </c>
      <c r="F47" s="136" t="e">
        <f t="shared" si="5"/>
        <v>#DIV/0!</v>
      </c>
    </row>
    <row r="48" spans="1:6" x14ac:dyDescent="0.2">
      <c r="A48" s="132" t="s">
        <v>52</v>
      </c>
      <c r="B48" s="133" t="s">
        <v>25</v>
      </c>
      <c r="C48" s="134"/>
      <c r="D48" s="135">
        <f>VLOOKUP(A48,SERV!A$14:F$490,6,FALSE)</f>
        <v>0</v>
      </c>
      <c r="E48" s="135">
        <f t="shared" si="4"/>
        <v>0</v>
      </c>
      <c r="F48" s="136" t="e">
        <f t="shared" si="5"/>
        <v>#DIV/0!</v>
      </c>
    </row>
    <row r="49" spans="1:6" x14ac:dyDescent="0.2">
      <c r="A49" s="132" t="s">
        <v>53</v>
      </c>
      <c r="B49" s="133" t="s">
        <v>54</v>
      </c>
      <c r="C49" s="134"/>
      <c r="D49" s="135">
        <f>VLOOKUP(A49,SERV!A$14:F$490,6,FALSE)</f>
        <v>0</v>
      </c>
      <c r="E49" s="135">
        <f t="shared" si="4"/>
        <v>0</v>
      </c>
      <c r="F49" s="136" t="e">
        <f t="shared" si="5"/>
        <v>#DIV/0!</v>
      </c>
    </row>
    <row r="50" spans="1:6" x14ac:dyDescent="0.2">
      <c r="A50" s="132" t="s">
        <v>55</v>
      </c>
      <c r="B50" s="133" t="s">
        <v>29</v>
      </c>
      <c r="C50" s="134"/>
      <c r="D50" s="135">
        <f>VLOOKUP(A50,SERV!A$14:F$490,6,FALSE)</f>
        <v>0</v>
      </c>
      <c r="E50" s="135">
        <f t="shared" si="4"/>
        <v>0</v>
      </c>
      <c r="F50" s="136" t="e">
        <f t="shared" si="5"/>
        <v>#DIV/0!</v>
      </c>
    </row>
    <row r="51" spans="1:6" x14ac:dyDescent="0.2">
      <c r="A51" s="132" t="s">
        <v>102</v>
      </c>
      <c r="B51" s="133" t="s">
        <v>91</v>
      </c>
      <c r="C51" s="134">
        <f>MAT!F88</f>
        <v>0</v>
      </c>
      <c r="D51" s="135"/>
      <c r="E51" s="135">
        <f t="shared" si="4"/>
        <v>0</v>
      </c>
      <c r="F51" s="136" t="e">
        <f t="shared" si="5"/>
        <v>#DIV/0!</v>
      </c>
    </row>
    <row r="52" spans="1:6" x14ac:dyDescent="0.2">
      <c r="A52" s="132"/>
      <c r="B52" s="133"/>
      <c r="C52" s="134"/>
      <c r="D52" s="135"/>
      <c r="E52" s="135"/>
      <c r="F52" s="136"/>
    </row>
    <row r="53" spans="1:6" x14ac:dyDescent="0.2">
      <c r="A53" s="132" t="s">
        <v>88</v>
      </c>
      <c r="B53" s="133" t="s">
        <v>87</v>
      </c>
      <c r="C53" s="135">
        <f>SUBTOTAL(9,C54:C61)</f>
        <v>0</v>
      </c>
      <c r="D53" s="135">
        <f>SUBTOTAL(9,D54:D59)</f>
        <v>0</v>
      </c>
      <c r="E53" s="135">
        <f>SUBTOTAL(9,E54:E61)</f>
        <v>0</v>
      </c>
      <c r="F53" s="136" t="e">
        <f>SUBTOTAL(9,F54:F61)</f>
        <v>#DIV/0!</v>
      </c>
    </row>
    <row r="54" spans="1:6" x14ac:dyDescent="0.2">
      <c r="A54" s="132" t="s">
        <v>56</v>
      </c>
      <c r="B54" s="133" t="s">
        <v>17</v>
      </c>
      <c r="C54" s="134"/>
      <c r="D54" s="135">
        <f>VLOOKUP(A54,SERV!A$14:F$490,6,FALSE)</f>
        <v>0</v>
      </c>
      <c r="E54" s="135">
        <f t="shared" ref="E54:E61" si="6">SUM(C54:D54)</f>
        <v>0</v>
      </c>
      <c r="F54" s="136" t="e">
        <f t="shared" ref="F54:F61" si="7">E54/E$78</f>
        <v>#DIV/0!</v>
      </c>
    </row>
    <row r="55" spans="1:6" x14ac:dyDescent="0.2">
      <c r="A55" s="132" t="s">
        <v>57</v>
      </c>
      <c r="B55" s="133" t="s">
        <v>21</v>
      </c>
      <c r="C55" s="134"/>
      <c r="D55" s="135">
        <f>VLOOKUP(A55,SERV!A$14:F$490,6,FALSE)</f>
        <v>0</v>
      </c>
      <c r="E55" s="135">
        <f t="shared" si="6"/>
        <v>0</v>
      </c>
      <c r="F55" s="136" t="e">
        <f t="shared" si="7"/>
        <v>#DIV/0!</v>
      </c>
    </row>
    <row r="56" spans="1:6" x14ac:dyDescent="0.2">
      <c r="A56" s="132" t="s">
        <v>58</v>
      </c>
      <c r="B56" s="133" t="s">
        <v>36</v>
      </c>
      <c r="C56" s="134"/>
      <c r="D56" s="135">
        <f>VLOOKUP(A56,SERV!A$14:F$490,6,FALSE)</f>
        <v>0</v>
      </c>
      <c r="E56" s="135">
        <f t="shared" si="6"/>
        <v>0</v>
      </c>
      <c r="F56" s="136" t="e">
        <f t="shared" si="7"/>
        <v>#DIV/0!</v>
      </c>
    </row>
    <row r="57" spans="1:6" x14ac:dyDescent="0.2">
      <c r="A57" s="132" t="s">
        <v>59</v>
      </c>
      <c r="B57" s="133" t="s">
        <v>27</v>
      </c>
      <c r="C57" s="134"/>
      <c r="D57" s="135">
        <f>VLOOKUP(A57,SERV!A$14:F$490,6,FALSE)</f>
        <v>0</v>
      </c>
      <c r="E57" s="135">
        <f t="shared" si="6"/>
        <v>0</v>
      </c>
      <c r="F57" s="136" t="e">
        <f t="shared" si="7"/>
        <v>#DIV/0!</v>
      </c>
    </row>
    <row r="58" spans="1:6" x14ac:dyDescent="0.2">
      <c r="A58" s="132" t="s">
        <v>60</v>
      </c>
      <c r="B58" s="133" t="s">
        <v>61</v>
      </c>
      <c r="C58" s="134"/>
      <c r="D58" s="135">
        <f>VLOOKUP(A58,SERV!A$14:F$490,6,FALSE)</f>
        <v>0</v>
      </c>
      <c r="E58" s="135">
        <f t="shared" si="6"/>
        <v>0</v>
      </c>
      <c r="F58" s="136" t="e">
        <f t="shared" si="7"/>
        <v>#DIV/0!</v>
      </c>
    </row>
    <row r="59" spans="1:6" x14ac:dyDescent="0.2">
      <c r="A59" s="132" t="s">
        <v>62</v>
      </c>
      <c r="B59" s="133" t="s">
        <v>63</v>
      </c>
      <c r="C59" s="134"/>
      <c r="D59" s="135">
        <f>VLOOKUP(A59,SERV!A$14:F$490,6,FALSE)</f>
        <v>0</v>
      </c>
      <c r="E59" s="135">
        <f t="shared" si="6"/>
        <v>0</v>
      </c>
      <c r="F59" s="136" t="e">
        <f t="shared" si="7"/>
        <v>#DIV/0!</v>
      </c>
    </row>
    <row r="60" spans="1:6" x14ac:dyDescent="0.2">
      <c r="A60" s="132" t="s">
        <v>97</v>
      </c>
      <c r="B60" s="133" t="s">
        <v>93</v>
      </c>
      <c r="C60" s="134">
        <f>MAT!F105</f>
        <v>0</v>
      </c>
      <c r="D60" s="135"/>
      <c r="E60" s="135">
        <f t="shared" si="6"/>
        <v>0</v>
      </c>
      <c r="F60" s="136" t="e">
        <f t="shared" si="7"/>
        <v>#DIV/0!</v>
      </c>
    </row>
    <row r="61" spans="1:6" x14ac:dyDescent="0.2">
      <c r="A61" s="132" t="s">
        <v>98</v>
      </c>
      <c r="B61" s="133" t="s">
        <v>101</v>
      </c>
      <c r="C61" s="134">
        <f>MAT!F120</f>
        <v>0</v>
      </c>
      <c r="D61" s="135"/>
      <c r="E61" s="135">
        <f t="shared" si="6"/>
        <v>0</v>
      </c>
      <c r="F61" s="136" t="e">
        <f t="shared" si="7"/>
        <v>#DIV/0!</v>
      </c>
    </row>
    <row r="62" spans="1:6" x14ac:dyDescent="0.2">
      <c r="A62" s="132"/>
      <c r="B62" s="133"/>
      <c r="C62" s="134"/>
      <c r="D62" s="135"/>
      <c r="E62" s="135"/>
      <c r="F62" s="136"/>
    </row>
    <row r="63" spans="1:6" x14ac:dyDescent="0.2">
      <c r="A63" s="132" t="s">
        <v>90</v>
      </c>
      <c r="B63" s="133" t="s">
        <v>89</v>
      </c>
      <c r="C63" s="135">
        <f>SUBTOTAL(9,C64:C76)</f>
        <v>0</v>
      </c>
      <c r="D63" s="135">
        <f>SUBTOTAL(9,D64:D74)</f>
        <v>0</v>
      </c>
      <c r="E63" s="135">
        <f>SUBTOTAL(9,E64:E76)</f>
        <v>0</v>
      </c>
      <c r="F63" s="136" t="e">
        <f>SUBTOTAL(9,F64:F76)</f>
        <v>#DIV/0!</v>
      </c>
    </row>
    <row r="64" spans="1:6" x14ac:dyDescent="0.2">
      <c r="A64" s="132" t="s">
        <v>64</v>
      </c>
      <c r="B64" s="133" t="s">
        <v>17</v>
      </c>
      <c r="C64" s="134"/>
      <c r="D64" s="135">
        <f>VLOOKUP(A64,SERV!A$14:F$490,6,FALSE)</f>
        <v>0</v>
      </c>
      <c r="E64" s="135">
        <f t="shared" ref="E64:E76" si="8">SUM(C64:D64)</f>
        <v>0</v>
      </c>
      <c r="F64" s="136" t="e">
        <f t="shared" ref="F64:F76" si="9">E64/E$78</f>
        <v>#DIV/0!</v>
      </c>
    </row>
    <row r="65" spans="1:6" x14ac:dyDescent="0.2">
      <c r="A65" s="132" t="s">
        <v>65</v>
      </c>
      <c r="B65" s="133" t="s">
        <v>21</v>
      </c>
      <c r="C65" s="134"/>
      <c r="D65" s="135">
        <f>VLOOKUP(A65,SERV!A$14:F$490,6,FALSE)</f>
        <v>0</v>
      </c>
      <c r="E65" s="135">
        <f t="shared" si="8"/>
        <v>0</v>
      </c>
      <c r="F65" s="136" t="e">
        <f t="shared" si="9"/>
        <v>#DIV/0!</v>
      </c>
    </row>
    <row r="66" spans="1:6" x14ac:dyDescent="0.2">
      <c r="A66" s="132" t="s">
        <v>66</v>
      </c>
      <c r="B66" s="133" t="s">
        <v>67</v>
      </c>
      <c r="C66" s="134"/>
      <c r="D66" s="135">
        <f>VLOOKUP(A66,SERV!A$14:F$490,6,FALSE)</f>
        <v>0</v>
      </c>
      <c r="E66" s="135">
        <f t="shared" si="8"/>
        <v>0</v>
      </c>
      <c r="F66" s="136" t="e">
        <f t="shared" si="9"/>
        <v>#DIV/0!</v>
      </c>
    </row>
    <row r="67" spans="1:6" x14ac:dyDescent="0.2">
      <c r="A67" s="132" t="s">
        <v>68</v>
      </c>
      <c r="B67" s="133" t="s">
        <v>69</v>
      </c>
      <c r="C67" s="134"/>
      <c r="D67" s="135">
        <f>VLOOKUP(A67,SERV!A$14:F$490,6,FALSE)</f>
        <v>0</v>
      </c>
      <c r="E67" s="135">
        <f t="shared" si="8"/>
        <v>0</v>
      </c>
      <c r="F67" s="136" t="e">
        <f t="shared" si="9"/>
        <v>#DIV/0!</v>
      </c>
    </row>
    <row r="68" spans="1:6" x14ac:dyDescent="0.2">
      <c r="A68" s="132" t="s">
        <v>70</v>
      </c>
      <c r="B68" s="133" t="s">
        <v>29</v>
      </c>
      <c r="C68" s="134"/>
      <c r="D68" s="135">
        <f>VLOOKUP(A68,SERV!A$14:F$490,6,FALSE)</f>
        <v>0</v>
      </c>
      <c r="E68" s="135">
        <f t="shared" si="8"/>
        <v>0</v>
      </c>
      <c r="F68" s="136" t="e">
        <f t="shared" si="9"/>
        <v>#DIV/0!</v>
      </c>
    </row>
    <row r="69" spans="1:6" x14ac:dyDescent="0.2">
      <c r="A69" s="132" t="s">
        <v>71</v>
      </c>
      <c r="B69" s="133" t="s">
        <v>38</v>
      </c>
      <c r="C69" s="134"/>
      <c r="D69" s="135">
        <f>VLOOKUP(A69,SERV!A$14:F$490,6,FALSE)</f>
        <v>0</v>
      </c>
      <c r="E69" s="135">
        <f t="shared" si="8"/>
        <v>0</v>
      </c>
      <c r="F69" s="136" t="e">
        <f t="shared" si="9"/>
        <v>#DIV/0!</v>
      </c>
    </row>
    <row r="70" spans="1:6" x14ac:dyDescent="0.2">
      <c r="A70" s="132" t="s">
        <v>72</v>
      </c>
      <c r="B70" s="133" t="s">
        <v>61</v>
      </c>
      <c r="C70" s="134"/>
      <c r="D70" s="135">
        <f>VLOOKUP(A70,SERV!A$14:F$490,6,FALSE)</f>
        <v>0</v>
      </c>
      <c r="E70" s="135">
        <f t="shared" si="8"/>
        <v>0</v>
      </c>
      <c r="F70" s="136" t="e">
        <f t="shared" si="9"/>
        <v>#DIV/0!</v>
      </c>
    </row>
    <row r="71" spans="1:6" x14ac:dyDescent="0.2">
      <c r="A71" s="132" t="s">
        <v>73</v>
      </c>
      <c r="B71" s="133" t="s">
        <v>74</v>
      </c>
      <c r="C71" s="134"/>
      <c r="D71" s="135">
        <f>VLOOKUP(A71,SERV!A$14:F$490,6,FALSE)</f>
        <v>0</v>
      </c>
      <c r="E71" s="135">
        <f t="shared" si="8"/>
        <v>0</v>
      </c>
      <c r="F71" s="136" t="e">
        <f t="shared" si="9"/>
        <v>#DIV/0!</v>
      </c>
    </row>
    <row r="72" spans="1:6" x14ac:dyDescent="0.2">
      <c r="A72" s="132" t="s">
        <v>75</v>
      </c>
      <c r="B72" s="133" t="s">
        <v>104</v>
      </c>
      <c r="C72" s="134"/>
      <c r="D72" s="135">
        <f>VLOOKUP(A72,SERV!A$14:F$490,6,FALSE)</f>
        <v>0</v>
      </c>
      <c r="E72" s="135">
        <f t="shared" si="8"/>
        <v>0</v>
      </c>
      <c r="F72" s="136" t="e">
        <f t="shared" si="9"/>
        <v>#DIV/0!</v>
      </c>
    </row>
    <row r="73" spans="1:6" x14ac:dyDescent="0.2">
      <c r="A73" s="132" t="s">
        <v>76</v>
      </c>
      <c r="B73" s="133" t="s">
        <v>77</v>
      </c>
      <c r="C73" s="134"/>
      <c r="D73" s="135">
        <f>VLOOKUP(A73,SERV!A$14:F$490,6,FALSE)</f>
        <v>0</v>
      </c>
      <c r="E73" s="135">
        <f t="shared" si="8"/>
        <v>0</v>
      </c>
      <c r="F73" s="136" t="e">
        <f t="shared" si="9"/>
        <v>#DIV/0!</v>
      </c>
    </row>
    <row r="74" spans="1:6" x14ac:dyDescent="0.2">
      <c r="A74" s="132" t="s">
        <v>78</v>
      </c>
      <c r="B74" s="133" t="s">
        <v>63</v>
      </c>
      <c r="C74" s="134"/>
      <c r="D74" s="135">
        <f>VLOOKUP(A74,SERV!A$14:F$490,6,FALSE)</f>
        <v>0</v>
      </c>
      <c r="E74" s="135">
        <f t="shared" si="8"/>
        <v>0</v>
      </c>
      <c r="F74" s="136" t="e">
        <f t="shared" si="9"/>
        <v>#DIV/0!</v>
      </c>
    </row>
    <row r="75" spans="1:6" x14ac:dyDescent="0.2">
      <c r="A75" s="132" t="s">
        <v>99</v>
      </c>
      <c r="B75" s="133" t="s">
        <v>103</v>
      </c>
      <c r="C75" s="134">
        <f>MAT!F124</f>
        <v>0</v>
      </c>
      <c r="D75" s="135"/>
      <c r="E75" s="135">
        <f t="shared" si="8"/>
        <v>0</v>
      </c>
      <c r="F75" s="136" t="e">
        <f t="shared" si="9"/>
        <v>#DIV/0!</v>
      </c>
    </row>
    <row r="76" spans="1:6" x14ac:dyDescent="0.2">
      <c r="A76" s="132" t="s">
        <v>100</v>
      </c>
      <c r="B76" s="133" t="s">
        <v>94</v>
      </c>
      <c r="C76" s="134">
        <f>MAT!F165</f>
        <v>0</v>
      </c>
      <c r="D76" s="135"/>
      <c r="E76" s="135">
        <f t="shared" si="8"/>
        <v>0</v>
      </c>
      <c r="F76" s="136" t="e">
        <f t="shared" si="9"/>
        <v>#DIV/0!</v>
      </c>
    </row>
    <row r="77" spans="1:6" x14ac:dyDescent="0.2">
      <c r="A77" s="137"/>
      <c r="B77" s="138"/>
      <c r="C77" s="139"/>
      <c r="D77" s="140"/>
      <c r="E77" s="140"/>
      <c r="F77" s="141"/>
    </row>
    <row r="78" spans="1:6" x14ac:dyDescent="0.2">
      <c r="A78" s="142"/>
      <c r="B78" s="143" t="s">
        <v>5</v>
      </c>
      <c r="C78" s="144">
        <f>SUBTOTAL(9,C15:C77)</f>
        <v>0</v>
      </c>
      <c r="D78" s="144">
        <f>SUBTOTAL(9,D15:D77)</f>
        <v>0</v>
      </c>
      <c r="E78" s="144">
        <f>SUBTOTAL(9,E15:E77)</f>
        <v>0</v>
      </c>
      <c r="F78" s="145" t="e">
        <f>SUBTOTAL(9,F15:F77)</f>
        <v>#DIV/0!</v>
      </c>
    </row>
  </sheetData>
  <sheetProtection algorithmName="SHA-512" hashValue="+d5tHk23Zy6g6ONWIUrNxmeiVQ4r7HYCbmjVSgngd3qDsrI6yljs9wl6GlBd8oKuCvJZcPFx8bhg3hTklxZBPA==" saltValue="o87i0U2fgLNj4XmmvhhmJw==" spinCount="100000" sheet="1" scenarios="1" autoFilter="0"/>
  <autoFilter ref="A14:F77" xr:uid="{B425B262-BB01-4B8E-9ADC-9E08C993092B}"/>
  <mergeCells count="17">
    <mergeCell ref="E8:F8"/>
    <mergeCell ref="B5:C5"/>
    <mergeCell ref="B6:C6"/>
    <mergeCell ref="B7:C7"/>
    <mergeCell ref="B8:C8"/>
    <mergeCell ref="E5:F5"/>
    <mergeCell ref="E6:F6"/>
    <mergeCell ref="A11:D11"/>
    <mergeCell ref="E11:F12"/>
    <mergeCell ref="A12:D12"/>
    <mergeCell ref="A10:D10"/>
    <mergeCell ref="E10:F10"/>
    <mergeCell ref="E7:F7"/>
    <mergeCell ref="B1:F1"/>
    <mergeCell ref="B2:F2"/>
    <mergeCell ref="B3:F3"/>
    <mergeCell ref="A1:A3"/>
  </mergeCells>
  <conditionalFormatting sqref="A15:F77">
    <cfRule type="expression" dxfId="6" priority="1">
      <formula>LEN($A15)=3</formula>
    </cfRule>
  </conditionalFormatting>
  <printOptions horizontalCentered="1"/>
  <pageMargins left="0.78740157480314965" right="0.39370078740157483" top="0.78740157480314965" bottom="0.39370078740157483" header="0.51181102362204722" footer="0.19685039370078741"/>
  <pageSetup paperSize="9" scale="90" firstPageNumber="0" fitToHeight="100" orientation="portrait" verticalDpi="0" r:id="rId1"/>
  <headerFooter>
    <oddFooter>&amp;R&amp;"Calibri,Regular"&amp;6&amp;F
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B56C4-4F6C-4646-9896-A6B0B11FD340}">
  <sheetPr>
    <tabColor theme="5" tint="0.39997558519241921"/>
    <pageSetUpPr fitToPage="1"/>
  </sheetPr>
  <dimension ref="A1:I211"/>
  <sheetViews>
    <sheetView showOutlineSymbols="0" view="pageBreakPreview" zoomScale="115" zoomScaleNormal="100" zoomScaleSheetLayoutView="115" workbookViewId="0">
      <pane ySplit="14" topLeftCell="A15" activePane="bottomLeft" state="frozen"/>
      <selection activeCell="AA5" sqref="AA5:AB5"/>
      <selection pane="bottomLeft" activeCell="A15" sqref="A15"/>
    </sheetView>
  </sheetViews>
  <sheetFormatPr defaultRowHeight="11.25" x14ac:dyDescent="0.2"/>
  <cols>
    <col min="1" max="1" width="12.7109375" style="1" customWidth="1"/>
    <col min="2" max="2" width="65.7109375" style="110" customWidth="1"/>
    <col min="3" max="3" width="6.7109375" style="111" customWidth="1"/>
    <col min="4" max="6" width="12.7109375" style="112" customWidth="1"/>
    <col min="7" max="7" width="6.7109375" style="113" customWidth="1"/>
    <col min="8" max="8" width="16.7109375" style="111" customWidth="1"/>
    <col min="9" max="16384" width="9.140625" style="1"/>
  </cols>
  <sheetData>
    <row r="1" spans="1:9" s="5" customFormat="1" ht="12.75" x14ac:dyDescent="0.2">
      <c r="A1" s="231" t="str">
        <f>ABC!A1</f>
        <v>INCLUIR LOGOMARCA DA LICITANTE</v>
      </c>
      <c r="B1" s="243" t="str">
        <f>ABC!C1</f>
        <v>INSERIR CABEÇALHO DA EMPRESA (LINHA 01)</v>
      </c>
      <c r="C1" s="243"/>
      <c r="D1" s="243"/>
      <c r="E1" s="243"/>
      <c r="F1" s="243"/>
      <c r="G1" s="243"/>
      <c r="H1" s="243"/>
      <c r="I1" s="3"/>
    </row>
    <row r="2" spans="1:9" s="5" customFormat="1" ht="12.75" x14ac:dyDescent="0.2">
      <c r="A2" s="232"/>
      <c r="B2" s="244" t="str">
        <f>ABC!C2</f>
        <v>INSERIR CABEÇALHO DA EMPRESA (LINHA 02)</v>
      </c>
      <c r="C2" s="244"/>
      <c r="D2" s="244"/>
      <c r="E2" s="244"/>
      <c r="F2" s="244"/>
      <c r="G2" s="244"/>
      <c r="H2" s="244"/>
      <c r="I2" s="3"/>
    </row>
    <row r="3" spans="1:9" s="5" customFormat="1" ht="12.75" x14ac:dyDescent="0.2">
      <c r="A3" s="233"/>
      <c r="B3" s="245" t="str">
        <f>ABC!C3</f>
        <v>INSERIR CABEÇALHO DA EMPRESA (LINHA 03)</v>
      </c>
      <c r="C3" s="245"/>
      <c r="D3" s="245"/>
      <c r="E3" s="245"/>
      <c r="F3" s="245"/>
      <c r="G3" s="245"/>
      <c r="H3" s="245"/>
      <c r="I3" s="3"/>
    </row>
    <row r="4" spans="1:9" s="4" customFormat="1" x14ac:dyDescent="0.2">
      <c r="A4" s="7"/>
      <c r="B4" s="8"/>
      <c r="C4" s="8"/>
      <c r="D4" s="9"/>
      <c r="E4" s="9"/>
      <c r="F4" s="9"/>
      <c r="G4" s="8"/>
      <c r="H4" s="10"/>
    </row>
    <row r="5" spans="1:9" s="4" customFormat="1" ht="11.25" customHeight="1" x14ac:dyDescent="0.2">
      <c r="A5" s="11" t="s">
        <v>883</v>
      </c>
      <c r="B5" s="218" t="str">
        <f>ABC!B5</f>
        <v>PREENCHER COM O TIPO E NÚMERO DO EDITAL (LETRA MAIÚSCULA)</v>
      </c>
      <c r="C5" s="218"/>
      <c r="D5" s="218"/>
      <c r="E5" s="219"/>
      <c r="F5" s="12" t="s">
        <v>1</v>
      </c>
      <c r="G5" s="191" t="str">
        <f>ABC!H5</f>
        <v>DATA</v>
      </c>
      <c r="H5" s="222"/>
    </row>
    <row r="6" spans="1:9" s="4" customFormat="1" ht="12.75" customHeight="1" x14ac:dyDescent="0.2">
      <c r="A6" s="13" t="s">
        <v>877</v>
      </c>
      <c r="B6" s="220" t="str">
        <f>ABC!B6</f>
        <v>PREENCHER COM O NOME DA EMPRESA (LETRA MAIÚSCULA)</v>
      </c>
      <c r="C6" s="220"/>
      <c r="D6" s="220"/>
      <c r="E6" s="221"/>
      <c r="F6" s="14" t="s">
        <v>878</v>
      </c>
      <c r="G6" s="183" t="str">
        <f>ABC!H6</f>
        <v>APENAS NÚMEROS</v>
      </c>
      <c r="H6" s="184"/>
    </row>
    <row r="7" spans="1:9" s="4" customFormat="1" ht="11.25" customHeight="1" x14ac:dyDescent="0.2">
      <c r="A7" s="13" t="s">
        <v>879</v>
      </c>
      <c r="B7" s="220" t="str">
        <f>ABC!B7</f>
        <v>PREENCHER COM O NOME DO REPRESENTANTE DA EMPRESA (LETRA MAIÚSCULA)</v>
      </c>
      <c r="C7" s="220"/>
      <c r="D7" s="220"/>
      <c r="E7" s="221"/>
      <c r="F7" s="14" t="s">
        <v>880</v>
      </c>
      <c r="G7" s="185" t="str">
        <f>ABC!H7</f>
        <v>APENAS NÚMEROS</v>
      </c>
      <c r="H7" s="186"/>
    </row>
    <row r="8" spans="1:9" s="4" customFormat="1" ht="11.25" customHeight="1" x14ac:dyDescent="0.2">
      <c r="A8" s="15" t="s">
        <v>881</v>
      </c>
      <c r="B8" s="189" t="str">
        <f>ABC!B8</f>
        <v>PREENCHER COM E-MAIL DA EMPRESA, QUE SERÁ UTILIZADO PARA CONTATO PARA FINS DE LICITAÇÃO (LETRA MAIÚSCULA)</v>
      </c>
      <c r="C8" s="189"/>
      <c r="D8" s="189"/>
      <c r="E8" s="190"/>
      <c r="F8" s="16" t="s">
        <v>882</v>
      </c>
      <c r="G8" s="187" t="str">
        <f>ABC!H8</f>
        <v>APENAS NÚMEROS</v>
      </c>
      <c r="H8" s="188"/>
    </row>
    <row r="9" spans="1:9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9" s="5" customFormat="1" x14ac:dyDescent="0.2">
      <c r="A10" s="178" t="s">
        <v>0</v>
      </c>
      <c r="B10" s="178"/>
      <c r="C10" s="178"/>
      <c r="D10" s="178"/>
      <c r="E10" s="178"/>
      <c r="F10" s="178"/>
      <c r="G10" s="179" t="s">
        <v>1</v>
      </c>
      <c r="H10" s="181"/>
    </row>
    <row r="11" spans="1:9" s="5" customFormat="1" x14ac:dyDescent="0.2">
      <c r="A11" s="168" t="s">
        <v>896</v>
      </c>
      <c r="B11" s="168"/>
      <c r="C11" s="168"/>
      <c r="D11" s="168"/>
      <c r="E11" s="168"/>
      <c r="F11" s="168"/>
      <c r="G11" s="246" t="str">
        <f>ORCAMENTO_RESUMO!E11</f>
        <v>DATA / DATA</v>
      </c>
      <c r="H11" s="247"/>
    </row>
    <row r="12" spans="1:9" s="5" customFormat="1" x14ac:dyDescent="0.2">
      <c r="A12" s="175" t="s">
        <v>105</v>
      </c>
      <c r="B12" s="175"/>
      <c r="C12" s="175"/>
      <c r="D12" s="175"/>
      <c r="E12" s="175"/>
      <c r="F12" s="175"/>
      <c r="G12" s="248"/>
      <c r="H12" s="249"/>
    </row>
    <row r="13" spans="1:9" s="4" customFormat="1" x14ac:dyDescent="0.2">
      <c r="A13" s="7"/>
      <c r="B13" s="17"/>
      <c r="C13" s="17"/>
      <c r="D13" s="9"/>
      <c r="E13" s="9"/>
      <c r="F13" s="9"/>
      <c r="G13" s="8"/>
      <c r="H13" s="18"/>
    </row>
    <row r="14" spans="1:9" s="6" customFormat="1" x14ac:dyDescent="0.2">
      <c r="A14" s="19" t="s">
        <v>2</v>
      </c>
      <c r="B14" s="20" t="s">
        <v>4</v>
      </c>
      <c r="C14" s="19" t="s">
        <v>106</v>
      </c>
      <c r="D14" s="21" t="s">
        <v>107</v>
      </c>
      <c r="E14" s="21" t="s">
        <v>108</v>
      </c>
      <c r="F14" s="21" t="s">
        <v>109</v>
      </c>
      <c r="G14" s="21" t="s">
        <v>110</v>
      </c>
      <c r="H14" s="19" t="s">
        <v>111</v>
      </c>
    </row>
    <row r="15" spans="1:9" s="107" customFormat="1" x14ac:dyDescent="0.2">
      <c r="A15" s="98" t="s">
        <v>79</v>
      </c>
      <c r="B15" s="99" t="s">
        <v>81</v>
      </c>
      <c r="C15" s="100"/>
      <c r="D15" s="101"/>
      <c r="E15" s="101"/>
      <c r="F15" s="101">
        <f>SUBTOTAL(9,F16:F21)</f>
        <v>0</v>
      </c>
      <c r="G15" s="102" t="e">
        <f>F15/ORCAMENTO_RESUMO!$C$78*100</f>
        <v>#DIV/0!</v>
      </c>
      <c r="H15" s="103"/>
    </row>
    <row r="16" spans="1:9" x14ac:dyDescent="0.2">
      <c r="A16" s="108" t="s">
        <v>10</v>
      </c>
      <c r="B16" s="23" t="s">
        <v>934</v>
      </c>
      <c r="C16" s="24"/>
      <c r="D16" s="25"/>
      <c r="E16" s="25"/>
      <c r="F16" s="25">
        <f>SUBTOTAL(9,F17:F21)</f>
        <v>0</v>
      </c>
      <c r="G16" s="105" t="e">
        <f>F16/ORCAMENTO_RESUMO!$C$78*100</f>
        <v>#DIV/0!</v>
      </c>
      <c r="H16" s="28"/>
    </row>
    <row r="17" spans="1:8" x14ac:dyDescent="0.2">
      <c r="A17" s="108" t="s">
        <v>113</v>
      </c>
      <c r="B17" s="23" t="s">
        <v>114</v>
      </c>
      <c r="C17" s="24" t="s">
        <v>115</v>
      </c>
      <c r="D17" s="25">
        <v>96</v>
      </c>
      <c r="E17" s="25">
        <f>VLOOKUP(B17,ABC!B$14:E$343,4,FALSE)</f>
        <v>0</v>
      </c>
      <c r="F17" s="25">
        <f>ROUND(E17*D17,2)</f>
        <v>0</v>
      </c>
      <c r="G17" s="105" t="e">
        <f>F17/ORCAMENTO_RESUMO!$C$78*100</f>
        <v>#DIV/0!</v>
      </c>
      <c r="H17" s="28" t="str">
        <f>VLOOKUP(B17,ABC!$B$15:$I$417,8,FALSE)</f>
        <v>1 000 309</v>
      </c>
    </row>
    <row r="18" spans="1:8" x14ac:dyDescent="0.2">
      <c r="A18" s="108" t="s">
        <v>116</v>
      </c>
      <c r="B18" s="23" t="s">
        <v>119</v>
      </c>
      <c r="C18" s="24" t="s">
        <v>115</v>
      </c>
      <c r="D18" s="25">
        <v>174</v>
      </c>
      <c r="E18" s="25">
        <f>VLOOKUP(B18,ABC!B$14:E$343,4,FALSE)</f>
        <v>0</v>
      </c>
      <c r="F18" s="25">
        <f t="shared" ref="F18:F21" si="0">ROUND(E18*D18,2)</f>
        <v>0</v>
      </c>
      <c r="G18" s="105" t="e">
        <f>F18/ORCAMENTO_RESUMO!$C$78*100</f>
        <v>#DIV/0!</v>
      </c>
      <c r="H18" s="28" t="str">
        <f>VLOOKUP(B18,ABC!$B$15:$I$417,8,FALSE)</f>
        <v>1 000 309</v>
      </c>
    </row>
    <row r="19" spans="1:8" x14ac:dyDescent="0.2">
      <c r="A19" s="108" t="s">
        <v>117</v>
      </c>
      <c r="B19" s="23" t="s">
        <v>121</v>
      </c>
      <c r="C19" s="24" t="s">
        <v>122</v>
      </c>
      <c r="D19" s="25">
        <v>57</v>
      </c>
      <c r="E19" s="25">
        <f>VLOOKUP(B19,ABC!B$14:E$343,4,FALSE)</f>
        <v>0</v>
      </c>
      <c r="F19" s="25">
        <f t="shared" si="0"/>
        <v>0</v>
      </c>
      <c r="G19" s="105" t="e">
        <f>F19/ORCAMENTO_RESUMO!$C$78*100</f>
        <v>#DIV/0!</v>
      </c>
      <c r="H19" s="28" t="str">
        <f>VLOOKUP(B19,ABC!$B$15:$I$417,8,FALSE)</f>
        <v>1 000 309</v>
      </c>
    </row>
    <row r="20" spans="1:8" x14ac:dyDescent="0.2">
      <c r="A20" s="108" t="s">
        <v>118</v>
      </c>
      <c r="B20" s="23" t="s">
        <v>123</v>
      </c>
      <c r="C20" s="24" t="s">
        <v>122</v>
      </c>
      <c r="D20" s="25">
        <v>57</v>
      </c>
      <c r="E20" s="25">
        <f>VLOOKUP(B20,ABC!B$14:E$343,4,FALSE)</f>
        <v>0</v>
      </c>
      <c r="F20" s="25">
        <f t="shared" si="0"/>
        <v>0</v>
      </c>
      <c r="G20" s="105" t="e">
        <f>F20/ORCAMENTO_RESUMO!$C$78*100</f>
        <v>#DIV/0!</v>
      </c>
      <c r="H20" s="28" t="str">
        <f>VLOOKUP(B20,ABC!$B$15:$I$417,8,FALSE)</f>
        <v>1 000 309</v>
      </c>
    </row>
    <row r="21" spans="1:8" ht="22.5" x14ac:dyDescent="0.2">
      <c r="A21" s="108" t="s">
        <v>120</v>
      </c>
      <c r="B21" s="23" t="s">
        <v>124</v>
      </c>
      <c r="C21" s="24" t="s">
        <v>122</v>
      </c>
      <c r="D21" s="25">
        <v>57</v>
      </c>
      <c r="E21" s="25">
        <f>VLOOKUP(B21,ABC!B$14:E$343,4,FALSE)</f>
        <v>0</v>
      </c>
      <c r="F21" s="25">
        <f t="shared" si="0"/>
        <v>0</v>
      </c>
      <c r="G21" s="105" t="e">
        <f>F21/ORCAMENTO_RESUMO!$C$78*100</f>
        <v>#DIV/0!</v>
      </c>
      <c r="H21" s="28" t="str">
        <f>VLOOKUP(B21,ABC!$B$15:$I$417,8,FALSE)</f>
        <v>1 000 309</v>
      </c>
    </row>
    <row r="22" spans="1:8" x14ac:dyDescent="0.2">
      <c r="A22" s="108" t="s">
        <v>82</v>
      </c>
      <c r="B22" s="23" t="s">
        <v>83</v>
      </c>
      <c r="C22" s="24"/>
      <c r="D22" s="25"/>
      <c r="E22" s="25"/>
      <c r="F22" s="101">
        <f>SUBTOTAL(9,F23:F86)</f>
        <v>0</v>
      </c>
      <c r="G22" s="105" t="e">
        <f>F22/ORCAMENTO_RESUMO!$C$78*100</f>
        <v>#DIV/0!</v>
      </c>
      <c r="H22" s="28"/>
    </row>
    <row r="23" spans="1:8" x14ac:dyDescent="0.2">
      <c r="A23" s="108" t="s">
        <v>16</v>
      </c>
      <c r="B23" s="23" t="s">
        <v>935</v>
      </c>
      <c r="C23" s="24"/>
      <c r="D23" s="25"/>
      <c r="E23" s="25"/>
      <c r="F23" s="25">
        <f>SUBTOTAL(9,F24:F51)</f>
        <v>0</v>
      </c>
      <c r="G23" s="105" t="e">
        <f>F23/ORCAMENTO_RESUMO!$C$78*100</f>
        <v>#DIV/0!</v>
      </c>
      <c r="H23" s="28"/>
    </row>
    <row r="24" spans="1:8" x14ac:dyDescent="0.2">
      <c r="A24" s="108" t="s">
        <v>125</v>
      </c>
      <c r="B24" s="23" t="s">
        <v>126</v>
      </c>
      <c r="C24" s="24"/>
      <c r="D24" s="25"/>
      <c r="E24" s="25"/>
      <c r="F24" s="154">
        <f>SUBTOTAL(9,F25:F27)</f>
        <v>0</v>
      </c>
      <c r="G24" s="105" t="e">
        <f>F24/ORCAMENTO_RESUMO!$C$78*100</f>
        <v>#DIV/0!</v>
      </c>
      <c r="H24" s="28"/>
    </row>
    <row r="25" spans="1:8" ht="33.75" x14ac:dyDescent="0.2">
      <c r="A25" s="108" t="s">
        <v>127</v>
      </c>
      <c r="B25" s="23" t="s">
        <v>906</v>
      </c>
      <c r="C25" s="24" t="s">
        <v>122</v>
      </c>
      <c r="D25" s="25">
        <v>2</v>
      </c>
      <c r="E25" s="25">
        <f>VLOOKUP(B25,ABC!B$14:E$343,4,FALSE)</f>
        <v>0</v>
      </c>
      <c r="F25" s="25">
        <f t="shared" ref="F25:F27" si="1">ROUND(E25*D25,2)</f>
        <v>0</v>
      </c>
      <c r="G25" s="105" t="e">
        <f>F25/ORCAMENTO_RESUMO!$C$78*100</f>
        <v>#DIV/0!</v>
      </c>
      <c r="H25" s="28" t="str">
        <f>VLOOKUP(B25,ABC!$B$15:$I$417,8,FALSE)</f>
        <v>1 420 877</v>
      </c>
    </row>
    <row r="26" spans="1:8" ht="33.75" x14ac:dyDescent="0.2">
      <c r="A26" s="108" t="s">
        <v>128</v>
      </c>
      <c r="B26" s="23" t="s">
        <v>902</v>
      </c>
      <c r="C26" s="24" t="s">
        <v>122</v>
      </c>
      <c r="D26" s="25">
        <v>2</v>
      </c>
      <c r="E26" s="25">
        <f>VLOOKUP(B26,ABC!B$14:E$343,4,FALSE)</f>
        <v>0</v>
      </c>
      <c r="F26" s="25">
        <f t="shared" si="1"/>
        <v>0</v>
      </c>
      <c r="G26" s="105" t="e">
        <f>F26/ORCAMENTO_RESUMO!$C$78*100</f>
        <v>#DIV/0!</v>
      </c>
      <c r="H26" s="28" t="str">
        <f>VLOOKUP(B26,ABC!$B$15:$I$417,8,FALSE)</f>
        <v>1 420 877</v>
      </c>
    </row>
    <row r="27" spans="1:8" x14ac:dyDescent="0.2">
      <c r="A27" s="108" t="s">
        <v>129</v>
      </c>
      <c r="B27" s="23" t="s">
        <v>130</v>
      </c>
      <c r="C27" s="24" t="s">
        <v>122</v>
      </c>
      <c r="D27" s="25">
        <v>2</v>
      </c>
      <c r="E27" s="25">
        <f>VLOOKUP(B27,ABC!B$14:E$343,4,FALSE)</f>
        <v>0</v>
      </c>
      <c r="F27" s="25">
        <f t="shared" si="1"/>
        <v>0</v>
      </c>
      <c r="G27" s="105" t="e">
        <f>F27/ORCAMENTO_RESUMO!$C$78*100</f>
        <v>#DIV/0!</v>
      </c>
      <c r="H27" s="28" t="str">
        <f>VLOOKUP(B27,ABC!$B$15:$I$417,8,FALSE)</f>
        <v>1 420 787</v>
      </c>
    </row>
    <row r="28" spans="1:8" x14ac:dyDescent="0.2">
      <c r="A28" s="108" t="s">
        <v>131</v>
      </c>
      <c r="B28" s="23" t="s">
        <v>132</v>
      </c>
      <c r="C28" s="24"/>
      <c r="D28" s="25"/>
      <c r="E28" s="25"/>
      <c r="F28" s="25">
        <f>SUBTOTAL(9,F29:F51)</f>
        <v>0</v>
      </c>
      <c r="G28" s="105" t="e">
        <f>F28/ORCAMENTO_RESUMO!$C$78*100</f>
        <v>#DIV/0!</v>
      </c>
      <c r="H28" s="28"/>
    </row>
    <row r="29" spans="1:8" ht="22.5" x14ac:dyDescent="0.2">
      <c r="A29" s="108" t="s">
        <v>133</v>
      </c>
      <c r="B29" s="23" t="s">
        <v>135</v>
      </c>
      <c r="C29" s="24" t="s">
        <v>122</v>
      </c>
      <c r="D29" s="25">
        <v>2</v>
      </c>
      <c r="E29" s="25">
        <f>VLOOKUP(B29,ABC!B$14:E$343,4,FALSE)</f>
        <v>0</v>
      </c>
      <c r="F29" s="25">
        <f t="shared" ref="F29:F51" si="2">ROUND(E29*D29,2)</f>
        <v>0</v>
      </c>
      <c r="G29" s="105" t="e">
        <f>F29/ORCAMENTO_RESUMO!$C$78*100</f>
        <v>#DIV/0!</v>
      </c>
      <c r="H29" s="28" t="str">
        <f>VLOOKUP(B29,ABC!$B$15:$I$417,8,FALSE)</f>
        <v>1 420 787</v>
      </c>
    </row>
    <row r="30" spans="1:8" x14ac:dyDescent="0.2">
      <c r="A30" s="108" t="s">
        <v>134</v>
      </c>
      <c r="B30" s="23" t="s">
        <v>137</v>
      </c>
      <c r="C30" s="24" t="s">
        <v>122</v>
      </c>
      <c r="D30" s="25">
        <v>2</v>
      </c>
      <c r="E30" s="25">
        <f>VLOOKUP(B30,ABC!B$14:E$343,4,FALSE)</f>
        <v>0</v>
      </c>
      <c r="F30" s="25">
        <f t="shared" si="2"/>
        <v>0</v>
      </c>
      <c r="G30" s="105" t="e">
        <f>F30/ORCAMENTO_RESUMO!$C$78*100</f>
        <v>#DIV/0!</v>
      </c>
      <c r="H30" s="28" t="str">
        <f>VLOOKUP(B30,ABC!$B$15:$I$417,8,FALSE)</f>
        <v>1 420 787</v>
      </c>
    </row>
    <row r="31" spans="1:8" x14ac:dyDescent="0.2">
      <c r="A31" s="108" t="s">
        <v>136</v>
      </c>
      <c r="B31" s="23" t="s">
        <v>139</v>
      </c>
      <c r="C31" s="24" t="s">
        <v>122</v>
      </c>
      <c r="D31" s="25">
        <v>2</v>
      </c>
      <c r="E31" s="25">
        <f>VLOOKUP(B31,ABC!B$14:E$343,4,FALSE)</f>
        <v>0</v>
      </c>
      <c r="F31" s="25">
        <f t="shared" si="2"/>
        <v>0</v>
      </c>
      <c r="G31" s="105" t="e">
        <f>F31/ORCAMENTO_RESUMO!$C$78*100</f>
        <v>#DIV/0!</v>
      </c>
      <c r="H31" s="28" t="str">
        <f>VLOOKUP(B31,ABC!$B$15:$I$417,8,FALSE)</f>
        <v>1 420 741</v>
      </c>
    </row>
    <row r="32" spans="1:8" x14ac:dyDescent="0.2">
      <c r="A32" s="108" t="s">
        <v>138</v>
      </c>
      <c r="B32" s="23" t="s">
        <v>141</v>
      </c>
      <c r="C32" s="24" t="s">
        <v>122</v>
      </c>
      <c r="D32" s="25">
        <v>2</v>
      </c>
      <c r="E32" s="25">
        <f>VLOOKUP(B32,ABC!B$14:E$343,4,FALSE)</f>
        <v>0</v>
      </c>
      <c r="F32" s="25">
        <f t="shared" si="2"/>
        <v>0</v>
      </c>
      <c r="G32" s="105" t="e">
        <f>F32/ORCAMENTO_RESUMO!$C$78*100</f>
        <v>#DIV/0!</v>
      </c>
      <c r="H32" s="28" t="str">
        <f>VLOOKUP(B32,ABC!$B$15:$I$417,8,FALSE)</f>
        <v>1 420 741</v>
      </c>
    </row>
    <row r="33" spans="1:8" x14ac:dyDescent="0.2">
      <c r="A33" s="108" t="s">
        <v>140</v>
      </c>
      <c r="B33" s="23" t="s">
        <v>145</v>
      </c>
      <c r="C33" s="24" t="s">
        <v>122</v>
      </c>
      <c r="D33" s="25">
        <v>36</v>
      </c>
      <c r="E33" s="25">
        <f>VLOOKUP(B33,ABC!B$14:E$343,4,FALSE)</f>
        <v>0</v>
      </c>
      <c r="F33" s="25">
        <f t="shared" si="2"/>
        <v>0</v>
      </c>
      <c r="G33" s="105" t="e">
        <f>F33/ORCAMENTO_RESUMO!$C$78*100</f>
        <v>#DIV/0!</v>
      </c>
      <c r="H33" s="28" t="str">
        <f>VLOOKUP(B33,ABC!$B$15:$I$417,8,FALSE)</f>
        <v>1 420 741</v>
      </c>
    </row>
    <row r="34" spans="1:8" ht="22.5" x14ac:dyDescent="0.2">
      <c r="A34" s="108" t="s">
        <v>142</v>
      </c>
      <c r="B34" s="23" t="s">
        <v>149</v>
      </c>
      <c r="C34" s="24" t="s">
        <v>122</v>
      </c>
      <c r="D34" s="25">
        <v>4</v>
      </c>
      <c r="E34" s="25">
        <f>VLOOKUP(B34,ABC!B$14:E$343,4,FALSE)</f>
        <v>0</v>
      </c>
      <c r="F34" s="25">
        <f t="shared" si="2"/>
        <v>0</v>
      </c>
      <c r="G34" s="105" t="e">
        <f>F34/ORCAMENTO_RESUMO!$C$78*100</f>
        <v>#DIV/0!</v>
      </c>
      <c r="H34" s="28" t="str">
        <f>VLOOKUP(B34,ABC!$B$15:$I$417,8,FALSE)</f>
        <v>1 420 787</v>
      </c>
    </row>
    <row r="35" spans="1:8" ht="22.5" x14ac:dyDescent="0.2">
      <c r="A35" s="108" t="s">
        <v>143</v>
      </c>
      <c r="B35" s="23" t="s">
        <v>155</v>
      </c>
      <c r="C35" s="24" t="s">
        <v>122</v>
      </c>
      <c r="D35" s="25">
        <v>4</v>
      </c>
      <c r="E35" s="25">
        <f>VLOOKUP(B35,ABC!B$14:E$343,4,FALSE)</f>
        <v>0</v>
      </c>
      <c r="F35" s="25">
        <f t="shared" si="2"/>
        <v>0</v>
      </c>
      <c r="G35" s="105" t="e">
        <f>F35/ORCAMENTO_RESUMO!$C$78*100</f>
        <v>#DIV/0!</v>
      </c>
      <c r="H35" s="28" t="str">
        <f>VLOOKUP(B35,ABC!$B$15:$I$417,8,FALSE)</f>
        <v>1 420 787</v>
      </c>
    </row>
    <row r="36" spans="1:8" x14ac:dyDescent="0.2">
      <c r="A36" s="108" t="s">
        <v>144</v>
      </c>
      <c r="B36" s="23" t="s">
        <v>159</v>
      </c>
      <c r="C36" s="24" t="s">
        <v>122</v>
      </c>
      <c r="D36" s="25">
        <v>2</v>
      </c>
      <c r="E36" s="25">
        <f>VLOOKUP(B36,ABC!B$14:E$343,4,FALSE)</f>
        <v>0</v>
      </c>
      <c r="F36" s="25">
        <f t="shared" si="2"/>
        <v>0</v>
      </c>
      <c r="G36" s="105" t="e">
        <f>F36/ORCAMENTO_RESUMO!$C$78*100</f>
        <v>#DIV/0!</v>
      </c>
      <c r="H36" s="28" t="str">
        <f>VLOOKUP(B36,ABC!$B$15:$I$417,8,FALSE)</f>
        <v>1 420 787</v>
      </c>
    </row>
    <row r="37" spans="1:8" ht="22.5" x14ac:dyDescent="0.2">
      <c r="A37" s="108" t="s">
        <v>146</v>
      </c>
      <c r="B37" s="23" t="s">
        <v>164</v>
      </c>
      <c r="C37" s="24" t="s">
        <v>122</v>
      </c>
      <c r="D37" s="25">
        <v>4</v>
      </c>
      <c r="E37" s="25">
        <f>VLOOKUP(B37,ABC!B$14:E$343,4,FALSE)</f>
        <v>0</v>
      </c>
      <c r="F37" s="25">
        <f t="shared" si="2"/>
        <v>0</v>
      </c>
      <c r="G37" s="105" t="e">
        <f>F37/ORCAMENTO_RESUMO!$C$78*100</f>
        <v>#DIV/0!</v>
      </c>
      <c r="H37" s="28" t="str">
        <f>VLOOKUP(B37,ABC!$B$15:$I$417,8,FALSE)</f>
        <v>1 420 787</v>
      </c>
    </row>
    <row r="38" spans="1:8" x14ac:dyDescent="0.2">
      <c r="A38" s="108" t="s">
        <v>147</v>
      </c>
      <c r="B38" s="23" t="s">
        <v>166</v>
      </c>
      <c r="C38" s="24" t="s">
        <v>122</v>
      </c>
      <c r="D38" s="25">
        <v>304</v>
      </c>
      <c r="E38" s="25">
        <f>VLOOKUP(B38,ABC!B$14:E$343,4,FALSE)</f>
        <v>0</v>
      </c>
      <c r="F38" s="25">
        <f t="shared" si="2"/>
        <v>0</v>
      </c>
      <c r="G38" s="105" t="e">
        <f>F38/ORCAMENTO_RESUMO!$C$78*100</f>
        <v>#DIV/0!</v>
      </c>
      <c r="H38" s="28" t="str">
        <f>VLOOKUP(B38,ABC!$B$15:$I$417,8,FALSE)</f>
        <v>1 420 787</v>
      </c>
    </row>
    <row r="39" spans="1:8" x14ac:dyDescent="0.2">
      <c r="A39" s="108" t="s">
        <v>148</v>
      </c>
      <c r="B39" s="23" t="s">
        <v>168</v>
      </c>
      <c r="C39" s="24" t="s">
        <v>122</v>
      </c>
      <c r="D39" s="25">
        <v>16</v>
      </c>
      <c r="E39" s="25">
        <f>VLOOKUP(B39,ABC!B$14:E$343,4,FALSE)</f>
        <v>0</v>
      </c>
      <c r="F39" s="25">
        <f t="shared" si="2"/>
        <v>0</v>
      </c>
      <c r="G39" s="105" t="e">
        <f>F39/ORCAMENTO_RESUMO!$C$78*100</f>
        <v>#DIV/0!</v>
      </c>
      <c r="H39" s="28" t="str">
        <f>VLOOKUP(B39,ABC!$B$15:$I$417,8,FALSE)</f>
        <v>1 420 787</v>
      </c>
    </row>
    <row r="40" spans="1:8" x14ac:dyDescent="0.2">
      <c r="A40" s="108" t="s">
        <v>150</v>
      </c>
      <c r="B40" s="23" t="s">
        <v>169</v>
      </c>
      <c r="C40" s="24" t="s">
        <v>122</v>
      </c>
      <c r="D40" s="25">
        <v>2</v>
      </c>
      <c r="E40" s="25">
        <f>VLOOKUP(B40,ABC!B$14:E$343,4,FALSE)</f>
        <v>0</v>
      </c>
      <c r="F40" s="25">
        <f t="shared" si="2"/>
        <v>0</v>
      </c>
      <c r="G40" s="105" t="e">
        <f>F40/ORCAMENTO_RESUMO!$C$78*100</f>
        <v>#DIV/0!</v>
      </c>
      <c r="H40" s="28" t="str">
        <f>VLOOKUP(B40,ABC!$B$15:$I$417,8,FALSE)</f>
        <v>1 420 787</v>
      </c>
    </row>
    <row r="41" spans="1:8" ht="22.5" x14ac:dyDescent="0.2">
      <c r="A41" s="108" t="s">
        <v>151</v>
      </c>
      <c r="B41" s="23" t="s">
        <v>923</v>
      </c>
      <c r="C41" s="24" t="s">
        <v>122</v>
      </c>
      <c r="D41" s="25">
        <v>2</v>
      </c>
      <c r="E41" s="25">
        <f>VLOOKUP(B41,ABC!B$14:E$343,4,FALSE)</f>
        <v>0</v>
      </c>
      <c r="F41" s="25">
        <f t="shared" si="2"/>
        <v>0</v>
      </c>
      <c r="G41" s="105" t="e">
        <f>F41/ORCAMENTO_RESUMO!$C$78*100</f>
        <v>#DIV/0!</v>
      </c>
      <c r="H41" s="28" t="str">
        <f>VLOOKUP(B41,ABC!$B$15:$I$417,8,FALSE)</f>
        <v>1 420 787</v>
      </c>
    </row>
    <row r="42" spans="1:8" ht="22.5" x14ac:dyDescent="0.2">
      <c r="A42" s="108" t="s">
        <v>153</v>
      </c>
      <c r="B42" s="23" t="s">
        <v>171</v>
      </c>
      <c r="C42" s="24" t="s">
        <v>122</v>
      </c>
      <c r="D42" s="25">
        <v>4</v>
      </c>
      <c r="E42" s="25">
        <f>VLOOKUP(B42,ABC!B$14:E$343,4,FALSE)</f>
        <v>0</v>
      </c>
      <c r="F42" s="25">
        <f t="shared" si="2"/>
        <v>0</v>
      </c>
      <c r="G42" s="105" t="e">
        <f>F42/ORCAMENTO_RESUMO!$C$78*100</f>
        <v>#DIV/0!</v>
      </c>
      <c r="H42" s="28" t="str">
        <f>VLOOKUP(B42,ABC!$B$15:$I$417,8,FALSE)</f>
        <v>1 420 787</v>
      </c>
    </row>
    <row r="43" spans="1:8" ht="22.5" x14ac:dyDescent="0.2">
      <c r="A43" s="108" t="s">
        <v>154</v>
      </c>
      <c r="B43" s="23" t="s">
        <v>922</v>
      </c>
      <c r="C43" s="24" t="s">
        <v>122</v>
      </c>
      <c r="D43" s="25">
        <v>2</v>
      </c>
      <c r="E43" s="25">
        <f>VLOOKUP(B43,ABC!B$14:E$343,4,FALSE)</f>
        <v>0</v>
      </c>
      <c r="F43" s="25">
        <f t="shared" si="2"/>
        <v>0</v>
      </c>
      <c r="G43" s="105" t="e">
        <f>F43/ORCAMENTO_RESUMO!$C$78*100</f>
        <v>#DIV/0!</v>
      </c>
      <c r="H43" s="28" t="str">
        <f>VLOOKUP(B43,ABC!$B$15:$I$417,8,FALSE)</f>
        <v>1 420 787</v>
      </c>
    </row>
    <row r="44" spans="1:8" ht="22.5" x14ac:dyDescent="0.2">
      <c r="A44" s="108" t="s">
        <v>156</v>
      </c>
      <c r="B44" s="23" t="s">
        <v>921</v>
      </c>
      <c r="C44" s="24" t="s">
        <v>122</v>
      </c>
      <c r="D44" s="25">
        <v>1</v>
      </c>
      <c r="E44" s="25">
        <f>VLOOKUP(B44,ABC!B$14:E$343,4,FALSE)</f>
        <v>0</v>
      </c>
      <c r="F44" s="25">
        <f t="shared" si="2"/>
        <v>0</v>
      </c>
      <c r="G44" s="105" t="e">
        <f>F44/ORCAMENTO_RESUMO!$C$78*100</f>
        <v>#DIV/0!</v>
      </c>
      <c r="H44" s="28" t="str">
        <f>VLOOKUP(B44,ABC!$B$15:$I$417,8,FALSE)</f>
        <v>1 420 787</v>
      </c>
    </row>
    <row r="45" spans="1:8" ht="22.5" x14ac:dyDescent="0.2">
      <c r="A45" s="108" t="s">
        <v>157</v>
      </c>
      <c r="B45" s="23" t="s">
        <v>172</v>
      </c>
      <c r="C45" s="24" t="s">
        <v>122</v>
      </c>
      <c r="D45" s="25">
        <v>2</v>
      </c>
      <c r="E45" s="25">
        <f>VLOOKUP(B45,ABC!B$14:E$343,4,FALSE)</f>
        <v>0</v>
      </c>
      <c r="F45" s="25">
        <f t="shared" si="2"/>
        <v>0</v>
      </c>
      <c r="G45" s="105" t="e">
        <f>F45/ORCAMENTO_RESUMO!$C$78*100</f>
        <v>#DIV/0!</v>
      </c>
      <c r="H45" s="28" t="str">
        <f>VLOOKUP(B45,ABC!$B$15:$I$417,8,FALSE)</f>
        <v>1 420 787</v>
      </c>
    </row>
    <row r="46" spans="1:8" ht="22.5" x14ac:dyDescent="0.2">
      <c r="A46" s="108" t="s">
        <v>158</v>
      </c>
      <c r="B46" s="23" t="s">
        <v>913</v>
      </c>
      <c r="C46" s="24" t="s">
        <v>122</v>
      </c>
      <c r="D46" s="25">
        <v>2</v>
      </c>
      <c r="E46" s="25">
        <f>VLOOKUP(B46,ABC!B$14:E$343,4,FALSE)</f>
        <v>0</v>
      </c>
      <c r="F46" s="25">
        <f t="shared" si="2"/>
        <v>0</v>
      </c>
      <c r="G46" s="105" t="e">
        <f>F46/ORCAMENTO_RESUMO!$C$78*100</f>
        <v>#DIV/0!</v>
      </c>
      <c r="H46" s="28" t="str">
        <f>VLOOKUP(B46,ABC!$B$15:$I$417,8,FALSE)</f>
        <v>1 420 787</v>
      </c>
    </row>
    <row r="47" spans="1:8" ht="22.5" x14ac:dyDescent="0.2">
      <c r="A47" s="108" t="s">
        <v>160</v>
      </c>
      <c r="B47" s="23" t="s">
        <v>911</v>
      </c>
      <c r="C47" s="24" t="s">
        <v>122</v>
      </c>
      <c r="D47" s="25">
        <v>2</v>
      </c>
      <c r="E47" s="25">
        <f>VLOOKUP(B47,ABC!B$14:E$343,4,FALSE)</f>
        <v>0</v>
      </c>
      <c r="F47" s="25">
        <f t="shared" si="2"/>
        <v>0</v>
      </c>
      <c r="G47" s="105" t="e">
        <f>F47/ORCAMENTO_RESUMO!$C$78*100</f>
        <v>#DIV/0!</v>
      </c>
      <c r="H47" s="28" t="str">
        <f>VLOOKUP(B47,ABC!$B$15:$I$417,8,FALSE)</f>
        <v>1 420 787</v>
      </c>
    </row>
    <row r="48" spans="1:8" ht="22.5" x14ac:dyDescent="0.2">
      <c r="A48" s="108" t="s">
        <v>161</v>
      </c>
      <c r="B48" s="23" t="s">
        <v>173</v>
      </c>
      <c r="C48" s="24" t="s">
        <v>122</v>
      </c>
      <c r="D48" s="25">
        <v>1</v>
      </c>
      <c r="E48" s="25">
        <f>VLOOKUP(B48,ABC!B$14:E$343,4,FALSE)</f>
        <v>0</v>
      </c>
      <c r="F48" s="25">
        <f t="shared" si="2"/>
        <v>0</v>
      </c>
      <c r="G48" s="105" t="e">
        <f>F48/ORCAMENTO_RESUMO!$C$78*100</f>
        <v>#DIV/0!</v>
      </c>
      <c r="H48" s="28" t="str">
        <f>VLOOKUP(B48,ABC!$B$15:$I$417,8,FALSE)</f>
        <v>1 420 787</v>
      </c>
    </row>
    <row r="49" spans="1:8" ht="22.5" x14ac:dyDescent="0.2">
      <c r="A49" s="108" t="s">
        <v>163</v>
      </c>
      <c r="B49" s="23" t="s">
        <v>174</v>
      </c>
      <c r="C49" s="24" t="s">
        <v>122</v>
      </c>
      <c r="D49" s="25">
        <v>4</v>
      </c>
      <c r="E49" s="25">
        <f>VLOOKUP(B49,ABC!B$14:E$343,4,FALSE)</f>
        <v>0</v>
      </c>
      <c r="F49" s="25">
        <f t="shared" si="2"/>
        <v>0</v>
      </c>
      <c r="G49" s="105" t="e">
        <f>F49/ORCAMENTO_RESUMO!$C$78*100</f>
        <v>#DIV/0!</v>
      </c>
      <c r="H49" s="28" t="str">
        <f>VLOOKUP(B49,ABC!$B$15:$I$417,8,FALSE)</f>
        <v>1 420 787</v>
      </c>
    </row>
    <row r="50" spans="1:8" x14ac:dyDescent="0.2">
      <c r="A50" s="108" t="s">
        <v>165</v>
      </c>
      <c r="B50" s="23" t="s">
        <v>175</v>
      </c>
      <c r="C50" s="24" t="s">
        <v>115</v>
      </c>
      <c r="D50" s="25">
        <v>2.85</v>
      </c>
      <c r="E50" s="25">
        <f>VLOOKUP(B50,ABC!B$14:E$343,4,FALSE)</f>
        <v>0</v>
      </c>
      <c r="F50" s="25">
        <f t="shared" si="2"/>
        <v>0</v>
      </c>
      <c r="G50" s="105" t="e">
        <f>F50/ORCAMENTO_RESUMO!$C$78*100</f>
        <v>#DIV/0!</v>
      </c>
      <c r="H50" s="28" t="str">
        <f>VLOOKUP(B50,ABC!$B$15:$I$417,8,FALSE)</f>
        <v>1 420 787</v>
      </c>
    </row>
    <row r="51" spans="1:8" ht="22.5" x14ac:dyDescent="0.2">
      <c r="A51" s="108" t="s">
        <v>167</v>
      </c>
      <c r="B51" s="23" t="s">
        <v>176</v>
      </c>
      <c r="C51" s="24" t="s">
        <v>122</v>
      </c>
      <c r="D51" s="25">
        <v>4</v>
      </c>
      <c r="E51" s="25">
        <f>VLOOKUP(B51,ABC!B$14:E$343,4,FALSE)</f>
        <v>0</v>
      </c>
      <c r="F51" s="25">
        <f t="shared" si="2"/>
        <v>0</v>
      </c>
      <c r="G51" s="105" t="e">
        <f>F51/ORCAMENTO_RESUMO!$C$78*100</f>
        <v>#DIV/0!</v>
      </c>
      <c r="H51" s="28" t="str">
        <f>VLOOKUP(B51,ABC!$B$15:$I$417,8,FALSE)</f>
        <v>1 420 787</v>
      </c>
    </row>
    <row r="52" spans="1:8" x14ac:dyDescent="0.2">
      <c r="A52" s="108" t="s">
        <v>18</v>
      </c>
      <c r="B52" s="23" t="s">
        <v>94</v>
      </c>
      <c r="C52" s="24"/>
      <c r="D52" s="25"/>
      <c r="E52" s="25"/>
      <c r="F52" s="25">
        <f>SUBTOTAL(9,F53:F86)</f>
        <v>0</v>
      </c>
      <c r="G52" s="105" t="e">
        <f>F52/ORCAMENTO_RESUMO!$C$78*100</f>
        <v>#DIV/0!</v>
      </c>
      <c r="H52" s="28"/>
    </row>
    <row r="53" spans="1:8" x14ac:dyDescent="0.2">
      <c r="A53" s="108" t="s">
        <v>177</v>
      </c>
      <c r="B53" s="23" t="s">
        <v>178</v>
      </c>
      <c r="C53" s="24"/>
      <c r="D53" s="25"/>
      <c r="E53" s="25"/>
      <c r="F53" s="25">
        <f>SUBTOTAL(9,F54:F56)</f>
        <v>0</v>
      </c>
      <c r="G53" s="105" t="e">
        <f>F53/ORCAMENTO_RESUMO!$C$78*100</f>
        <v>#DIV/0!</v>
      </c>
      <c r="H53" s="28"/>
    </row>
    <row r="54" spans="1:8" ht="33.75" x14ac:dyDescent="0.2">
      <c r="A54" s="108" t="s">
        <v>179</v>
      </c>
      <c r="B54" s="23" t="s">
        <v>180</v>
      </c>
      <c r="C54" s="24" t="s">
        <v>122</v>
      </c>
      <c r="D54" s="25">
        <v>1</v>
      </c>
      <c r="E54" s="25">
        <f>VLOOKUP(B54,ABC!B$14:E$343,4,FALSE)</f>
        <v>0</v>
      </c>
      <c r="F54" s="25">
        <f t="shared" ref="F54:F96" si="3">ROUND(E54*D54,2)</f>
        <v>0</v>
      </c>
      <c r="G54" s="105" t="e">
        <f>F54/ORCAMENTO_RESUMO!$C$78*100</f>
        <v>#DIV/0!</v>
      </c>
      <c r="H54" s="28" t="str">
        <f>VLOOKUP(B54,ABC!$B$15:$I$417,8,FALSE)</f>
        <v>1 420 877</v>
      </c>
    </row>
    <row r="55" spans="1:8" ht="33.75" x14ac:dyDescent="0.2">
      <c r="A55" s="108" t="s">
        <v>181</v>
      </c>
      <c r="B55" s="23" t="s">
        <v>182</v>
      </c>
      <c r="C55" s="24" t="s">
        <v>122</v>
      </c>
      <c r="D55" s="25">
        <v>1</v>
      </c>
      <c r="E55" s="25">
        <f>VLOOKUP(B55,ABC!B$14:E$343,4,FALSE)</f>
        <v>0</v>
      </c>
      <c r="F55" s="25">
        <f t="shared" si="3"/>
        <v>0</v>
      </c>
      <c r="G55" s="105" t="e">
        <f>F55/ORCAMENTO_RESUMO!$C$78*100</f>
        <v>#DIV/0!</v>
      </c>
      <c r="H55" s="28" t="str">
        <f>VLOOKUP(B55,ABC!$B$15:$I$417,8,FALSE)</f>
        <v>1 420 877</v>
      </c>
    </row>
    <row r="56" spans="1:8" ht="33.75" x14ac:dyDescent="0.2">
      <c r="A56" s="108" t="s">
        <v>183</v>
      </c>
      <c r="B56" s="23" t="s">
        <v>184</v>
      </c>
      <c r="C56" s="24" t="s">
        <v>122</v>
      </c>
      <c r="D56" s="25">
        <v>2</v>
      </c>
      <c r="E56" s="25">
        <f>VLOOKUP(B56,ABC!B$14:E$343,4,FALSE)</f>
        <v>0</v>
      </c>
      <c r="F56" s="25">
        <f t="shared" si="3"/>
        <v>0</v>
      </c>
      <c r="G56" s="105" t="e">
        <f>F56/ORCAMENTO_RESUMO!$C$78*100</f>
        <v>#DIV/0!</v>
      </c>
      <c r="H56" s="28" t="str">
        <f>VLOOKUP(B56,ABC!$B$15:$I$417,8,FALSE)</f>
        <v>1 420 877</v>
      </c>
    </row>
    <row r="57" spans="1:8" x14ac:dyDescent="0.2">
      <c r="A57" s="108" t="s">
        <v>185</v>
      </c>
      <c r="B57" s="23" t="s">
        <v>186</v>
      </c>
      <c r="C57" s="24"/>
      <c r="D57" s="25"/>
      <c r="E57" s="25"/>
      <c r="F57" s="25">
        <f>SUBTOTAL(9,F58:F86)</f>
        <v>0</v>
      </c>
      <c r="G57" s="105" t="e">
        <f>F57/ORCAMENTO_RESUMO!$C$78*100</f>
        <v>#DIV/0!</v>
      </c>
      <c r="H57" s="28"/>
    </row>
    <row r="58" spans="1:8" ht="22.5" x14ac:dyDescent="0.2">
      <c r="A58" s="108" t="s">
        <v>187</v>
      </c>
      <c r="B58" s="23" t="s">
        <v>188</v>
      </c>
      <c r="C58" s="24" t="s">
        <v>122</v>
      </c>
      <c r="D58" s="25">
        <v>2</v>
      </c>
      <c r="E58" s="25">
        <f>VLOOKUP(B58,ABC!B$14:E$343,4,FALSE)</f>
        <v>0</v>
      </c>
      <c r="F58" s="25">
        <f t="shared" si="3"/>
        <v>0</v>
      </c>
      <c r="G58" s="105" t="e">
        <f>F58/ORCAMENTO_RESUMO!$C$78*100</f>
        <v>#DIV/0!</v>
      </c>
      <c r="H58" s="28" t="str">
        <f>VLOOKUP(B58,ABC!$B$15:$I$417,8,FALSE)</f>
        <v>1 004 904</v>
      </c>
    </row>
    <row r="59" spans="1:8" x14ac:dyDescent="0.2">
      <c r="A59" s="108" t="s">
        <v>189</v>
      </c>
      <c r="B59" s="23" t="s">
        <v>190</v>
      </c>
      <c r="C59" s="24" t="s">
        <v>122</v>
      </c>
      <c r="D59" s="25">
        <v>16</v>
      </c>
      <c r="E59" s="25">
        <f>VLOOKUP(B59,ABC!B$14:E$343,4,FALSE)</f>
        <v>0</v>
      </c>
      <c r="F59" s="25">
        <f t="shared" si="3"/>
        <v>0</v>
      </c>
      <c r="G59" s="105" t="e">
        <f>F59/ORCAMENTO_RESUMO!$C$78*100</f>
        <v>#DIV/0!</v>
      </c>
      <c r="H59" s="28" t="str">
        <f>VLOOKUP(B59,ABC!$B$15:$I$417,8,FALSE)</f>
        <v>1 004 904</v>
      </c>
    </row>
    <row r="60" spans="1:8" x14ac:dyDescent="0.2">
      <c r="A60" s="108" t="s">
        <v>191</v>
      </c>
      <c r="B60" s="23" t="s">
        <v>192</v>
      </c>
      <c r="C60" s="24" t="s">
        <v>122</v>
      </c>
      <c r="D60" s="25">
        <v>12</v>
      </c>
      <c r="E60" s="25">
        <f>VLOOKUP(B60,ABC!B$14:E$343,4,FALSE)</f>
        <v>0</v>
      </c>
      <c r="F60" s="25">
        <f t="shared" si="3"/>
        <v>0</v>
      </c>
      <c r="G60" s="105" t="e">
        <f>F60/ORCAMENTO_RESUMO!$C$78*100</f>
        <v>#DIV/0!</v>
      </c>
      <c r="H60" s="28" t="str">
        <f>VLOOKUP(B60,ABC!$B$15:$I$417,8,FALSE)</f>
        <v>1 004 904</v>
      </c>
    </row>
    <row r="61" spans="1:8" x14ac:dyDescent="0.2">
      <c r="A61" s="108" t="s">
        <v>193</v>
      </c>
      <c r="B61" s="23" t="s">
        <v>194</v>
      </c>
      <c r="C61" s="24" t="s">
        <v>122</v>
      </c>
      <c r="D61" s="25">
        <v>12</v>
      </c>
      <c r="E61" s="25">
        <f>VLOOKUP(B61,ABC!B$14:E$343,4,FALSE)</f>
        <v>0</v>
      </c>
      <c r="F61" s="25">
        <f t="shared" si="3"/>
        <v>0</v>
      </c>
      <c r="G61" s="105" t="e">
        <f>F61/ORCAMENTO_RESUMO!$C$78*100</f>
        <v>#DIV/0!</v>
      </c>
      <c r="H61" s="28" t="str">
        <f>VLOOKUP(B61,ABC!$B$15:$I$417,8,FALSE)</f>
        <v>1 004 904</v>
      </c>
    </row>
    <row r="62" spans="1:8" x14ac:dyDescent="0.2">
      <c r="A62" s="108" t="s">
        <v>195</v>
      </c>
      <c r="B62" s="23" t="s">
        <v>196</v>
      </c>
      <c r="C62" s="24" t="s">
        <v>122</v>
      </c>
      <c r="D62" s="25">
        <v>16</v>
      </c>
      <c r="E62" s="25">
        <f>VLOOKUP(B62,ABC!B$14:E$343,4,FALSE)</f>
        <v>0</v>
      </c>
      <c r="F62" s="25">
        <f t="shared" si="3"/>
        <v>0</v>
      </c>
      <c r="G62" s="105" t="e">
        <f>F62/ORCAMENTO_RESUMO!$C$78*100</f>
        <v>#DIV/0!</v>
      </c>
      <c r="H62" s="28" t="str">
        <f>VLOOKUP(B62,ABC!$B$15:$I$417,8,FALSE)</f>
        <v>1 004 904</v>
      </c>
    </row>
    <row r="63" spans="1:8" ht="22.5" x14ac:dyDescent="0.2">
      <c r="A63" s="108" t="s">
        <v>197</v>
      </c>
      <c r="B63" s="23" t="s">
        <v>198</v>
      </c>
      <c r="C63" s="24" t="s">
        <v>122</v>
      </c>
      <c r="D63" s="25">
        <v>2</v>
      </c>
      <c r="E63" s="25">
        <f>VLOOKUP(B63,ABC!B$14:E$343,4,FALSE)</f>
        <v>0</v>
      </c>
      <c r="F63" s="25">
        <f t="shared" si="3"/>
        <v>0</v>
      </c>
      <c r="G63" s="105" t="e">
        <f>F63/ORCAMENTO_RESUMO!$C$78*100</f>
        <v>#DIV/0!</v>
      </c>
      <c r="H63" s="28" t="str">
        <f>VLOOKUP(B63,ABC!$B$15:$I$417,8,FALSE)</f>
        <v>1 004 904</v>
      </c>
    </row>
    <row r="64" spans="1:8" x14ac:dyDescent="0.2">
      <c r="A64" s="108" t="s">
        <v>199</v>
      </c>
      <c r="B64" s="23" t="s">
        <v>200</v>
      </c>
      <c r="C64" s="24" t="s">
        <v>115</v>
      </c>
      <c r="D64" s="25">
        <v>80</v>
      </c>
      <c r="E64" s="25">
        <f>VLOOKUP(B64,ABC!B$14:E$343,4,FALSE)</f>
        <v>0</v>
      </c>
      <c r="F64" s="25">
        <f t="shared" si="3"/>
        <v>0</v>
      </c>
      <c r="G64" s="105" t="e">
        <f>F64/ORCAMENTO_RESUMO!$C$78*100</f>
        <v>#DIV/0!</v>
      </c>
      <c r="H64" s="28" t="str">
        <f>VLOOKUP(B64,ABC!$B$15:$I$417,8,FALSE)</f>
        <v>1 004 904</v>
      </c>
    </row>
    <row r="65" spans="1:8" x14ac:dyDescent="0.2">
      <c r="A65" s="108" t="s">
        <v>201</v>
      </c>
      <c r="B65" s="23" t="s">
        <v>203</v>
      </c>
      <c r="C65" s="24" t="s">
        <v>115</v>
      </c>
      <c r="D65" s="25">
        <v>160</v>
      </c>
      <c r="E65" s="25">
        <f>VLOOKUP(B65,ABC!B$14:E$343,4,FALSE)</f>
        <v>0</v>
      </c>
      <c r="F65" s="25">
        <f t="shared" si="3"/>
        <v>0</v>
      </c>
      <c r="G65" s="105" t="e">
        <f>F65/ORCAMENTO_RESUMO!$C$78*100</f>
        <v>#DIV/0!</v>
      </c>
      <c r="H65" s="28" t="str">
        <f>VLOOKUP(B65,ABC!$B$15:$I$417,8,FALSE)</f>
        <v>1 004 904</v>
      </c>
    </row>
    <row r="66" spans="1:8" x14ac:dyDescent="0.2">
      <c r="A66" s="108" t="s">
        <v>202</v>
      </c>
      <c r="B66" s="23" t="s">
        <v>206</v>
      </c>
      <c r="C66" s="24" t="s">
        <v>115</v>
      </c>
      <c r="D66" s="25">
        <v>60</v>
      </c>
      <c r="E66" s="25">
        <f>VLOOKUP(B66,ABC!B$14:E$343,4,FALSE)</f>
        <v>0</v>
      </c>
      <c r="F66" s="25">
        <f t="shared" si="3"/>
        <v>0</v>
      </c>
      <c r="G66" s="105" t="e">
        <f>F66/ORCAMENTO_RESUMO!$C$78*100</f>
        <v>#DIV/0!</v>
      </c>
      <c r="H66" s="28" t="str">
        <f>VLOOKUP(B66,ABC!$B$15:$I$417,8,FALSE)</f>
        <v>1 004 904</v>
      </c>
    </row>
    <row r="67" spans="1:8" x14ac:dyDescent="0.2">
      <c r="A67" s="108" t="s">
        <v>204</v>
      </c>
      <c r="B67" s="23" t="s">
        <v>209</v>
      </c>
      <c r="C67" s="24" t="s">
        <v>115</v>
      </c>
      <c r="D67" s="25">
        <v>100</v>
      </c>
      <c r="E67" s="25">
        <f>VLOOKUP(B67,ABC!B$14:E$343,4,FALSE)</f>
        <v>0</v>
      </c>
      <c r="F67" s="25">
        <f t="shared" si="3"/>
        <v>0</v>
      </c>
      <c r="G67" s="105" t="e">
        <f>F67/ORCAMENTO_RESUMO!$C$78*100</f>
        <v>#DIV/0!</v>
      </c>
      <c r="H67" s="28" t="str">
        <f>VLOOKUP(B67,ABC!$B$15:$I$417,8,FALSE)</f>
        <v>1 004 904</v>
      </c>
    </row>
    <row r="68" spans="1:8" x14ac:dyDescent="0.2">
      <c r="A68" s="108" t="s">
        <v>205</v>
      </c>
      <c r="B68" s="23" t="s">
        <v>211</v>
      </c>
      <c r="C68" s="24" t="s">
        <v>115</v>
      </c>
      <c r="D68" s="25">
        <v>100</v>
      </c>
      <c r="E68" s="25">
        <f>VLOOKUP(B68,ABC!B$14:E$343,4,FALSE)</f>
        <v>0</v>
      </c>
      <c r="F68" s="25">
        <f t="shared" si="3"/>
        <v>0</v>
      </c>
      <c r="G68" s="105" t="e">
        <f>F68/ORCAMENTO_RESUMO!$C$78*100</f>
        <v>#DIV/0!</v>
      </c>
      <c r="H68" s="28" t="str">
        <f>VLOOKUP(B68,ABC!$B$15:$I$417,8,FALSE)</f>
        <v>1 004 904</v>
      </c>
    </row>
    <row r="69" spans="1:8" x14ac:dyDescent="0.2">
      <c r="A69" s="108" t="s">
        <v>207</v>
      </c>
      <c r="B69" s="23" t="s">
        <v>213</v>
      </c>
      <c r="C69" s="24" t="s">
        <v>122</v>
      </c>
      <c r="D69" s="25">
        <v>2</v>
      </c>
      <c r="E69" s="25">
        <f>VLOOKUP(B69,ABC!B$14:E$343,4,FALSE)</f>
        <v>0</v>
      </c>
      <c r="F69" s="25">
        <f t="shared" si="3"/>
        <v>0</v>
      </c>
      <c r="G69" s="105" t="e">
        <f>F69/ORCAMENTO_RESUMO!$C$78*100</f>
        <v>#DIV/0!</v>
      </c>
      <c r="H69" s="28" t="str">
        <f>VLOOKUP(B69,ABC!$B$15:$I$417,8,FALSE)</f>
        <v>1 004 904</v>
      </c>
    </row>
    <row r="70" spans="1:8" x14ac:dyDescent="0.2">
      <c r="A70" s="108" t="s">
        <v>208</v>
      </c>
      <c r="B70" s="23" t="s">
        <v>215</v>
      </c>
      <c r="C70" s="24" t="s">
        <v>122</v>
      </c>
      <c r="D70" s="25">
        <v>12</v>
      </c>
      <c r="E70" s="25">
        <f>VLOOKUP(B70,ABC!B$14:E$343,4,FALSE)</f>
        <v>0</v>
      </c>
      <c r="F70" s="25">
        <f t="shared" si="3"/>
        <v>0</v>
      </c>
      <c r="G70" s="105" t="e">
        <f>F70/ORCAMENTO_RESUMO!$C$78*100</f>
        <v>#DIV/0!</v>
      </c>
      <c r="H70" s="28" t="str">
        <f>VLOOKUP(B70,ABC!$B$15:$I$417,8,FALSE)</f>
        <v>1 004 904</v>
      </c>
    </row>
    <row r="71" spans="1:8" x14ac:dyDescent="0.2">
      <c r="A71" s="108" t="s">
        <v>210</v>
      </c>
      <c r="B71" s="23" t="s">
        <v>217</v>
      </c>
      <c r="C71" s="24" t="s">
        <v>122</v>
      </c>
      <c r="D71" s="25">
        <v>6</v>
      </c>
      <c r="E71" s="25">
        <f>VLOOKUP(B71,ABC!B$14:E$343,4,FALSE)</f>
        <v>0</v>
      </c>
      <c r="F71" s="25">
        <f t="shared" si="3"/>
        <v>0</v>
      </c>
      <c r="G71" s="105" t="e">
        <f>F71/ORCAMENTO_RESUMO!$C$78*100</f>
        <v>#DIV/0!</v>
      </c>
      <c r="H71" s="28" t="str">
        <f>VLOOKUP(B71,ABC!$B$15:$I$417,8,FALSE)</f>
        <v>1 004 904</v>
      </c>
    </row>
    <row r="72" spans="1:8" x14ac:dyDescent="0.2">
      <c r="A72" s="108" t="s">
        <v>212</v>
      </c>
      <c r="B72" s="23" t="s">
        <v>219</v>
      </c>
      <c r="C72" s="24" t="s">
        <v>122</v>
      </c>
      <c r="D72" s="25">
        <v>4</v>
      </c>
      <c r="E72" s="25">
        <f>VLOOKUP(B72,ABC!B$14:E$343,4,FALSE)</f>
        <v>0</v>
      </c>
      <c r="F72" s="25">
        <f t="shared" si="3"/>
        <v>0</v>
      </c>
      <c r="G72" s="105" t="e">
        <f>F72/ORCAMENTO_RESUMO!$C$78*100</f>
        <v>#DIV/0!</v>
      </c>
      <c r="H72" s="28" t="str">
        <f>VLOOKUP(B72,ABC!$B$15:$I$417,8,FALSE)</f>
        <v>1 004 904</v>
      </c>
    </row>
    <row r="73" spans="1:8" x14ac:dyDescent="0.2">
      <c r="A73" s="108" t="s">
        <v>214</v>
      </c>
      <c r="B73" s="23" t="s">
        <v>221</v>
      </c>
      <c r="C73" s="24" t="s">
        <v>122</v>
      </c>
      <c r="D73" s="25">
        <v>2</v>
      </c>
      <c r="E73" s="25">
        <f>VLOOKUP(B73,ABC!B$14:E$343,4,FALSE)</f>
        <v>0</v>
      </c>
      <c r="F73" s="25">
        <f t="shared" si="3"/>
        <v>0</v>
      </c>
      <c r="G73" s="105" t="e">
        <f>F73/ORCAMENTO_RESUMO!$C$78*100</f>
        <v>#DIV/0!</v>
      </c>
      <c r="H73" s="28" t="str">
        <f>VLOOKUP(B73,ABC!$B$15:$I$417,8,FALSE)</f>
        <v>1 004 904</v>
      </c>
    </row>
    <row r="74" spans="1:8" x14ac:dyDescent="0.2">
      <c r="A74" s="108" t="s">
        <v>216</v>
      </c>
      <c r="B74" s="23" t="s">
        <v>223</v>
      </c>
      <c r="C74" s="24" t="s">
        <v>122</v>
      </c>
      <c r="D74" s="25">
        <v>2</v>
      </c>
      <c r="E74" s="25">
        <f>VLOOKUP(B74,ABC!B$14:E$343,4,FALSE)</f>
        <v>0</v>
      </c>
      <c r="F74" s="25">
        <f t="shared" si="3"/>
        <v>0</v>
      </c>
      <c r="G74" s="105" t="e">
        <f>F74/ORCAMENTO_RESUMO!$C$78*100</f>
        <v>#DIV/0!</v>
      </c>
      <c r="H74" s="28" t="str">
        <f>VLOOKUP(B74,ABC!$B$15:$I$417,8,FALSE)</f>
        <v>1 004 904</v>
      </c>
    </row>
    <row r="75" spans="1:8" x14ac:dyDescent="0.2">
      <c r="A75" s="108" t="s">
        <v>218</v>
      </c>
      <c r="B75" s="23" t="s">
        <v>225</v>
      </c>
      <c r="C75" s="24" t="s">
        <v>122</v>
      </c>
      <c r="D75" s="25">
        <v>6</v>
      </c>
      <c r="E75" s="25">
        <f>VLOOKUP(B75,ABC!B$14:E$343,4,FALSE)</f>
        <v>0</v>
      </c>
      <c r="F75" s="25">
        <f t="shared" si="3"/>
        <v>0</v>
      </c>
      <c r="G75" s="105" t="e">
        <f>F75/ORCAMENTO_RESUMO!$C$78*100</f>
        <v>#DIV/0!</v>
      </c>
      <c r="H75" s="28" t="str">
        <f>VLOOKUP(B75,ABC!$B$15:$I$417,8,FALSE)</f>
        <v>1 004 904</v>
      </c>
    </row>
    <row r="76" spans="1:8" x14ac:dyDescent="0.2">
      <c r="A76" s="108" t="s">
        <v>220</v>
      </c>
      <c r="B76" s="23" t="s">
        <v>227</v>
      </c>
      <c r="C76" s="24" t="s">
        <v>122</v>
      </c>
      <c r="D76" s="25">
        <v>6</v>
      </c>
      <c r="E76" s="25">
        <f>VLOOKUP(B76,ABC!B$14:E$343,4,FALSE)</f>
        <v>0</v>
      </c>
      <c r="F76" s="25">
        <f t="shared" si="3"/>
        <v>0</v>
      </c>
      <c r="G76" s="105" t="e">
        <f>F76/ORCAMENTO_RESUMO!$C$78*100</f>
        <v>#DIV/0!</v>
      </c>
      <c r="H76" s="28" t="str">
        <f>VLOOKUP(B76,ABC!$B$15:$I$417,8,FALSE)</f>
        <v>1 004 904</v>
      </c>
    </row>
    <row r="77" spans="1:8" x14ac:dyDescent="0.2">
      <c r="A77" s="108" t="s">
        <v>222</v>
      </c>
      <c r="B77" s="23" t="s">
        <v>229</v>
      </c>
      <c r="C77" s="24" t="s">
        <v>115</v>
      </c>
      <c r="D77" s="25">
        <v>20</v>
      </c>
      <c r="E77" s="25">
        <f>VLOOKUP(B77,ABC!B$14:E$343,4,FALSE)</f>
        <v>0</v>
      </c>
      <c r="F77" s="25">
        <f t="shared" si="3"/>
        <v>0</v>
      </c>
      <c r="G77" s="105" t="e">
        <f>F77/ORCAMENTO_RESUMO!$C$78*100</f>
        <v>#DIV/0!</v>
      </c>
      <c r="H77" s="28" t="str">
        <f>VLOOKUP(B77,ABC!$B$15:$I$417,8,FALSE)</f>
        <v>1 004 904</v>
      </c>
    </row>
    <row r="78" spans="1:8" ht="22.5" x14ac:dyDescent="0.2">
      <c r="A78" s="108" t="s">
        <v>224</v>
      </c>
      <c r="B78" s="23" t="s">
        <v>919</v>
      </c>
      <c r="C78" s="24" t="s">
        <v>115</v>
      </c>
      <c r="D78" s="25">
        <v>36</v>
      </c>
      <c r="E78" s="25">
        <f>VLOOKUP(B78,ABC!B$14:E$343,4,FALSE)</f>
        <v>0</v>
      </c>
      <c r="F78" s="25">
        <f t="shared" si="3"/>
        <v>0</v>
      </c>
      <c r="G78" s="105" t="e">
        <f>F78/ORCAMENTO_RESUMO!$C$78*100</f>
        <v>#DIV/0!</v>
      </c>
      <c r="H78" s="28" t="str">
        <f>VLOOKUP(B78,ABC!$B$15:$I$417,8,FALSE)</f>
        <v>1 004 904</v>
      </c>
    </row>
    <row r="79" spans="1:8" x14ac:dyDescent="0.2">
      <c r="A79" s="108" t="s">
        <v>226</v>
      </c>
      <c r="B79" s="23" t="s">
        <v>232</v>
      </c>
      <c r="C79" s="24" t="s">
        <v>115</v>
      </c>
      <c r="D79" s="25">
        <v>6</v>
      </c>
      <c r="E79" s="25">
        <f>VLOOKUP(B79,ABC!B$14:E$343,4,FALSE)</f>
        <v>0</v>
      </c>
      <c r="F79" s="25">
        <f t="shared" si="3"/>
        <v>0</v>
      </c>
      <c r="G79" s="105" t="e">
        <f>F79/ORCAMENTO_RESUMO!$C$78*100</f>
        <v>#DIV/0!</v>
      </c>
      <c r="H79" s="28" t="str">
        <f>VLOOKUP(B79,ABC!$B$15:$I$417,8,FALSE)</f>
        <v>1 004 904</v>
      </c>
    </row>
    <row r="80" spans="1:8" x14ac:dyDescent="0.2">
      <c r="A80" s="108" t="s">
        <v>228</v>
      </c>
      <c r="B80" s="23" t="s">
        <v>234</v>
      </c>
      <c r="C80" s="24" t="s">
        <v>115</v>
      </c>
      <c r="D80" s="25">
        <v>18</v>
      </c>
      <c r="E80" s="25">
        <f>VLOOKUP(B80,ABC!B$14:E$343,4,FALSE)</f>
        <v>0</v>
      </c>
      <c r="F80" s="25">
        <f t="shared" si="3"/>
        <v>0</v>
      </c>
      <c r="G80" s="105" t="e">
        <f>F80/ORCAMENTO_RESUMO!$C$78*100</f>
        <v>#DIV/0!</v>
      </c>
      <c r="H80" s="28" t="str">
        <f>VLOOKUP(B80,ABC!$B$15:$I$417,8,FALSE)</f>
        <v>1 004 904</v>
      </c>
    </row>
    <row r="81" spans="1:8" x14ac:dyDescent="0.2">
      <c r="A81" s="108" t="s">
        <v>230</v>
      </c>
      <c r="B81" s="23" t="s">
        <v>236</v>
      </c>
      <c r="C81" s="24" t="s">
        <v>122</v>
      </c>
      <c r="D81" s="25">
        <v>6</v>
      </c>
      <c r="E81" s="25">
        <f>VLOOKUP(B81,ABC!B$14:E$343,4,FALSE)</f>
        <v>0</v>
      </c>
      <c r="F81" s="25">
        <f t="shared" si="3"/>
        <v>0</v>
      </c>
      <c r="G81" s="105" t="e">
        <f>F81/ORCAMENTO_RESUMO!$C$78*100</f>
        <v>#DIV/0!</v>
      </c>
      <c r="H81" s="28" t="str">
        <f>VLOOKUP(B81,ABC!$B$15:$I$417,8,FALSE)</f>
        <v>1 004 904</v>
      </c>
    </row>
    <row r="82" spans="1:8" x14ac:dyDescent="0.2">
      <c r="A82" s="108" t="s">
        <v>231</v>
      </c>
      <c r="B82" s="23" t="s">
        <v>238</v>
      </c>
      <c r="C82" s="24" t="s">
        <v>122</v>
      </c>
      <c r="D82" s="25">
        <v>2</v>
      </c>
      <c r="E82" s="25">
        <f>VLOOKUP(B82,ABC!B$14:E$343,4,FALSE)</f>
        <v>0</v>
      </c>
      <c r="F82" s="25">
        <f t="shared" si="3"/>
        <v>0</v>
      </c>
      <c r="G82" s="105" t="e">
        <f>F82/ORCAMENTO_RESUMO!$C$78*100</f>
        <v>#DIV/0!</v>
      </c>
      <c r="H82" s="28" t="str">
        <f>VLOOKUP(B82,ABC!$B$15:$I$417,8,FALSE)</f>
        <v>1 004 904</v>
      </c>
    </row>
    <row r="83" spans="1:8" x14ac:dyDescent="0.2">
      <c r="A83" s="108" t="s">
        <v>233</v>
      </c>
      <c r="B83" s="23" t="s">
        <v>240</v>
      </c>
      <c r="C83" s="24" t="s">
        <v>122</v>
      </c>
      <c r="D83" s="25">
        <v>2</v>
      </c>
      <c r="E83" s="25">
        <f>VLOOKUP(B83,ABC!B$14:E$343,4,FALSE)</f>
        <v>0</v>
      </c>
      <c r="F83" s="25">
        <f t="shared" si="3"/>
        <v>0</v>
      </c>
      <c r="G83" s="105" t="e">
        <f>F83/ORCAMENTO_RESUMO!$C$78*100</f>
        <v>#DIV/0!</v>
      </c>
      <c r="H83" s="28" t="str">
        <f>VLOOKUP(B83,ABC!$B$15:$I$417,8,FALSE)</f>
        <v>1 004 904</v>
      </c>
    </row>
    <row r="84" spans="1:8" x14ac:dyDescent="0.2">
      <c r="A84" s="108" t="s">
        <v>235</v>
      </c>
      <c r="B84" s="23" t="s">
        <v>241</v>
      </c>
      <c r="C84" s="24" t="s">
        <v>122</v>
      </c>
      <c r="D84" s="25">
        <v>6</v>
      </c>
      <c r="E84" s="25">
        <f>VLOOKUP(B84,ABC!B$14:E$343,4,FALSE)</f>
        <v>0</v>
      </c>
      <c r="F84" s="25">
        <f t="shared" si="3"/>
        <v>0</v>
      </c>
      <c r="G84" s="105" t="e">
        <f>F84/ORCAMENTO_RESUMO!$C$78*100</f>
        <v>#DIV/0!</v>
      </c>
      <c r="H84" s="28" t="str">
        <f>VLOOKUP(B84,ABC!$B$15:$I$417,8,FALSE)</f>
        <v>1 004 904</v>
      </c>
    </row>
    <row r="85" spans="1:8" ht="22.5" x14ac:dyDescent="0.2">
      <c r="A85" s="108" t="s">
        <v>237</v>
      </c>
      <c r="B85" s="23" t="s">
        <v>242</v>
      </c>
      <c r="C85" s="24" t="s">
        <v>122</v>
      </c>
      <c r="D85" s="25">
        <v>10</v>
      </c>
      <c r="E85" s="25">
        <f>VLOOKUP(B85,ABC!B$14:E$343,4,FALSE)</f>
        <v>0</v>
      </c>
      <c r="F85" s="25">
        <f t="shared" si="3"/>
        <v>0</v>
      </c>
      <c r="G85" s="105" t="e">
        <f>F85/ORCAMENTO_RESUMO!$C$78*100</f>
        <v>#DIV/0!</v>
      </c>
      <c r="H85" s="28" t="str">
        <f>VLOOKUP(B85,ABC!$B$15:$I$417,8,FALSE)</f>
        <v>1 004 904</v>
      </c>
    </row>
    <row r="86" spans="1:8" ht="33.75" x14ac:dyDescent="0.2">
      <c r="A86" s="108" t="s">
        <v>239</v>
      </c>
      <c r="B86" s="23" t="s">
        <v>243</v>
      </c>
      <c r="C86" s="24" t="s">
        <v>122</v>
      </c>
      <c r="D86" s="25">
        <v>2</v>
      </c>
      <c r="E86" s="25">
        <f>VLOOKUP(B86,ABC!B$14:E$343,4,FALSE)</f>
        <v>0</v>
      </c>
      <c r="F86" s="25">
        <f t="shared" si="3"/>
        <v>0</v>
      </c>
      <c r="G86" s="105" t="e">
        <f>F86/ORCAMENTO_RESUMO!$C$78*100</f>
        <v>#DIV/0!</v>
      </c>
      <c r="H86" s="28" t="str">
        <f>VLOOKUP(B86,ABC!$B$15:$I$417,8,FALSE)</f>
        <v>1 004 904</v>
      </c>
    </row>
    <row r="87" spans="1:8" x14ac:dyDescent="0.2">
      <c r="A87" s="108" t="s">
        <v>84</v>
      </c>
      <c r="B87" s="23" t="s">
        <v>85</v>
      </c>
      <c r="C87" s="24"/>
      <c r="D87" s="25"/>
      <c r="E87" s="25"/>
      <c r="F87" s="101">
        <f>SUBTOTAL(9,F88:F103)</f>
        <v>0</v>
      </c>
      <c r="G87" s="105" t="e">
        <f>F87/ORCAMENTO_RESUMO!$C$78*100</f>
        <v>#DIV/0!</v>
      </c>
      <c r="H87" s="28"/>
    </row>
    <row r="88" spans="1:8" x14ac:dyDescent="0.2">
      <c r="A88" s="108" t="s">
        <v>30</v>
      </c>
      <c r="B88" s="23" t="s">
        <v>934</v>
      </c>
      <c r="C88" s="24"/>
      <c r="D88" s="25"/>
      <c r="E88" s="25"/>
      <c r="F88" s="25">
        <f>SUBTOTAL(9,F89:F103)</f>
        <v>0</v>
      </c>
      <c r="G88" s="105" t="e">
        <f>F88/ORCAMENTO_RESUMO!$C$78*100</f>
        <v>#DIV/0!</v>
      </c>
      <c r="H88" s="28"/>
    </row>
    <row r="89" spans="1:8" x14ac:dyDescent="0.2">
      <c r="A89" s="108" t="s">
        <v>244</v>
      </c>
      <c r="B89" s="23" t="s">
        <v>114</v>
      </c>
      <c r="C89" s="24" t="s">
        <v>115</v>
      </c>
      <c r="D89" s="25">
        <v>180</v>
      </c>
      <c r="E89" s="25">
        <f>VLOOKUP(B89,ABC!B$14:E$343,4,FALSE)</f>
        <v>0</v>
      </c>
      <c r="F89" s="25">
        <f t="shared" si="3"/>
        <v>0</v>
      </c>
      <c r="G89" s="105" t="e">
        <f>F89/ORCAMENTO_RESUMO!$C$78*100</f>
        <v>#DIV/0!</v>
      </c>
      <c r="H89" s="28" t="str">
        <f>VLOOKUP(B89,ABC!$B$15:$I$417,8,FALSE)</f>
        <v>1 000 309</v>
      </c>
    </row>
    <row r="90" spans="1:8" ht="22.5" x14ac:dyDescent="0.2">
      <c r="A90" s="108" t="s">
        <v>245</v>
      </c>
      <c r="B90" s="23" t="s">
        <v>270</v>
      </c>
      <c r="C90" s="24" t="s">
        <v>115</v>
      </c>
      <c r="D90" s="25">
        <v>6</v>
      </c>
      <c r="E90" s="25">
        <f>VLOOKUP(B90,ABC!B$14:E$343,4,FALSE)</f>
        <v>0</v>
      </c>
      <c r="F90" s="25">
        <f t="shared" si="3"/>
        <v>0</v>
      </c>
      <c r="G90" s="105" t="e">
        <f>F90/ORCAMENTO_RESUMO!$C$78*100</f>
        <v>#DIV/0!</v>
      </c>
      <c r="H90" s="28" t="str">
        <f>VLOOKUP(B90,ABC!$B$15:$I$417,8,FALSE)</f>
        <v>1 420 787</v>
      </c>
    </row>
    <row r="91" spans="1:8" x14ac:dyDescent="0.2">
      <c r="A91" s="108" t="s">
        <v>247</v>
      </c>
      <c r="B91" s="23" t="s">
        <v>246</v>
      </c>
      <c r="C91" s="24" t="s">
        <v>115</v>
      </c>
      <c r="D91" s="25">
        <v>582</v>
      </c>
      <c r="E91" s="25">
        <f>VLOOKUP(B91,ABC!B$14:E$343,4,FALSE)</f>
        <v>0</v>
      </c>
      <c r="F91" s="25">
        <f t="shared" si="3"/>
        <v>0</v>
      </c>
      <c r="G91" s="105" t="e">
        <f>F91/ORCAMENTO_RESUMO!$C$78*100</f>
        <v>#DIV/0!</v>
      </c>
      <c r="H91" s="28" t="str">
        <f>VLOOKUP(B91,ABC!$B$15:$I$417,8,FALSE)</f>
        <v>1 000 309</v>
      </c>
    </row>
    <row r="92" spans="1:8" x14ac:dyDescent="0.2">
      <c r="A92" s="108" t="s">
        <v>248</v>
      </c>
      <c r="B92" s="23" t="s">
        <v>888</v>
      </c>
      <c r="C92" s="24" t="s">
        <v>115</v>
      </c>
      <c r="D92" s="25">
        <v>180</v>
      </c>
      <c r="E92" s="25">
        <f>VLOOKUP(B92,ABC!B$14:E$343,4,FALSE)</f>
        <v>0</v>
      </c>
      <c r="F92" s="25">
        <f t="shared" si="3"/>
        <v>0</v>
      </c>
      <c r="G92" s="105" t="e">
        <f>F92/ORCAMENTO_RESUMO!$C$78*100</f>
        <v>#DIV/0!</v>
      </c>
      <c r="H92" s="28" t="str">
        <f>VLOOKUP(B92,ABC!$B$15:$I$417,8,FALSE)</f>
        <v>1 000 309</v>
      </c>
    </row>
    <row r="93" spans="1:8" x14ac:dyDescent="0.2">
      <c r="A93" s="108" t="s">
        <v>250</v>
      </c>
      <c r="B93" s="23" t="s">
        <v>249</v>
      </c>
      <c r="C93" s="24" t="s">
        <v>115</v>
      </c>
      <c r="D93" s="25">
        <v>378</v>
      </c>
      <c r="E93" s="25">
        <f>VLOOKUP(B93,ABC!B$14:E$343,4,FALSE)</f>
        <v>0</v>
      </c>
      <c r="F93" s="25">
        <f t="shared" si="3"/>
        <v>0</v>
      </c>
      <c r="G93" s="105" t="e">
        <f>F93/ORCAMENTO_RESUMO!$C$78*100</f>
        <v>#DIV/0!</v>
      </c>
      <c r="H93" s="28" t="str">
        <f>VLOOKUP(B93,ABC!$B$15:$I$417,8,FALSE)</f>
        <v>1 000 309</v>
      </c>
    </row>
    <row r="94" spans="1:8" ht="22.5" x14ac:dyDescent="0.2">
      <c r="A94" s="108" t="s">
        <v>252</v>
      </c>
      <c r="B94" s="23" t="s">
        <v>251</v>
      </c>
      <c r="C94" s="24" t="s">
        <v>122</v>
      </c>
      <c r="D94" s="25">
        <v>6</v>
      </c>
      <c r="E94" s="25">
        <f>VLOOKUP(B94,ABC!B$14:E$343,4,FALSE)</f>
        <v>0</v>
      </c>
      <c r="F94" s="25">
        <f t="shared" si="3"/>
        <v>0</v>
      </c>
      <c r="G94" s="105" t="e">
        <f>F94/ORCAMENTO_RESUMO!$C$78*100</f>
        <v>#DIV/0!</v>
      </c>
      <c r="H94" s="28" t="str">
        <f>VLOOKUP(B94,ABC!$B$15:$I$417,8,FALSE)</f>
        <v>1 420 787</v>
      </c>
    </row>
    <row r="95" spans="1:8" ht="22.5" x14ac:dyDescent="0.2">
      <c r="A95" s="108" t="s">
        <v>254</v>
      </c>
      <c r="B95" s="23" t="s">
        <v>253</v>
      </c>
      <c r="C95" s="24" t="s">
        <v>122</v>
      </c>
      <c r="D95" s="25">
        <v>4</v>
      </c>
      <c r="E95" s="25">
        <f>VLOOKUP(B95,ABC!B$14:E$343,4,FALSE)</f>
        <v>0</v>
      </c>
      <c r="F95" s="25">
        <f t="shared" si="3"/>
        <v>0</v>
      </c>
      <c r="G95" s="105" t="e">
        <f>F95/ORCAMENTO_RESUMO!$C$78*100</f>
        <v>#DIV/0!</v>
      </c>
      <c r="H95" s="28" t="str">
        <f>VLOOKUP(B95,ABC!$B$15:$I$417,8,FALSE)</f>
        <v>1 420 787</v>
      </c>
    </row>
    <row r="96" spans="1:8" ht="22.5" x14ac:dyDescent="0.2">
      <c r="A96" s="108" t="s">
        <v>256</v>
      </c>
      <c r="B96" s="23" t="s">
        <v>255</v>
      </c>
      <c r="C96" s="24" t="s">
        <v>122</v>
      </c>
      <c r="D96" s="25">
        <v>4</v>
      </c>
      <c r="E96" s="25">
        <f>VLOOKUP(B96,ABC!B$14:E$343,4,FALSE)</f>
        <v>0</v>
      </c>
      <c r="F96" s="25">
        <f t="shared" si="3"/>
        <v>0</v>
      </c>
      <c r="G96" s="105" t="e">
        <f>F96/ORCAMENTO_RESUMO!$C$78*100</f>
        <v>#DIV/0!</v>
      </c>
      <c r="H96" s="28" t="str">
        <f>VLOOKUP(B96,ABC!$B$15:$I$417,8,FALSE)</f>
        <v>1 420 787</v>
      </c>
    </row>
    <row r="97" spans="1:8" ht="22.5" x14ac:dyDescent="0.2">
      <c r="A97" s="108" t="s">
        <v>257</v>
      </c>
      <c r="B97" s="23" t="s">
        <v>258</v>
      </c>
      <c r="C97" s="24" t="s">
        <v>122</v>
      </c>
      <c r="D97" s="25">
        <v>1</v>
      </c>
      <c r="E97" s="25">
        <f>VLOOKUP(B97,ABC!B$14:E$343,4,FALSE)</f>
        <v>0</v>
      </c>
      <c r="F97" s="25">
        <f t="shared" ref="F97:F103" si="4">ROUND(E97*D97,2)</f>
        <v>0</v>
      </c>
      <c r="G97" s="105" t="e">
        <f>F97/ORCAMENTO_RESUMO!$C$78*100</f>
        <v>#DIV/0!</v>
      </c>
      <c r="H97" s="28" t="str">
        <f>VLOOKUP(B97,ABC!$B$15:$I$417,8,FALSE)</f>
        <v>1 420 787</v>
      </c>
    </row>
    <row r="98" spans="1:8" x14ac:dyDescent="0.2">
      <c r="A98" s="108" t="s">
        <v>259</v>
      </c>
      <c r="B98" s="23" t="s">
        <v>261</v>
      </c>
      <c r="C98" s="24" t="s">
        <v>122</v>
      </c>
      <c r="D98" s="25">
        <v>3</v>
      </c>
      <c r="E98" s="25">
        <f>VLOOKUP(B98,ABC!B$14:E$343,4,FALSE)</f>
        <v>0</v>
      </c>
      <c r="F98" s="25">
        <f t="shared" si="4"/>
        <v>0</v>
      </c>
      <c r="G98" s="105" t="e">
        <f>F98/ORCAMENTO_RESUMO!$C$78*100</f>
        <v>#DIV/0!</v>
      </c>
      <c r="H98" s="28" t="str">
        <f>VLOOKUP(B98,ABC!$B$15:$I$417,8,FALSE)</f>
        <v>1 000 309</v>
      </c>
    </row>
    <row r="99" spans="1:8" x14ac:dyDescent="0.2">
      <c r="A99" s="108" t="s">
        <v>260</v>
      </c>
      <c r="B99" s="23" t="s">
        <v>263</v>
      </c>
      <c r="C99" s="24" t="s">
        <v>122</v>
      </c>
      <c r="D99" s="25">
        <v>1</v>
      </c>
      <c r="E99" s="25">
        <f>VLOOKUP(B99,ABC!B$14:E$343,4,FALSE)</f>
        <v>0</v>
      </c>
      <c r="F99" s="25">
        <f t="shared" si="4"/>
        <v>0</v>
      </c>
      <c r="G99" s="105" t="e">
        <f>F99/ORCAMENTO_RESUMO!$C$78*100</f>
        <v>#DIV/0!</v>
      </c>
      <c r="H99" s="28" t="str">
        <f>VLOOKUP(B99,ABC!$B$15:$I$417,8,FALSE)</f>
        <v>1 000 309</v>
      </c>
    </row>
    <row r="100" spans="1:8" x14ac:dyDescent="0.2">
      <c r="A100" s="108" t="s">
        <v>262</v>
      </c>
      <c r="B100" s="23" t="s">
        <v>265</v>
      </c>
      <c r="C100" s="24" t="s">
        <v>122</v>
      </c>
      <c r="D100" s="25">
        <v>4</v>
      </c>
      <c r="E100" s="25">
        <f>VLOOKUP(B100,ABC!B$14:E$343,4,FALSE)</f>
        <v>0</v>
      </c>
      <c r="F100" s="25">
        <f t="shared" si="4"/>
        <v>0</v>
      </c>
      <c r="G100" s="105" t="e">
        <f>F100/ORCAMENTO_RESUMO!$C$78*100</f>
        <v>#DIV/0!</v>
      </c>
      <c r="H100" s="28" t="str">
        <f>VLOOKUP(B100,ABC!$B$15:$I$417,8,FALSE)</f>
        <v>1 000 309</v>
      </c>
    </row>
    <row r="101" spans="1:8" x14ac:dyDescent="0.2">
      <c r="A101" s="108" t="s">
        <v>264</v>
      </c>
      <c r="B101" s="23" t="s">
        <v>924</v>
      </c>
      <c r="C101" s="24" t="s">
        <v>122</v>
      </c>
      <c r="D101" s="25">
        <v>1</v>
      </c>
      <c r="E101" s="25">
        <f>VLOOKUP(B101,ABC!B$14:E$343,4,FALSE)</f>
        <v>0</v>
      </c>
      <c r="F101" s="25">
        <f t="shared" si="4"/>
        <v>0</v>
      </c>
      <c r="G101" s="105" t="e">
        <f>F101/ORCAMENTO_RESUMO!$C$78*100</f>
        <v>#DIV/0!</v>
      </c>
      <c r="H101" s="28" t="str">
        <f>VLOOKUP(B101,ABC!$B$15:$I$417,8,FALSE)</f>
        <v>1 420 787</v>
      </c>
    </row>
    <row r="102" spans="1:8" x14ac:dyDescent="0.2">
      <c r="A102" s="108" t="s">
        <v>936</v>
      </c>
      <c r="B102" s="23" t="s">
        <v>925</v>
      </c>
      <c r="C102" s="24" t="s">
        <v>122</v>
      </c>
      <c r="D102" s="25">
        <v>1</v>
      </c>
      <c r="E102" s="25">
        <f>VLOOKUP(B102,ABC!B$14:E$343,4,FALSE)</f>
        <v>0</v>
      </c>
      <c r="F102" s="25">
        <f t="shared" si="4"/>
        <v>0</v>
      </c>
      <c r="G102" s="105" t="e">
        <f>F102/ORCAMENTO_RESUMO!$C$78*100</f>
        <v>#DIV/0!</v>
      </c>
      <c r="H102" s="28" t="str">
        <f>VLOOKUP(B102,ABC!$B$15:$I$417,8,FALSE)</f>
        <v>1 000 309</v>
      </c>
    </row>
    <row r="103" spans="1:8" x14ac:dyDescent="0.2">
      <c r="A103" s="108" t="s">
        <v>937</v>
      </c>
      <c r="B103" s="23" t="s">
        <v>926</v>
      </c>
      <c r="C103" s="24" t="s">
        <v>122</v>
      </c>
      <c r="D103" s="25">
        <v>1</v>
      </c>
      <c r="E103" s="25">
        <f>VLOOKUP(B103,ABC!B$14:E$343,4,FALSE)</f>
        <v>0</v>
      </c>
      <c r="F103" s="25">
        <f t="shared" si="4"/>
        <v>0</v>
      </c>
      <c r="G103" s="105" t="e">
        <f>F103/ORCAMENTO_RESUMO!$C$78*100</f>
        <v>#DIV/0!</v>
      </c>
      <c r="H103" s="28" t="str">
        <f>VLOOKUP(B103,ABC!$B$15:$I$417,8,FALSE)</f>
        <v>1 000 309</v>
      </c>
    </row>
    <row r="104" spans="1:8" x14ac:dyDescent="0.2">
      <c r="A104" s="108" t="s">
        <v>86</v>
      </c>
      <c r="B104" s="23" t="s">
        <v>87</v>
      </c>
      <c r="C104" s="24"/>
      <c r="D104" s="25"/>
      <c r="E104" s="25"/>
      <c r="F104" s="101">
        <f>SUBTOTAL(9,F105:F122)</f>
        <v>0</v>
      </c>
      <c r="G104" s="105" t="e">
        <f>F104/ORCAMENTO_RESUMO!$C$78*100</f>
        <v>#DIV/0!</v>
      </c>
      <c r="H104" s="28"/>
    </row>
    <row r="105" spans="1:8" x14ac:dyDescent="0.2">
      <c r="A105" s="108" t="s">
        <v>47</v>
      </c>
      <c r="B105" s="23" t="s">
        <v>93</v>
      </c>
      <c r="C105" s="24"/>
      <c r="D105" s="25"/>
      <c r="E105" s="25"/>
      <c r="F105" s="25">
        <f>SUBTOTAL(9,F106:F119)</f>
        <v>0</v>
      </c>
      <c r="G105" s="105" t="e">
        <f>F105/ORCAMENTO_RESUMO!$C$78*100</f>
        <v>#DIV/0!</v>
      </c>
      <c r="H105" s="28"/>
    </row>
    <row r="106" spans="1:8" x14ac:dyDescent="0.2">
      <c r="A106" s="108" t="s">
        <v>266</v>
      </c>
      <c r="B106" s="23" t="s">
        <v>175</v>
      </c>
      <c r="C106" s="24" t="s">
        <v>115</v>
      </c>
      <c r="D106" s="25">
        <v>9</v>
      </c>
      <c r="E106" s="25">
        <f>VLOOKUP(B106,ABC!B$14:E$343,4,FALSE)</f>
        <v>0</v>
      </c>
      <c r="F106" s="25">
        <f t="shared" ref="F106:F160" si="5">ROUND(E106*D106,2)</f>
        <v>0</v>
      </c>
      <c r="G106" s="105" t="e">
        <f>F106/ORCAMENTO_RESUMO!$C$78*100</f>
        <v>#DIV/0!</v>
      </c>
      <c r="H106" s="28" t="str">
        <f>VLOOKUP(B106,ABC!$B$15:$I$417,8,FALSE)</f>
        <v>1 420 787</v>
      </c>
    </row>
    <row r="107" spans="1:8" ht="22.5" x14ac:dyDescent="0.2">
      <c r="A107" s="108" t="s">
        <v>268</v>
      </c>
      <c r="B107" s="23" t="s">
        <v>162</v>
      </c>
      <c r="C107" s="24" t="s">
        <v>122</v>
      </c>
      <c r="D107" s="25">
        <v>2</v>
      </c>
      <c r="E107" s="25">
        <f>VLOOKUP(B107,ABC!B$14:E$343,4,FALSE)</f>
        <v>0</v>
      </c>
      <c r="F107" s="25">
        <f t="shared" si="5"/>
        <v>0</v>
      </c>
      <c r="G107" s="105" t="e">
        <f>F107/ORCAMENTO_RESUMO!$C$78*100</f>
        <v>#DIV/0!</v>
      </c>
      <c r="H107" s="28" t="str">
        <f>VLOOKUP(B107,ABC!$B$15:$I$417,8,FALSE)</f>
        <v>1 420 787</v>
      </c>
    </row>
    <row r="108" spans="1:8" x14ac:dyDescent="0.2">
      <c r="A108" s="108" t="s">
        <v>269</v>
      </c>
      <c r="B108" s="23" t="s">
        <v>914</v>
      </c>
      <c r="C108" s="24" t="s">
        <v>122</v>
      </c>
      <c r="D108" s="25">
        <v>5</v>
      </c>
      <c r="E108" s="25">
        <f>VLOOKUP(B108,ABC!B$14:E$343,4,FALSE)</f>
        <v>0</v>
      </c>
      <c r="F108" s="25">
        <f t="shared" si="5"/>
        <v>0</v>
      </c>
      <c r="G108" s="105" t="e">
        <f>F108/ORCAMENTO_RESUMO!$C$78*100</f>
        <v>#DIV/0!</v>
      </c>
      <c r="H108" s="28" t="str">
        <f>VLOOKUP(B108,ABC!$B$15:$I$417,8,FALSE)</f>
        <v>1 420 787</v>
      </c>
    </row>
    <row r="109" spans="1:8" x14ac:dyDescent="0.2">
      <c r="A109" s="108" t="s">
        <v>271</v>
      </c>
      <c r="B109" s="23" t="s">
        <v>267</v>
      </c>
      <c r="C109" s="24" t="s">
        <v>115</v>
      </c>
      <c r="D109" s="25">
        <v>21</v>
      </c>
      <c r="E109" s="25">
        <f>VLOOKUP(B109,ABC!B$14:E$343,4,FALSE)</f>
        <v>0</v>
      </c>
      <c r="F109" s="25">
        <f t="shared" si="5"/>
        <v>0</v>
      </c>
      <c r="G109" s="105" t="e">
        <f>F109/ORCAMENTO_RESUMO!$C$78*100</f>
        <v>#DIV/0!</v>
      </c>
      <c r="H109" s="28" t="str">
        <f>VLOOKUP(B109,ABC!$B$15:$I$417,8,FALSE)</f>
        <v>1 420 787</v>
      </c>
    </row>
    <row r="110" spans="1:8" ht="22.5" x14ac:dyDescent="0.2">
      <c r="A110" s="108" t="s">
        <v>273</v>
      </c>
      <c r="B110" s="23" t="s">
        <v>270</v>
      </c>
      <c r="C110" s="24" t="s">
        <v>115</v>
      </c>
      <c r="D110" s="25">
        <v>6</v>
      </c>
      <c r="E110" s="25">
        <f>VLOOKUP(B110,ABC!B$14:E$343,4,FALSE)</f>
        <v>0</v>
      </c>
      <c r="F110" s="25">
        <f t="shared" si="5"/>
        <v>0</v>
      </c>
      <c r="G110" s="105" t="e">
        <f>F110/ORCAMENTO_RESUMO!$C$78*100</f>
        <v>#DIV/0!</v>
      </c>
      <c r="H110" s="28" t="str">
        <f>VLOOKUP(B110,ABC!$B$15:$I$417,8,FALSE)</f>
        <v>1 420 787</v>
      </c>
    </row>
    <row r="111" spans="1:8" ht="22.5" x14ac:dyDescent="0.2">
      <c r="A111" s="108" t="s">
        <v>275</v>
      </c>
      <c r="B111" s="23" t="s">
        <v>258</v>
      </c>
      <c r="C111" s="24" t="s">
        <v>122</v>
      </c>
      <c r="D111" s="25">
        <v>8</v>
      </c>
      <c r="E111" s="25">
        <f>VLOOKUP(B111,ABC!B$14:E$343,4,FALSE)</f>
        <v>0</v>
      </c>
      <c r="F111" s="25">
        <f t="shared" si="5"/>
        <v>0</v>
      </c>
      <c r="G111" s="105" t="e">
        <f>F111/ORCAMENTO_RESUMO!$C$78*100</f>
        <v>#DIV/0!</v>
      </c>
      <c r="H111" s="28" t="str">
        <f>VLOOKUP(B111,ABC!$B$15:$I$417,8,FALSE)</f>
        <v>1 420 787</v>
      </c>
    </row>
    <row r="112" spans="1:8" ht="22.5" x14ac:dyDescent="0.2">
      <c r="A112" s="108" t="s">
        <v>276</v>
      </c>
      <c r="B112" s="23" t="s">
        <v>272</v>
      </c>
      <c r="C112" s="24" t="s">
        <v>122</v>
      </c>
      <c r="D112" s="25">
        <v>1</v>
      </c>
      <c r="E112" s="25">
        <f>VLOOKUP(B112,ABC!B$14:E$343,4,FALSE)</f>
        <v>0</v>
      </c>
      <c r="F112" s="25">
        <f t="shared" si="5"/>
        <v>0</v>
      </c>
      <c r="G112" s="105" t="e">
        <f>F112/ORCAMENTO_RESUMO!$C$78*100</f>
        <v>#DIV/0!</v>
      </c>
      <c r="H112" s="28" t="str">
        <f>VLOOKUP(B112,ABC!$B$15:$I$417,8,FALSE)</f>
        <v>1 420 787</v>
      </c>
    </row>
    <row r="113" spans="1:8" ht="22.5" x14ac:dyDescent="0.2">
      <c r="A113" s="108" t="s">
        <v>278</v>
      </c>
      <c r="B113" s="23" t="s">
        <v>170</v>
      </c>
      <c r="C113" s="24" t="s">
        <v>122</v>
      </c>
      <c r="D113" s="25">
        <v>1</v>
      </c>
      <c r="E113" s="25">
        <f>VLOOKUP(B113,ABC!B$14:E$343,4,FALSE)</f>
        <v>0</v>
      </c>
      <c r="F113" s="25">
        <f t="shared" si="5"/>
        <v>0</v>
      </c>
      <c r="G113" s="105" t="e">
        <f>F113/ORCAMENTO_RESUMO!$C$78*100</f>
        <v>#DIV/0!</v>
      </c>
      <c r="H113" s="28" t="str">
        <f>VLOOKUP(B113,ABC!$B$15:$I$417,8,FALSE)</f>
        <v>1 420 787</v>
      </c>
    </row>
    <row r="114" spans="1:8" x14ac:dyDescent="0.2">
      <c r="A114" s="108" t="s">
        <v>279</v>
      </c>
      <c r="B114" s="23" t="s">
        <v>285</v>
      </c>
      <c r="C114" s="24" t="s">
        <v>122</v>
      </c>
      <c r="D114" s="25">
        <v>1</v>
      </c>
      <c r="E114" s="25">
        <f>VLOOKUP(B114,ABC!B$14:E$343,4,FALSE)</f>
        <v>0</v>
      </c>
      <c r="F114" s="25">
        <f t="shared" si="5"/>
        <v>0</v>
      </c>
      <c r="G114" s="105" t="e">
        <f>F114/ORCAMENTO_RESUMO!$C$78*100</f>
        <v>#DIV/0!</v>
      </c>
      <c r="H114" s="28" t="str">
        <f>VLOOKUP(B114,ABC!$B$15:$I$417,8,FALSE)</f>
        <v>1 420 787</v>
      </c>
    </row>
    <row r="115" spans="1:8" ht="22.5" x14ac:dyDescent="0.2">
      <c r="A115" s="108" t="s">
        <v>280</v>
      </c>
      <c r="B115" s="23" t="s">
        <v>274</v>
      </c>
      <c r="C115" s="24" t="s">
        <v>122</v>
      </c>
      <c r="D115" s="25">
        <v>1</v>
      </c>
      <c r="E115" s="25">
        <f>VLOOKUP(B115,ABC!B$14:E$343,4,FALSE)</f>
        <v>0</v>
      </c>
      <c r="F115" s="25">
        <f t="shared" si="5"/>
        <v>0</v>
      </c>
      <c r="G115" s="105" t="e">
        <f>F115/ORCAMENTO_RESUMO!$C$78*100</f>
        <v>#DIV/0!</v>
      </c>
      <c r="H115" s="28" t="str">
        <f>VLOOKUP(B115,ABC!$B$15:$I$417,8,FALSE)</f>
        <v>1 420 787</v>
      </c>
    </row>
    <row r="116" spans="1:8" ht="22.5" x14ac:dyDescent="0.2">
      <c r="A116" s="108" t="s">
        <v>281</v>
      </c>
      <c r="B116" s="23" t="s">
        <v>277</v>
      </c>
      <c r="C116" s="24" t="s">
        <v>122</v>
      </c>
      <c r="D116" s="25">
        <v>1</v>
      </c>
      <c r="E116" s="25">
        <f>VLOOKUP(B116,ABC!B$14:E$343,4,FALSE)</f>
        <v>0</v>
      </c>
      <c r="F116" s="25">
        <f t="shared" si="5"/>
        <v>0</v>
      </c>
      <c r="G116" s="105" t="e">
        <f>F116/ORCAMENTO_RESUMO!$C$78*100</f>
        <v>#DIV/0!</v>
      </c>
      <c r="H116" s="28" t="str">
        <f>VLOOKUP(B116,ABC!$B$15:$I$417,8,FALSE)</f>
        <v>1 420 787</v>
      </c>
    </row>
    <row r="117" spans="1:8" ht="22.5" x14ac:dyDescent="0.2">
      <c r="A117" s="108" t="s">
        <v>282</v>
      </c>
      <c r="B117" s="23" t="s">
        <v>152</v>
      </c>
      <c r="C117" s="24" t="s">
        <v>122</v>
      </c>
      <c r="D117" s="25">
        <v>1</v>
      </c>
      <c r="E117" s="25">
        <f>VLOOKUP(B117,ABC!B$14:E$343,4,FALSE)</f>
        <v>0</v>
      </c>
      <c r="F117" s="25">
        <f t="shared" si="5"/>
        <v>0</v>
      </c>
      <c r="G117" s="105" t="e">
        <f>F117/ORCAMENTO_RESUMO!$C$78*100</f>
        <v>#DIV/0!</v>
      </c>
      <c r="H117" s="28" t="str">
        <f>VLOOKUP(B117,ABC!$B$15:$I$417,8,FALSE)</f>
        <v>1 420 787</v>
      </c>
    </row>
    <row r="118" spans="1:8" x14ac:dyDescent="0.2">
      <c r="A118" s="108" t="s">
        <v>283</v>
      </c>
      <c r="B118" s="23" t="s">
        <v>139</v>
      </c>
      <c r="C118" s="24" t="s">
        <v>122</v>
      </c>
      <c r="D118" s="25">
        <v>5</v>
      </c>
      <c r="E118" s="25">
        <f>VLOOKUP(B118,ABC!B$14:E$343,4,FALSE)</f>
        <v>0</v>
      </c>
      <c r="F118" s="25">
        <f t="shared" si="5"/>
        <v>0</v>
      </c>
      <c r="G118" s="105" t="e">
        <f>F118/ORCAMENTO_RESUMO!$C$78*100</f>
        <v>#DIV/0!</v>
      </c>
      <c r="H118" s="28" t="str">
        <f>VLOOKUP(B118,ABC!$B$15:$I$417,8,FALSE)</f>
        <v>1 420 741</v>
      </c>
    </row>
    <row r="119" spans="1:8" x14ac:dyDescent="0.2">
      <c r="A119" s="108" t="s">
        <v>284</v>
      </c>
      <c r="B119" s="23" t="s">
        <v>166</v>
      </c>
      <c r="C119" s="24" t="s">
        <v>122</v>
      </c>
      <c r="D119" s="25">
        <v>40</v>
      </c>
      <c r="E119" s="25">
        <f>VLOOKUP(B119,ABC!B$14:E$343,4,FALSE)</f>
        <v>0</v>
      </c>
      <c r="F119" s="25">
        <f t="shared" si="5"/>
        <v>0</v>
      </c>
      <c r="G119" s="105" t="e">
        <f>F119/ORCAMENTO_RESUMO!$C$78*100</f>
        <v>#DIV/0!</v>
      </c>
      <c r="H119" s="28" t="str">
        <f>VLOOKUP(B119,ABC!$B$15:$I$417,8,FALSE)</f>
        <v>1 420 787</v>
      </c>
    </row>
    <row r="120" spans="1:8" x14ac:dyDescent="0.2">
      <c r="A120" s="108" t="s">
        <v>48</v>
      </c>
      <c r="B120" s="23" t="s">
        <v>101</v>
      </c>
      <c r="C120" s="24"/>
      <c r="D120" s="25"/>
      <c r="E120" s="25"/>
      <c r="F120" s="25">
        <f>SUBTOTAL(9,F121:F122)</f>
        <v>0</v>
      </c>
      <c r="G120" s="105" t="e">
        <f>F120/ORCAMENTO_RESUMO!$C$78*100</f>
        <v>#DIV/0!</v>
      </c>
      <c r="H120" s="28"/>
    </row>
    <row r="121" spans="1:8" x14ac:dyDescent="0.2">
      <c r="A121" s="108" t="s">
        <v>286</v>
      </c>
      <c r="B121" s="23" t="s">
        <v>287</v>
      </c>
      <c r="C121" s="24" t="s">
        <v>288</v>
      </c>
      <c r="D121" s="25">
        <v>10741.69</v>
      </c>
      <c r="E121" s="25">
        <f>VLOOKUP(B121,ABC!B$14:E$343,4,FALSE)</f>
        <v>0</v>
      </c>
      <c r="F121" s="25">
        <f t="shared" si="5"/>
        <v>0</v>
      </c>
      <c r="G121" s="105" t="e">
        <f>F121/ORCAMENTO_RESUMO!$C$78*100</f>
        <v>#DIV/0!</v>
      </c>
      <c r="H121" s="28" t="str">
        <f>VLOOKUP(B121,ABC!$B$15:$I$417,8,FALSE)</f>
        <v>1 420 741</v>
      </c>
    </row>
    <row r="122" spans="1:8" ht="22.5" x14ac:dyDescent="0.2">
      <c r="A122" s="108" t="s">
        <v>289</v>
      </c>
      <c r="B122" s="23" t="s">
        <v>290</v>
      </c>
      <c r="C122" s="24" t="s">
        <v>115</v>
      </c>
      <c r="D122" s="25">
        <v>985.14</v>
      </c>
      <c r="E122" s="25">
        <f>VLOOKUP(B122,ABC!B$14:E$343,4,FALSE)</f>
        <v>0</v>
      </c>
      <c r="F122" s="25">
        <f t="shared" si="5"/>
        <v>0</v>
      </c>
      <c r="G122" s="105" t="e">
        <f>F122/ORCAMENTO_RESUMO!$C$78*100</f>
        <v>#DIV/0!</v>
      </c>
      <c r="H122" s="28" t="str">
        <f>VLOOKUP(B122,ABC!$B$15:$I$417,8,FALSE)</f>
        <v>160 868</v>
      </c>
    </row>
    <row r="123" spans="1:8" x14ac:dyDescent="0.2">
      <c r="A123" s="108" t="s">
        <v>88</v>
      </c>
      <c r="B123" s="23" t="s">
        <v>89</v>
      </c>
      <c r="C123" s="24"/>
      <c r="D123" s="25"/>
      <c r="E123" s="25"/>
      <c r="F123" s="101">
        <f>SUBTOTAL(9,F124:F211)</f>
        <v>0</v>
      </c>
      <c r="G123" s="105" t="e">
        <f>F123/ORCAMENTO_RESUMO!$C$78*100</f>
        <v>#DIV/0!</v>
      </c>
      <c r="H123" s="28"/>
    </row>
    <row r="124" spans="1:8" x14ac:dyDescent="0.2">
      <c r="A124" s="108" t="s">
        <v>56</v>
      </c>
      <c r="B124" s="23" t="s">
        <v>103</v>
      </c>
      <c r="C124" s="24"/>
      <c r="D124" s="25"/>
      <c r="E124" s="25"/>
      <c r="F124" s="25">
        <f>SUBTOTAL(9,F125:F164)</f>
        <v>0</v>
      </c>
      <c r="G124" s="105" t="e">
        <f>F124/ORCAMENTO_RESUMO!$C$78*100</f>
        <v>#DIV/0!</v>
      </c>
      <c r="H124" s="28"/>
    </row>
    <row r="125" spans="1:8" x14ac:dyDescent="0.2">
      <c r="A125" s="108" t="s">
        <v>291</v>
      </c>
      <c r="B125" s="23" t="s">
        <v>292</v>
      </c>
      <c r="C125" s="24" t="s">
        <v>122</v>
      </c>
      <c r="D125" s="25">
        <v>2</v>
      </c>
      <c r="E125" s="25">
        <f>VLOOKUP(B125,ABC!B$14:E$343,4,FALSE)</f>
        <v>0</v>
      </c>
      <c r="F125" s="25">
        <f t="shared" si="5"/>
        <v>0</v>
      </c>
      <c r="G125" s="105" t="e">
        <f>F125/ORCAMENTO_RESUMO!$C$78*100</f>
        <v>#DIV/0!</v>
      </c>
      <c r="H125" s="28" t="str">
        <f>VLOOKUP(B125,ABC!$B$15:$I$417,8,FALSE)</f>
        <v>1 004 903</v>
      </c>
    </row>
    <row r="126" spans="1:8" x14ac:dyDescent="0.2">
      <c r="A126" s="108" t="s">
        <v>293</v>
      </c>
      <c r="B126" s="23" t="s">
        <v>294</v>
      </c>
      <c r="C126" s="24" t="s">
        <v>115</v>
      </c>
      <c r="D126" s="25">
        <v>6</v>
      </c>
      <c r="E126" s="25">
        <f>VLOOKUP(B126,ABC!B$14:E$343,4,FALSE)</f>
        <v>0</v>
      </c>
      <c r="F126" s="25">
        <f t="shared" si="5"/>
        <v>0</v>
      </c>
      <c r="G126" s="105" t="e">
        <f>F126/ORCAMENTO_RESUMO!$C$78*100</f>
        <v>#DIV/0!</v>
      </c>
      <c r="H126" s="28" t="str">
        <f>VLOOKUP(B126,ABC!$B$15:$I$417,8,FALSE)</f>
        <v>1 004 903</v>
      </c>
    </row>
    <row r="127" spans="1:8" x14ac:dyDescent="0.2">
      <c r="A127" s="108" t="s">
        <v>295</v>
      </c>
      <c r="B127" s="23" t="s">
        <v>296</v>
      </c>
      <c r="C127" s="24" t="s">
        <v>115</v>
      </c>
      <c r="D127" s="25">
        <v>12</v>
      </c>
      <c r="E127" s="25">
        <f>VLOOKUP(B127,ABC!B$14:E$343,4,FALSE)</f>
        <v>0</v>
      </c>
      <c r="F127" s="25">
        <f t="shared" si="5"/>
        <v>0</v>
      </c>
      <c r="G127" s="105" t="e">
        <f>F127/ORCAMENTO_RESUMO!$C$78*100</f>
        <v>#DIV/0!</v>
      </c>
      <c r="H127" s="28" t="str">
        <f>VLOOKUP(B127,ABC!$B$15:$I$417,8,FALSE)</f>
        <v>1 004 903</v>
      </c>
    </row>
    <row r="128" spans="1:8" x14ac:dyDescent="0.2">
      <c r="A128" s="108" t="s">
        <v>297</v>
      </c>
      <c r="B128" s="23" t="s">
        <v>298</v>
      </c>
      <c r="C128" s="24" t="s">
        <v>115</v>
      </c>
      <c r="D128" s="25">
        <v>8</v>
      </c>
      <c r="E128" s="25">
        <f>VLOOKUP(B128,ABC!B$14:E$343,4,FALSE)</f>
        <v>0</v>
      </c>
      <c r="F128" s="25">
        <f t="shared" si="5"/>
        <v>0</v>
      </c>
      <c r="G128" s="105" t="e">
        <f>F128/ORCAMENTO_RESUMO!$C$78*100</f>
        <v>#DIV/0!</v>
      </c>
      <c r="H128" s="28" t="str">
        <f>VLOOKUP(B128,ABC!$B$15:$I$417,8,FALSE)</f>
        <v>1 004 903</v>
      </c>
    </row>
    <row r="129" spans="1:8" x14ac:dyDescent="0.2">
      <c r="A129" s="108" t="s">
        <v>299</v>
      </c>
      <c r="B129" s="23" t="s">
        <v>300</v>
      </c>
      <c r="C129" s="24" t="s">
        <v>122</v>
      </c>
      <c r="D129" s="25">
        <v>3</v>
      </c>
      <c r="E129" s="25">
        <f>VLOOKUP(B129,ABC!B$14:E$343,4,FALSE)</f>
        <v>0</v>
      </c>
      <c r="F129" s="25">
        <f t="shared" si="5"/>
        <v>0</v>
      </c>
      <c r="G129" s="105" t="e">
        <f>F129/ORCAMENTO_RESUMO!$C$78*100</f>
        <v>#DIV/0!</v>
      </c>
      <c r="H129" s="28" t="str">
        <f>VLOOKUP(B129,ABC!$B$15:$I$417,8,FALSE)</f>
        <v>1 004 903</v>
      </c>
    </row>
    <row r="130" spans="1:8" x14ac:dyDescent="0.2">
      <c r="A130" s="108" t="s">
        <v>301</v>
      </c>
      <c r="B130" s="23" t="s">
        <v>302</v>
      </c>
      <c r="C130" s="24" t="s">
        <v>122</v>
      </c>
      <c r="D130" s="25">
        <v>8</v>
      </c>
      <c r="E130" s="25">
        <f>VLOOKUP(B130,ABC!B$14:E$343,4,FALSE)</f>
        <v>0</v>
      </c>
      <c r="F130" s="25">
        <f t="shared" si="5"/>
        <v>0</v>
      </c>
      <c r="G130" s="105" t="e">
        <f>F130/ORCAMENTO_RESUMO!$C$78*100</f>
        <v>#DIV/0!</v>
      </c>
      <c r="H130" s="28" t="str">
        <f>VLOOKUP(B130,ABC!$B$15:$I$417,8,FALSE)</f>
        <v>1 004 903</v>
      </c>
    </row>
    <row r="131" spans="1:8" x14ac:dyDescent="0.2">
      <c r="A131" s="108" t="s">
        <v>303</v>
      </c>
      <c r="B131" s="23" t="s">
        <v>304</v>
      </c>
      <c r="C131" s="24" t="s">
        <v>122</v>
      </c>
      <c r="D131" s="25">
        <v>3</v>
      </c>
      <c r="E131" s="25">
        <f>VLOOKUP(B131,ABC!B$14:E$343,4,FALSE)</f>
        <v>0</v>
      </c>
      <c r="F131" s="25">
        <f t="shared" si="5"/>
        <v>0</v>
      </c>
      <c r="G131" s="105" t="e">
        <f>F131/ORCAMENTO_RESUMO!$C$78*100</f>
        <v>#DIV/0!</v>
      </c>
      <c r="H131" s="28" t="str">
        <f>VLOOKUP(B131,ABC!$B$15:$I$417,8,FALSE)</f>
        <v>1 004 903</v>
      </c>
    </row>
    <row r="132" spans="1:8" x14ac:dyDescent="0.2">
      <c r="A132" s="108" t="s">
        <v>305</v>
      </c>
      <c r="B132" s="23" t="s">
        <v>306</v>
      </c>
      <c r="C132" s="24" t="s">
        <v>122</v>
      </c>
      <c r="D132" s="25">
        <v>2</v>
      </c>
      <c r="E132" s="25">
        <f>VLOOKUP(B132,ABC!B$14:E$343,4,FALSE)</f>
        <v>0</v>
      </c>
      <c r="F132" s="25">
        <f t="shared" si="5"/>
        <v>0</v>
      </c>
      <c r="G132" s="105" t="e">
        <f>F132/ORCAMENTO_RESUMO!$C$78*100</f>
        <v>#DIV/0!</v>
      </c>
      <c r="H132" s="28" t="str">
        <f>VLOOKUP(B132,ABC!$B$15:$I$417,8,FALSE)</f>
        <v>1 004 903</v>
      </c>
    </row>
    <row r="133" spans="1:8" x14ac:dyDescent="0.2">
      <c r="A133" s="108" t="s">
        <v>307</v>
      </c>
      <c r="B133" s="23" t="s">
        <v>308</v>
      </c>
      <c r="C133" s="24" t="s">
        <v>122</v>
      </c>
      <c r="D133" s="25">
        <v>4</v>
      </c>
      <c r="E133" s="25">
        <f>VLOOKUP(B133,ABC!B$14:E$343,4,FALSE)</f>
        <v>0</v>
      </c>
      <c r="F133" s="25">
        <f t="shared" si="5"/>
        <v>0</v>
      </c>
      <c r="G133" s="105" t="e">
        <f>F133/ORCAMENTO_RESUMO!$C$78*100</f>
        <v>#DIV/0!</v>
      </c>
      <c r="H133" s="28" t="str">
        <f>VLOOKUP(B133,ABC!$B$15:$I$417,8,FALSE)</f>
        <v>1 004 903</v>
      </c>
    </row>
    <row r="134" spans="1:8" x14ac:dyDescent="0.2">
      <c r="A134" s="108" t="s">
        <v>309</v>
      </c>
      <c r="B134" s="23" t="s">
        <v>310</v>
      </c>
      <c r="C134" s="24" t="s">
        <v>122</v>
      </c>
      <c r="D134" s="25">
        <v>3</v>
      </c>
      <c r="E134" s="25">
        <f>VLOOKUP(B134,ABC!B$14:E$343,4,FALSE)</f>
        <v>0</v>
      </c>
      <c r="F134" s="25">
        <f t="shared" si="5"/>
        <v>0</v>
      </c>
      <c r="G134" s="105" t="e">
        <f>F134/ORCAMENTO_RESUMO!$C$78*100</f>
        <v>#DIV/0!</v>
      </c>
      <c r="H134" s="28" t="str">
        <f>VLOOKUP(B134,ABC!$B$15:$I$417,8,FALSE)</f>
        <v>1 004 903</v>
      </c>
    </row>
    <row r="135" spans="1:8" x14ac:dyDescent="0.2">
      <c r="A135" s="108" t="s">
        <v>311</v>
      </c>
      <c r="B135" s="23" t="s">
        <v>312</v>
      </c>
      <c r="C135" s="24" t="s">
        <v>122</v>
      </c>
      <c r="D135" s="25">
        <v>4</v>
      </c>
      <c r="E135" s="25">
        <f>VLOOKUP(B135,ABC!B$14:E$343,4,FALSE)</f>
        <v>0</v>
      </c>
      <c r="F135" s="25">
        <f t="shared" si="5"/>
        <v>0</v>
      </c>
      <c r="G135" s="105" t="e">
        <f>F135/ORCAMENTO_RESUMO!$C$78*100</f>
        <v>#DIV/0!</v>
      </c>
      <c r="H135" s="28" t="str">
        <f>VLOOKUP(B135,ABC!$B$15:$I$417,8,FALSE)</f>
        <v>1 004 903</v>
      </c>
    </row>
    <row r="136" spans="1:8" x14ac:dyDescent="0.2">
      <c r="A136" s="108" t="s">
        <v>313</v>
      </c>
      <c r="B136" s="23" t="s">
        <v>314</v>
      </c>
      <c r="C136" s="24" t="s">
        <v>122</v>
      </c>
      <c r="D136" s="25">
        <v>1</v>
      </c>
      <c r="E136" s="25">
        <f>VLOOKUP(B136,ABC!B$14:E$343,4,FALSE)</f>
        <v>0</v>
      </c>
      <c r="F136" s="25">
        <f t="shared" si="5"/>
        <v>0</v>
      </c>
      <c r="G136" s="105" t="e">
        <f>F136/ORCAMENTO_RESUMO!$C$78*100</f>
        <v>#DIV/0!</v>
      </c>
      <c r="H136" s="28" t="str">
        <f>VLOOKUP(B136,ABC!$B$15:$I$417,8,FALSE)</f>
        <v>1 004 903</v>
      </c>
    </row>
    <row r="137" spans="1:8" x14ac:dyDescent="0.2">
      <c r="A137" s="108" t="s">
        <v>315</v>
      </c>
      <c r="B137" s="23" t="s">
        <v>316</v>
      </c>
      <c r="C137" s="24" t="s">
        <v>122</v>
      </c>
      <c r="D137" s="25">
        <v>3</v>
      </c>
      <c r="E137" s="25">
        <f>VLOOKUP(B137,ABC!B$14:E$343,4,FALSE)</f>
        <v>0</v>
      </c>
      <c r="F137" s="25">
        <f t="shared" si="5"/>
        <v>0</v>
      </c>
      <c r="G137" s="105" t="e">
        <f>F137/ORCAMENTO_RESUMO!$C$78*100</f>
        <v>#DIV/0!</v>
      </c>
      <c r="H137" s="28" t="str">
        <f>VLOOKUP(B137,ABC!$B$15:$I$417,8,FALSE)</f>
        <v>1 004 903</v>
      </c>
    </row>
    <row r="138" spans="1:8" x14ac:dyDescent="0.2">
      <c r="A138" s="108" t="s">
        <v>317</v>
      </c>
      <c r="B138" s="23" t="s">
        <v>318</v>
      </c>
      <c r="C138" s="24" t="s">
        <v>122</v>
      </c>
      <c r="D138" s="25">
        <v>2</v>
      </c>
      <c r="E138" s="25">
        <f>VLOOKUP(B138,ABC!B$14:E$343,4,FALSE)</f>
        <v>0</v>
      </c>
      <c r="F138" s="25">
        <f t="shared" si="5"/>
        <v>0</v>
      </c>
      <c r="G138" s="105" t="e">
        <f>F138/ORCAMENTO_RESUMO!$C$78*100</f>
        <v>#DIV/0!</v>
      </c>
      <c r="H138" s="28" t="str">
        <f>VLOOKUP(B138,ABC!$B$15:$I$417,8,FALSE)</f>
        <v>1 004 903</v>
      </c>
    </row>
    <row r="139" spans="1:8" x14ac:dyDescent="0.2">
      <c r="A139" s="108" t="s">
        <v>319</v>
      </c>
      <c r="B139" s="23" t="s">
        <v>320</v>
      </c>
      <c r="C139" s="24" t="s">
        <v>122</v>
      </c>
      <c r="D139" s="25">
        <v>1</v>
      </c>
      <c r="E139" s="25">
        <f>VLOOKUP(B139,ABC!B$14:E$343,4,FALSE)</f>
        <v>0</v>
      </c>
      <c r="F139" s="25">
        <f t="shared" si="5"/>
        <v>0</v>
      </c>
      <c r="G139" s="105" t="e">
        <f>F139/ORCAMENTO_RESUMO!$C$78*100</f>
        <v>#DIV/0!</v>
      </c>
      <c r="H139" s="28" t="str">
        <f>VLOOKUP(B139,ABC!$B$15:$I$417,8,FALSE)</f>
        <v>1 004 903</v>
      </c>
    </row>
    <row r="140" spans="1:8" x14ac:dyDescent="0.2">
      <c r="A140" s="108" t="s">
        <v>321</v>
      </c>
      <c r="B140" s="23" t="s">
        <v>322</v>
      </c>
      <c r="C140" s="24" t="s">
        <v>122</v>
      </c>
      <c r="D140" s="25">
        <v>1</v>
      </c>
      <c r="E140" s="25">
        <f>VLOOKUP(B140,ABC!B$14:E$343,4,FALSE)</f>
        <v>0</v>
      </c>
      <c r="F140" s="25">
        <f t="shared" si="5"/>
        <v>0</v>
      </c>
      <c r="G140" s="105" t="e">
        <f>F140/ORCAMENTO_RESUMO!$C$78*100</f>
        <v>#DIV/0!</v>
      </c>
      <c r="H140" s="28" t="str">
        <f>VLOOKUP(B140,ABC!$B$15:$I$417,8,FALSE)</f>
        <v>1 004 903</v>
      </c>
    </row>
    <row r="141" spans="1:8" x14ac:dyDescent="0.2">
      <c r="A141" s="108" t="s">
        <v>323</v>
      </c>
      <c r="B141" s="23" t="s">
        <v>324</v>
      </c>
      <c r="C141" s="24" t="s">
        <v>122</v>
      </c>
      <c r="D141" s="25">
        <v>2</v>
      </c>
      <c r="E141" s="25">
        <f>VLOOKUP(B141,ABC!B$14:E$343,4,FALSE)</f>
        <v>0</v>
      </c>
      <c r="F141" s="25">
        <f t="shared" si="5"/>
        <v>0</v>
      </c>
      <c r="G141" s="105" t="e">
        <f>F141/ORCAMENTO_RESUMO!$C$78*100</f>
        <v>#DIV/0!</v>
      </c>
      <c r="H141" s="28" t="str">
        <f>VLOOKUP(B141,ABC!$B$15:$I$417,8,FALSE)</f>
        <v>1 004 903</v>
      </c>
    </row>
    <row r="142" spans="1:8" x14ac:dyDescent="0.2">
      <c r="A142" s="108" t="s">
        <v>325</v>
      </c>
      <c r="B142" s="23" t="s">
        <v>326</v>
      </c>
      <c r="C142" s="24" t="s">
        <v>122</v>
      </c>
      <c r="D142" s="25">
        <v>1</v>
      </c>
      <c r="E142" s="25">
        <f>VLOOKUP(B142,ABC!B$14:E$343,4,FALSE)</f>
        <v>0</v>
      </c>
      <c r="F142" s="25">
        <f t="shared" si="5"/>
        <v>0</v>
      </c>
      <c r="G142" s="105" t="e">
        <f>F142/ORCAMENTO_RESUMO!$C$78*100</f>
        <v>#DIV/0!</v>
      </c>
      <c r="H142" s="28" t="str">
        <f>VLOOKUP(B142,ABC!$B$15:$I$417,8,FALSE)</f>
        <v>1 004 903</v>
      </c>
    </row>
    <row r="143" spans="1:8" x14ac:dyDescent="0.2">
      <c r="A143" s="108" t="s">
        <v>327</v>
      </c>
      <c r="B143" s="23" t="s">
        <v>328</v>
      </c>
      <c r="C143" s="24" t="s">
        <v>122</v>
      </c>
      <c r="D143" s="25">
        <v>1</v>
      </c>
      <c r="E143" s="25">
        <f>VLOOKUP(B143,ABC!B$14:E$343,4,FALSE)</f>
        <v>0</v>
      </c>
      <c r="F143" s="25">
        <f t="shared" si="5"/>
        <v>0</v>
      </c>
      <c r="G143" s="105" t="e">
        <f>F143/ORCAMENTO_RESUMO!$C$78*100</f>
        <v>#DIV/0!</v>
      </c>
      <c r="H143" s="28" t="str">
        <f>VLOOKUP(B143,ABC!$B$15:$I$417,8,FALSE)</f>
        <v>1 004 903</v>
      </c>
    </row>
    <row r="144" spans="1:8" x14ac:dyDescent="0.2">
      <c r="A144" s="108" t="s">
        <v>329</v>
      </c>
      <c r="B144" s="23" t="s">
        <v>330</v>
      </c>
      <c r="C144" s="24" t="s">
        <v>122</v>
      </c>
      <c r="D144" s="25">
        <v>1</v>
      </c>
      <c r="E144" s="25">
        <f>VLOOKUP(B144,ABC!B$14:E$343,4,FALSE)</f>
        <v>0</v>
      </c>
      <c r="F144" s="25">
        <f t="shared" si="5"/>
        <v>0</v>
      </c>
      <c r="G144" s="105" t="e">
        <f>F144/ORCAMENTO_RESUMO!$C$78*100</f>
        <v>#DIV/0!</v>
      </c>
      <c r="H144" s="28" t="str">
        <f>VLOOKUP(B144,ABC!$B$15:$I$417,8,FALSE)</f>
        <v>1 004 903</v>
      </c>
    </row>
    <row r="145" spans="1:8" x14ac:dyDescent="0.2">
      <c r="A145" s="108" t="s">
        <v>331</v>
      </c>
      <c r="B145" s="23" t="s">
        <v>332</v>
      </c>
      <c r="C145" s="24" t="s">
        <v>115</v>
      </c>
      <c r="D145" s="25">
        <v>3</v>
      </c>
      <c r="E145" s="25">
        <f>VLOOKUP(B145,ABC!B$14:E$343,4,FALSE)</f>
        <v>0</v>
      </c>
      <c r="F145" s="25">
        <f t="shared" si="5"/>
        <v>0</v>
      </c>
      <c r="G145" s="105" t="e">
        <f>F145/ORCAMENTO_RESUMO!$C$78*100</f>
        <v>#DIV/0!</v>
      </c>
      <c r="H145" s="28" t="str">
        <f>VLOOKUP(B145,ABC!$B$15:$I$417,8,FALSE)</f>
        <v>1 004 903</v>
      </c>
    </row>
    <row r="146" spans="1:8" x14ac:dyDescent="0.2">
      <c r="A146" s="108" t="s">
        <v>333</v>
      </c>
      <c r="B146" s="23" t="s">
        <v>334</v>
      </c>
      <c r="C146" s="24" t="s">
        <v>115</v>
      </c>
      <c r="D146" s="25">
        <v>8</v>
      </c>
      <c r="E146" s="25">
        <f>VLOOKUP(B146,ABC!B$14:E$343,4,FALSE)</f>
        <v>0</v>
      </c>
      <c r="F146" s="25">
        <f t="shared" si="5"/>
        <v>0</v>
      </c>
      <c r="G146" s="105" t="e">
        <f>F146/ORCAMENTO_RESUMO!$C$78*100</f>
        <v>#DIV/0!</v>
      </c>
      <c r="H146" s="28" t="str">
        <f>VLOOKUP(B146,ABC!$B$15:$I$417,8,FALSE)</f>
        <v>1 004 903</v>
      </c>
    </row>
    <row r="147" spans="1:8" x14ac:dyDescent="0.2">
      <c r="A147" s="108" t="s">
        <v>335</v>
      </c>
      <c r="B147" s="23" t="s">
        <v>336</v>
      </c>
      <c r="C147" s="24" t="s">
        <v>115</v>
      </c>
      <c r="D147" s="25">
        <v>8</v>
      </c>
      <c r="E147" s="25">
        <f>VLOOKUP(B147,ABC!B$14:E$343,4,FALSE)</f>
        <v>0</v>
      </c>
      <c r="F147" s="25">
        <f t="shared" si="5"/>
        <v>0</v>
      </c>
      <c r="G147" s="105" t="e">
        <f>F147/ORCAMENTO_RESUMO!$C$78*100</f>
        <v>#DIV/0!</v>
      </c>
      <c r="H147" s="28" t="str">
        <f>VLOOKUP(B147,ABC!$B$15:$I$417,8,FALSE)</f>
        <v>1 004 903</v>
      </c>
    </row>
    <row r="148" spans="1:8" x14ac:dyDescent="0.2">
      <c r="A148" s="108" t="s">
        <v>337</v>
      </c>
      <c r="B148" s="23" t="s">
        <v>338</v>
      </c>
      <c r="C148" s="24" t="s">
        <v>115</v>
      </c>
      <c r="D148" s="25">
        <v>42</v>
      </c>
      <c r="E148" s="25">
        <f>VLOOKUP(B148,ABC!B$14:E$343,4,FALSE)</f>
        <v>0</v>
      </c>
      <c r="F148" s="25">
        <f t="shared" si="5"/>
        <v>0</v>
      </c>
      <c r="G148" s="105" t="e">
        <f>F148/ORCAMENTO_RESUMO!$C$78*100</f>
        <v>#DIV/0!</v>
      </c>
      <c r="H148" s="28" t="str">
        <f>VLOOKUP(B148,ABC!$B$15:$I$417,8,FALSE)</f>
        <v>1 004 903</v>
      </c>
    </row>
    <row r="149" spans="1:8" x14ac:dyDescent="0.2">
      <c r="A149" s="108" t="s">
        <v>339</v>
      </c>
      <c r="B149" s="23" t="s">
        <v>340</v>
      </c>
      <c r="C149" s="24" t="s">
        <v>122</v>
      </c>
      <c r="D149" s="25">
        <v>1</v>
      </c>
      <c r="E149" s="25">
        <f>VLOOKUP(B149,ABC!B$14:E$343,4,FALSE)</f>
        <v>0</v>
      </c>
      <c r="F149" s="25">
        <f t="shared" si="5"/>
        <v>0</v>
      </c>
      <c r="G149" s="105" t="e">
        <f>F149/ORCAMENTO_RESUMO!$C$78*100</f>
        <v>#DIV/0!</v>
      </c>
      <c r="H149" s="28" t="str">
        <f>VLOOKUP(B149,ABC!$B$15:$I$417,8,FALSE)</f>
        <v>1 004 903</v>
      </c>
    </row>
    <row r="150" spans="1:8" x14ac:dyDescent="0.2">
      <c r="A150" s="108" t="s">
        <v>341</v>
      </c>
      <c r="B150" s="23" t="s">
        <v>342</v>
      </c>
      <c r="C150" s="24" t="s">
        <v>122</v>
      </c>
      <c r="D150" s="25">
        <v>1</v>
      </c>
      <c r="E150" s="25">
        <f>VLOOKUP(B150,ABC!B$14:E$343,4,FALSE)</f>
        <v>0</v>
      </c>
      <c r="F150" s="25">
        <f t="shared" si="5"/>
        <v>0</v>
      </c>
      <c r="G150" s="105" t="e">
        <f>F150/ORCAMENTO_RESUMO!$C$78*100</f>
        <v>#DIV/0!</v>
      </c>
      <c r="H150" s="28" t="str">
        <f>VLOOKUP(B150,ABC!$B$15:$I$417,8,FALSE)</f>
        <v>1 004 903</v>
      </c>
    </row>
    <row r="151" spans="1:8" x14ac:dyDescent="0.2">
      <c r="A151" s="108" t="s">
        <v>343</v>
      </c>
      <c r="B151" s="23" t="s">
        <v>344</v>
      </c>
      <c r="C151" s="24" t="s">
        <v>122</v>
      </c>
      <c r="D151" s="25">
        <v>3</v>
      </c>
      <c r="E151" s="25">
        <f>VLOOKUP(B151,ABC!B$14:E$343,4,FALSE)</f>
        <v>0</v>
      </c>
      <c r="F151" s="25">
        <f t="shared" si="5"/>
        <v>0</v>
      </c>
      <c r="G151" s="105" t="e">
        <f>F151/ORCAMENTO_RESUMO!$C$78*100</f>
        <v>#DIV/0!</v>
      </c>
      <c r="H151" s="28" t="str">
        <f>VLOOKUP(B151,ABC!$B$15:$I$417,8,FALSE)</f>
        <v>1 004 903</v>
      </c>
    </row>
    <row r="152" spans="1:8" x14ac:dyDescent="0.2">
      <c r="A152" s="108" t="s">
        <v>345</v>
      </c>
      <c r="B152" s="23" t="s">
        <v>346</v>
      </c>
      <c r="C152" s="24" t="s">
        <v>122</v>
      </c>
      <c r="D152" s="25">
        <v>1</v>
      </c>
      <c r="E152" s="25">
        <f>VLOOKUP(B152,ABC!B$14:E$343,4,FALSE)</f>
        <v>0</v>
      </c>
      <c r="F152" s="25">
        <f t="shared" si="5"/>
        <v>0</v>
      </c>
      <c r="G152" s="105" t="e">
        <f>F152/ORCAMENTO_RESUMO!$C$78*100</f>
        <v>#DIV/0!</v>
      </c>
      <c r="H152" s="28" t="str">
        <f>VLOOKUP(B152,ABC!$B$15:$I$417,8,FALSE)</f>
        <v>1 004 903</v>
      </c>
    </row>
    <row r="153" spans="1:8" x14ac:dyDescent="0.2">
      <c r="A153" s="108" t="s">
        <v>347</v>
      </c>
      <c r="B153" s="23" t="s">
        <v>348</v>
      </c>
      <c r="C153" s="24" t="s">
        <v>122</v>
      </c>
      <c r="D153" s="25">
        <v>1</v>
      </c>
      <c r="E153" s="25">
        <f>VLOOKUP(B153,ABC!B$14:E$343,4,FALSE)</f>
        <v>0</v>
      </c>
      <c r="F153" s="25">
        <f t="shared" si="5"/>
        <v>0</v>
      </c>
      <c r="G153" s="105" t="e">
        <f>F153/ORCAMENTO_RESUMO!$C$78*100</f>
        <v>#DIV/0!</v>
      </c>
      <c r="H153" s="28" t="str">
        <f>VLOOKUP(B153,ABC!$B$15:$I$417,8,FALSE)</f>
        <v>1 004 903</v>
      </c>
    </row>
    <row r="154" spans="1:8" x14ac:dyDescent="0.2">
      <c r="A154" s="108" t="s">
        <v>349</v>
      </c>
      <c r="B154" s="23" t="s">
        <v>350</v>
      </c>
      <c r="C154" s="24" t="s">
        <v>122</v>
      </c>
      <c r="D154" s="25">
        <v>2</v>
      </c>
      <c r="E154" s="25">
        <f>VLOOKUP(B154,ABC!B$14:E$343,4,FALSE)</f>
        <v>0</v>
      </c>
      <c r="F154" s="25">
        <f t="shared" si="5"/>
        <v>0</v>
      </c>
      <c r="G154" s="105" t="e">
        <f>F154/ORCAMENTO_RESUMO!$C$78*100</f>
        <v>#DIV/0!</v>
      </c>
      <c r="H154" s="28" t="str">
        <f>VLOOKUP(B154,ABC!$B$15:$I$417,8,FALSE)</f>
        <v>1 004 903</v>
      </c>
    </row>
    <row r="155" spans="1:8" x14ac:dyDescent="0.2">
      <c r="A155" s="108" t="s">
        <v>351</v>
      </c>
      <c r="B155" s="23" t="s">
        <v>352</v>
      </c>
      <c r="C155" s="24" t="s">
        <v>122</v>
      </c>
      <c r="D155" s="25">
        <v>1</v>
      </c>
      <c r="E155" s="25">
        <f>VLOOKUP(B155,ABC!B$14:E$343,4,FALSE)</f>
        <v>0</v>
      </c>
      <c r="F155" s="25">
        <f t="shared" si="5"/>
        <v>0</v>
      </c>
      <c r="G155" s="105" t="e">
        <f>F155/ORCAMENTO_RESUMO!$C$78*100</f>
        <v>#DIV/0!</v>
      </c>
      <c r="H155" s="28" t="str">
        <f>VLOOKUP(B155,ABC!$B$15:$I$417,8,FALSE)</f>
        <v>1 004 903</v>
      </c>
    </row>
    <row r="156" spans="1:8" x14ac:dyDescent="0.2">
      <c r="A156" s="108" t="s">
        <v>353</v>
      </c>
      <c r="B156" s="23" t="s">
        <v>354</v>
      </c>
      <c r="C156" s="24" t="s">
        <v>122</v>
      </c>
      <c r="D156" s="25">
        <v>1</v>
      </c>
      <c r="E156" s="25">
        <f>VLOOKUP(B156,ABC!B$14:E$343,4,FALSE)</f>
        <v>0</v>
      </c>
      <c r="F156" s="25">
        <f t="shared" si="5"/>
        <v>0</v>
      </c>
      <c r="G156" s="105" t="e">
        <f>F156/ORCAMENTO_RESUMO!$C$78*100</f>
        <v>#DIV/0!</v>
      </c>
      <c r="H156" s="28" t="str">
        <f>VLOOKUP(B156,ABC!$B$15:$I$417,8,FALSE)</f>
        <v>1 004 903</v>
      </c>
    </row>
    <row r="157" spans="1:8" x14ac:dyDescent="0.2">
      <c r="A157" s="108" t="s">
        <v>355</v>
      </c>
      <c r="B157" s="23" t="s">
        <v>356</v>
      </c>
      <c r="C157" s="24" t="s">
        <v>122</v>
      </c>
      <c r="D157" s="25">
        <v>1</v>
      </c>
      <c r="E157" s="25">
        <f>VLOOKUP(B157,ABC!B$14:E$343,4,FALSE)</f>
        <v>0</v>
      </c>
      <c r="F157" s="25">
        <f t="shared" si="5"/>
        <v>0</v>
      </c>
      <c r="G157" s="105" t="e">
        <f>F157/ORCAMENTO_RESUMO!$C$78*100</f>
        <v>#DIV/0!</v>
      </c>
      <c r="H157" s="28" t="str">
        <f>VLOOKUP(B157,ABC!$B$15:$I$417,8,FALSE)</f>
        <v>1 004 903</v>
      </c>
    </row>
    <row r="158" spans="1:8" x14ac:dyDescent="0.2">
      <c r="A158" s="108" t="s">
        <v>357</v>
      </c>
      <c r="B158" s="23" t="s">
        <v>358</v>
      </c>
      <c r="C158" s="24" t="s">
        <v>122</v>
      </c>
      <c r="D158" s="25">
        <v>2</v>
      </c>
      <c r="E158" s="25">
        <f>VLOOKUP(B158,ABC!B$14:E$343,4,FALSE)</f>
        <v>0</v>
      </c>
      <c r="F158" s="25">
        <f t="shared" si="5"/>
        <v>0</v>
      </c>
      <c r="G158" s="105" t="e">
        <f>F158/ORCAMENTO_RESUMO!$C$78*100</f>
        <v>#DIV/0!</v>
      </c>
      <c r="H158" s="28" t="str">
        <f>VLOOKUP(B158,ABC!$B$15:$I$417,8,FALSE)</f>
        <v>1 004 903</v>
      </c>
    </row>
    <row r="159" spans="1:8" x14ac:dyDescent="0.2">
      <c r="A159" s="108" t="s">
        <v>359</v>
      </c>
      <c r="B159" s="23" t="s">
        <v>360</v>
      </c>
      <c r="C159" s="24" t="s">
        <v>122</v>
      </c>
      <c r="D159" s="25">
        <v>1</v>
      </c>
      <c r="E159" s="25">
        <f>VLOOKUP(B159,ABC!B$14:E$343,4,FALSE)</f>
        <v>0</v>
      </c>
      <c r="F159" s="25">
        <f t="shared" si="5"/>
        <v>0</v>
      </c>
      <c r="G159" s="105" t="e">
        <f>F159/ORCAMENTO_RESUMO!$C$78*100</f>
        <v>#DIV/0!</v>
      </c>
      <c r="H159" s="28" t="str">
        <f>VLOOKUP(B159,ABC!$B$15:$I$417,8,FALSE)</f>
        <v>1 004 903</v>
      </c>
    </row>
    <row r="160" spans="1:8" x14ac:dyDescent="0.2">
      <c r="A160" s="108" t="s">
        <v>361</v>
      </c>
      <c r="B160" s="23" t="s">
        <v>362</v>
      </c>
      <c r="C160" s="24" t="s">
        <v>122</v>
      </c>
      <c r="D160" s="25">
        <v>2</v>
      </c>
      <c r="E160" s="25">
        <f>VLOOKUP(B160,ABC!B$14:E$343,4,FALSE)</f>
        <v>0</v>
      </c>
      <c r="F160" s="25">
        <f t="shared" si="5"/>
        <v>0</v>
      </c>
      <c r="G160" s="105" t="e">
        <f>F160/ORCAMENTO_RESUMO!$C$78*100</f>
        <v>#DIV/0!</v>
      </c>
      <c r="H160" s="28" t="str">
        <f>VLOOKUP(B160,ABC!$B$15:$I$417,8,FALSE)</f>
        <v>1 004 903</v>
      </c>
    </row>
    <row r="161" spans="1:8" x14ac:dyDescent="0.2">
      <c r="A161" s="108" t="s">
        <v>363</v>
      </c>
      <c r="B161" s="23" t="s">
        <v>364</v>
      </c>
      <c r="C161" s="24" t="s">
        <v>122</v>
      </c>
      <c r="D161" s="25">
        <v>1</v>
      </c>
      <c r="E161" s="25">
        <f>VLOOKUP(B161,ABC!B$14:E$343,4,FALSE)</f>
        <v>0</v>
      </c>
      <c r="F161" s="25">
        <f t="shared" ref="F161:F164" si="6">ROUND(E161*D161,2)</f>
        <v>0</v>
      </c>
      <c r="G161" s="105" t="e">
        <f>F161/ORCAMENTO_RESUMO!$C$78*100</f>
        <v>#DIV/0!</v>
      </c>
      <c r="H161" s="28" t="str">
        <f>VLOOKUP(B161,ABC!$B$15:$I$417,8,FALSE)</f>
        <v>1 004 903</v>
      </c>
    </row>
    <row r="162" spans="1:8" x14ac:dyDescent="0.2">
      <c r="A162" s="108" t="s">
        <v>365</v>
      </c>
      <c r="B162" s="23" t="s">
        <v>366</v>
      </c>
      <c r="C162" s="24" t="s">
        <v>288</v>
      </c>
      <c r="D162" s="25">
        <v>0.25</v>
      </c>
      <c r="E162" s="25">
        <f>VLOOKUP(B162,ABC!B$14:E$343,4,FALSE)</f>
        <v>0</v>
      </c>
      <c r="F162" s="25">
        <f t="shared" si="6"/>
        <v>0</v>
      </c>
      <c r="G162" s="105" t="e">
        <f>F162/ORCAMENTO_RESUMO!$C$78*100</f>
        <v>#DIV/0!</v>
      </c>
      <c r="H162" s="28" t="str">
        <f>VLOOKUP(B162,ABC!$B$15:$I$417,8,FALSE)</f>
        <v>160 868</v>
      </c>
    </row>
    <row r="163" spans="1:8" x14ac:dyDescent="0.2">
      <c r="A163" s="108" t="s">
        <v>367</v>
      </c>
      <c r="B163" s="23" t="s">
        <v>368</v>
      </c>
      <c r="C163" s="24" t="s">
        <v>122</v>
      </c>
      <c r="D163" s="25">
        <v>2</v>
      </c>
      <c r="E163" s="25">
        <f>VLOOKUP(B163,ABC!B$14:E$343,4,FALSE)</f>
        <v>0</v>
      </c>
      <c r="F163" s="25">
        <f t="shared" si="6"/>
        <v>0</v>
      </c>
      <c r="G163" s="105" t="e">
        <f>F163/ORCAMENTO_RESUMO!$C$78*100</f>
        <v>#DIV/0!</v>
      </c>
      <c r="H163" s="28" t="str">
        <f>VLOOKUP(B163,ABC!$B$15:$I$417,8,FALSE)</f>
        <v>1 004 903</v>
      </c>
    </row>
    <row r="164" spans="1:8" x14ac:dyDescent="0.2">
      <c r="A164" s="108" t="s">
        <v>369</v>
      </c>
      <c r="B164" s="23" t="s">
        <v>370</v>
      </c>
      <c r="C164" s="24" t="s">
        <v>122</v>
      </c>
      <c r="D164" s="25">
        <v>1</v>
      </c>
      <c r="E164" s="25">
        <f>VLOOKUP(B164,ABC!B$14:E$343,4,FALSE)</f>
        <v>0</v>
      </c>
      <c r="F164" s="25">
        <f t="shared" si="6"/>
        <v>0</v>
      </c>
      <c r="G164" s="105" t="e">
        <f>F164/ORCAMENTO_RESUMO!$C$78*100</f>
        <v>#DIV/0!</v>
      </c>
      <c r="H164" s="28" t="str">
        <f>VLOOKUP(B164,ABC!$B$15:$I$417,8,FALSE)</f>
        <v>1 004 903</v>
      </c>
    </row>
    <row r="165" spans="1:8" x14ac:dyDescent="0.2">
      <c r="A165" s="108" t="s">
        <v>57</v>
      </c>
      <c r="B165" s="23" t="s">
        <v>94</v>
      </c>
      <c r="C165" s="24"/>
      <c r="D165" s="25"/>
      <c r="E165" s="25"/>
      <c r="F165" s="25">
        <f>SUBTOTAL(9,F166:F211)</f>
        <v>0</v>
      </c>
      <c r="G165" s="105" t="e">
        <f>F165/ORCAMENTO_RESUMO!$C$78*100</f>
        <v>#DIV/0!</v>
      </c>
      <c r="H165" s="28"/>
    </row>
    <row r="166" spans="1:8" x14ac:dyDescent="0.2">
      <c r="A166" s="108" t="s">
        <v>371</v>
      </c>
      <c r="B166" s="23" t="s">
        <v>203</v>
      </c>
      <c r="C166" s="24" t="s">
        <v>115</v>
      </c>
      <c r="D166" s="25">
        <v>120</v>
      </c>
      <c r="E166" s="25">
        <f>VLOOKUP(B166,ABC!B$14:E$343,4,FALSE)</f>
        <v>0</v>
      </c>
      <c r="F166" s="25">
        <f t="shared" ref="F166:F198" si="7">ROUND(E166*D166,2)</f>
        <v>0</v>
      </c>
      <c r="G166" s="105" t="e">
        <f>F166/ORCAMENTO_RESUMO!$C$78*100</f>
        <v>#DIV/0!</v>
      </c>
      <c r="H166" s="28" t="str">
        <f>VLOOKUP(B166,ABC!$B$15:$I$417,8,FALSE)</f>
        <v>1 004 904</v>
      </c>
    </row>
    <row r="167" spans="1:8" x14ac:dyDescent="0.2">
      <c r="A167" s="108" t="s">
        <v>372</v>
      </c>
      <c r="B167" s="23" t="s">
        <v>206</v>
      </c>
      <c r="C167" s="24" t="s">
        <v>115</v>
      </c>
      <c r="D167" s="25">
        <v>60</v>
      </c>
      <c r="E167" s="25">
        <f>VLOOKUP(B167,ABC!B$14:E$343,4,FALSE)</f>
        <v>0</v>
      </c>
      <c r="F167" s="25">
        <f t="shared" si="7"/>
        <v>0</v>
      </c>
      <c r="G167" s="105" t="e">
        <f>F167/ORCAMENTO_RESUMO!$C$78*100</f>
        <v>#DIV/0!</v>
      </c>
      <c r="H167" s="28" t="str">
        <f>VLOOKUP(B167,ABC!$B$15:$I$417,8,FALSE)</f>
        <v>1 004 904</v>
      </c>
    </row>
    <row r="168" spans="1:8" x14ac:dyDescent="0.2">
      <c r="A168" s="108" t="s">
        <v>373</v>
      </c>
      <c r="B168" s="23" t="s">
        <v>374</v>
      </c>
      <c r="C168" s="24" t="s">
        <v>122</v>
      </c>
      <c r="D168" s="25">
        <v>2</v>
      </c>
      <c r="E168" s="25">
        <f>VLOOKUP(B168,ABC!B$14:E$343,4,FALSE)</f>
        <v>0</v>
      </c>
      <c r="F168" s="25">
        <f t="shared" si="7"/>
        <v>0</v>
      </c>
      <c r="G168" s="105" t="e">
        <f>F168/ORCAMENTO_RESUMO!$C$78*100</f>
        <v>#DIV/0!</v>
      </c>
      <c r="H168" s="28" t="str">
        <f>VLOOKUP(B168,ABC!$B$15:$I$417,8,FALSE)</f>
        <v>1 004 904</v>
      </c>
    </row>
    <row r="169" spans="1:8" x14ac:dyDescent="0.2">
      <c r="A169" s="108" t="s">
        <v>375</v>
      </c>
      <c r="B169" s="23" t="s">
        <v>376</v>
      </c>
      <c r="C169" s="24" t="s">
        <v>122</v>
      </c>
      <c r="D169" s="25">
        <v>4</v>
      </c>
      <c r="E169" s="25">
        <f>VLOOKUP(B169,ABC!B$14:E$343,4,FALSE)</f>
        <v>0</v>
      </c>
      <c r="F169" s="25">
        <f t="shared" si="7"/>
        <v>0</v>
      </c>
      <c r="G169" s="105" t="e">
        <f>F169/ORCAMENTO_RESUMO!$C$78*100</f>
        <v>#DIV/0!</v>
      </c>
      <c r="H169" s="28" t="str">
        <f>VLOOKUP(B169,ABC!$B$15:$I$417,8,FALSE)</f>
        <v>1 004 903</v>
      </c>
    </row>
    <row r="170" spans="1:8" x14ac:dyDescent="0.2">
      <c r="A170" s="108" t="s">
        <v>377</v>
      </c>
      <c r="B170" s="23" t="s">
        <v>196</v>
      </c>
      <c r="C170" s="24" t="s">
        <v>122</v>
      </c>
      <c r="D170" s="25">
        <v>6</v>
      </c>
      <c r="E170" s="25">
        <f>VLOOKUP(B170,ABC!B$14:E$343,4,FALSE)</f>
        <v>0</v>
      </c>
      <c r="F170" s="25">
        <f t="shared" si="7"/>
        <v>0</v>
      </c>
      <c r="G170" s="105" t="e">
        <f>F170/ORCAMENTO_RESUMO!$C$78*100</f>
        <v>#DIV/0!</v>
      </c>
      <c r="H170" s="28" t="str">
        <f>VLOOKUP(B170,ABC!$B$15:$I$417,8,FALSE)</f>
        <v>1 004 904</v>
      </c>
    </row>
    <row r="171" spans="1:8" x14ac:dyDescent="0.2">
      <c r="A171" s="108" t="s">
        <v>378</v>
      </c>
      <c r="B171" s="23" t="s">
        <v>379</v>
      </c>
      <c r="C171" s="24" t="s">
        <v>122</v>
      </c>
      <c r="D171" s="25">
        <v>6</v>
      </c>
      <c r="E171" s="25">
        <f>VLOOKUP(B171,ABC!B$14:E$343,4,FALSE)</f>
        <v>0</v>
      </c>
      <c r="F171" s="25">
        <f t="shared" si="7"/>
        <v>0</v>
      </c>
      <c r="G171" s="105" t="e">
        <f>F171/ORCAMENTO_RESUMO!$C$78*100</f>
        <v>#DIV/0!</v>
      </c>
      <c r="H171" s="28" t="str">
        <f>VLOOKUP(B171,ABC!$B$15:$I$417,8,FALSE)</f>
        <v>1 004 904</v>
      </c>
    </row>
    <row r="172" spans="1:8" x14ac:dyDescent="0.2">
      <c r="A172" s="108" t="s">
        <v>380</v>
      </c>
      <c r="B172" s="23" t="s">
        <v>381</v>
      </c>
      <c r="C172" s="24" t="s">
        <v>115</v>
      </c>
      <c r="D172" s="25">
        <v>15</v>
      </c>
      <c r="E172" s="25">
        <f>VLOOKUP(B172,ABC!B$14:E$343,4,FALSE)</f>
        <v>0</v>
      </c>
      <c r="F172" s="25">
        <f t="shared" si="7"/>
        <v>0</v>
      </c>
      <c r="G172" s="105" t="e">
        <f>F172/ORCAMENTO_RESUMO!$C$78*100</f>
        <v>#DIV/0!</v>
      </c>
      <c r="H172" s="28" t="str">
        <f>VLOOKUP(B172,ABC!$B$15:$I$417,8,FALSE)</f>
        <v>1 004 904</v>
      </c>
    </row>
    <row r="173" spans="1:8" x14ac:dyDescent="0.2">
      <c r="A173" s="108" t="s">
        <v>382</v>
      </c>
      <c r="B173" s="23" t="s">
        <v>383</v>
      </c>
      <c r="C173" s="24" t="s">
        <v>115</v>
      </c>
      <c r="D173" s="25">
        <v>103</v>
      </c>
      <c r="E173" s="25">
        <f>VLOOKUP(B173,ABC!B$14:E$343,4,FALSE)</f>
        <v>0</v>
      </c>
      <c r="F173" s="25">
        <f t="shared" si="7"/>
        <v>0</v>
      </c>
      <c r="G173" s="105" t="e">
        <f>F173/ORCAMENTO_RESUMO!$C$78*100</f>
        <v>#DIV/0!</v>
      </c>
      <c r="H173" s="28" t="str">
        <f>VLOOKUP(B173,ABC!$B$15:$I$417,8,FALSE)</f>
        <v>1 004 904</v>
      </c>
    </row>
    <row r="174" spans="1:8" x14ac:dyDescent="0.2">
      <c r="A174" s="108" t="s">
        <v>384</v>
      </c>
      <c r="B174" s="23" t="s">
        <v>385</v>
      </c>
      <c r="C174" s="24" t="s">
        <v>122</v>
      </c>
      <c r="D174" s="25">
        <v>9</v>
      </c>
      <c r="E174" s="25">
        <f>VLOOKUP(B174,ABC!B$14:E$343,4,FALSE)</f>
        <v>0</v>
      </c>
      <c r="F174" s="25">
        <f t="shared" si="7"/>
        <v>0</v>
      </c>
      <c r="G174" s="105" t="e">
        <f>F174/ORCAMENTO_RESUMO!$C$78*100</f>
        <v>#DIV/0!</v>
      </c>
      <c r="H174" s="28" t="str">
        <f>VLOOKUP(B174,ABC!$B$15:$I$417,8,FALSE)</f>
        <v>1 004 904</v>
      </c>
    </row>
    <row r="175" spans="1:8" x14ac:dyDescent="0.2">
      <c r="A175" s="108" t="s">
        <v>386</v>
      </c>
      <c r="B175" s="23" t="s">
        <v>238</v>
      </c>
      <c r="C175" s="24" t="s">
        <v>122</v>
      </c>
      <c r="D175" s="25">
        <v>5</v>
      </c>
      <c r="E175" s="25">
        <f>VLOOKUP(B175,ABC!B$14:E$343,4,FALSE)</f>
        <v>0</v>
      </c>
      <c r="F175" s="25">
        <f t="shared" si="7"/>
        <v>0</v>
      </c>
      <c r="G175" s="105" t="e">
        <f>F175/ORCAMENTO_RESUMO!$C$78*100</f>
        <v>#DIV/0!</v>
      </c>
      <c r="H175" s="28" t="str">
        <f>VLOOKUP(B175,ABC!$B$15:$I$417,8,FALSE)</f>
        <v>1 004 904</v>
      </c>
    </row>
    <row r="176" spans="1:8" x14ac:dyDescent="0.2">
      <c r="A176" s="108" t="s">
        <v>387</v>
      </c>
      <c r="B176" s="23" t="s">
        <v>388</v>
      </c>
      <c r="C176" s="24" t="s">
        <v>122</v>
      </c>
      <c r="D176" s="25">
        <v>14</v>
      </c>
      <c r="E176" s="25">
        <f>VLOOKUP(B176,ABC!B$14:E$343,4,FALSE)</f>
        <v>0</v>
      </c>
      <c r="F176" s="25">
        <f t="shared" si="7"/>
        <v>0</v>
      </c>
      <c r="G176" s="105" t="e">
        <f>F176/ORCAMENTO_RESUMO!$C$78*100</f>
        <v>#DIV/0!</v>
      </c>
      <c r="H176" s="28" t="str">
        <f>VLOOKUP(B176,ABC!$B$15:$I$417,8,FALSE)</f>
        <v>1 004 904</v>
      </c>
    </row>
    <row r="177" spans="1:8" x14ac:dyDescent="0.2">
      <c r="A177" s="108" t="s">
        <v>389</v>
      </c>
      <c r="B177" s="23" t="s">
        <v>390</v>
      </c>
      <c r="C177" s="24" t="s">
        <v>122</v>
      </c>
      <c r="D177" s="25">
        <v>5</v>
      </c>
      <c r="E177" s="25">
        <f>VLOOKUP(B177,ABC!B$14:E$343,4,FALSE)</f>
        <v>0</v>
      </c>
      <c r="F177" s="25">
        <f t="shared" si="7"/>
        <v>0</v>
      </c>
      <c r="G177" s="105" t="e">
        <f>F177/ORCAMENTO_RESUMO!$C$78*100</f>
        <v>#DIV/0!</v>
      </c>
      <c r="H177" s="28" t="str">
        <f>VLOOKUP(B177,ABC!$B$15:$I$417,8,FALSE)</f>
        <v>1 004 904</v>
      </c>
    </row>
    <row r="178" spans="1:8" x14ac:dyDescent="0.2">
      <c r="A178" s="108" t="s">
        <v>391</v>
      </c>
      <c r="B178" s="23" t="s">
        <v>392</v>
      </c>
      <c r="C178" s="24" t="s">
        <v>122</v>
      </c>
      <c r="D178" s="25">
        <v>5</v>
      </c>
      <c r="E178" s="25">
        <f>VLOOKUP(B178,ABC!B$14:E$343,4,FALSE)</f>
        <v>0</v>
      </c>
      <c r="F178" s="25">
        <f t="shared" si="7"/>
        <v>0</v>
      </c>
      <c r="G178" s="105" t="e">
        <f>F178/ORCAMENTO_RESUMO!$C$78*100</f>
        <v>#DIV/0!</v>
      </c>
      <c r="H178" s="28" t="str">
        <f>VLOOKUP(B178,ABC!$B$15:$I$417,8,FALSE)</f>
        <v>1 004 904</v>
      </c>
    </row>
    <row r="179" spans="1:8" ht="22.5" x14ac:dyDescent="0.2">
      <c r="A179" s="108" t="s">
        <v>393</v>
      </c>
      <c r="B179" s="23" t="s">
        <v>394</v>
      </c>
      <c r="C179" s="24" t="s">
        <v>115</v>
      </c>
      <c r="D179" s="25">
        <v>50</v>
      </c>
      <c r="E179" s="25">
        <f>VLOOKUP(B179,ABC!B$14:E$343,4,FALSE)</f>
        <v>0</v>
      </c>
      <c r="F179" s="25">
        <f t="shared" si="7"/>
        <v>0</v>
      </c>
      <c r="G179" s="105" t="e">
        <f>F179/ORCAMENTO_RESUMO!$C$78*100</f>
        <v>#DIV/0!</v>
      </c>
      <c r="H179" s="28" t="str">
        <f>VLOOKUP(B179,ABC!$B$15:$I$417,8,FALSE)</f>
        <v>1 004 904</v>
      </c>
    </row>
    <row r="180" spans="1:8" ht="22.5" x14ac:dyDescent="0.2">
      <c r="A180" s="108" t="s">
        <v>395</v>
      </c>
      <c r="B180" s="23" t="s">
        <v>396</v>
      </c>
      <c r="C180" s="24" t="s">
        <v>115</v>
      </c>
      <c r="D180" s="25">
        <v>450</v>
      </c>
      <c r="E180" s="25">
        <f>VLOOKUP(B180,ABC!B$14:E$343,4,FALSE)</f>
        <v>0</v>
      </c>
      <c r="F180" s="25">
        <f t="shared" si="7"/>
        <v>0</v>
      </c>
      <c r="G180" s="105" t="e">
        <f>F180/ORCAMENTO_RESUMO!$C$78*100</f>
        <v>#DIV/0!</v>
      </c>
      <c r="H180" s="28" t="str">
        <f>VLOOKUP(B180,ABC!$B$15:$I$417,8,FALSE)</f>
        <v>1 004 904</v>
      </c>
    </row>
    <row r="181" spans="1:8" x14ac:dyDescent="0.2">
      <c r="A181" s="108" t="s">
        <v>397</v>
      </c>
      <c r="B181" s="23" t="s">
        <v>398</v>
      </c>
      <c r="C181" s="24" t="s">
        <v>122</v>
      </c>
      <c r="D181" s="25">
        <v>50</v>
      </c>
      <c r="E181" s="25">
        <f>VLOOKUP(B181,ABC!B$14:E$343,4,FALSE)</f>
        <v>0</v>
      </c>
      <c r="F181" s="25">
        <f t="shared" si="7"/>
        <v>0</v>
      </c>
      <c r="G181" s="105" t="e">
        <f>F181/ORCAMENTO_RESUMO!$C$78*100</f>
        <v>#DIV/0!</v>
      </c>
      <c r="H181" s="28" t="str">
        <f>VLOOKUP(B181,ABC!$B$15:$I$417,8,FALSE)</f>
        <v>1 004 904</v>
      </c>
    </row>
    <row r="182" spans="1:8" x14ac:dyDescent="0.2">
      <c r="A182" s="108" t="s">
        <v>399</v>
      </c>
      <c r="B182" s="23" t="s">
        <v>400</v>
      </c>
      <c r="C182" s="24" t="s">
        <v>401</v>
      </c>
      <c r="D182" s="25">
        <v>4</v>
      </c>
      <c r="E182" s="25">
        <f>VLOOKUP(B182,ABC!B$14:E$343,4,FALSE)</f>
        <v>0</v>
      </c>
      <c r="F182" s="25">
        <f t="shared" si="7"/>
        <v>0</v>
      </c>
      <c r="G182" s="105" t="e">
        <f>F182/ORCAMENTO_RESUMO!$C$78*100</f>
        <v>#DIV/0!</v>
      </c>
      <c r="H182" s="28" t="str">
        <f>VLOOKUP(B182,ABC!$B$15:$I$417,8,FALSE)</f>
        <v>1 004 904</v>
      </c>
    </row>
    <row r="183" spans="1:8" x14ac:dyDescent="0.2">
      <c r="A183" s="108" t="s">
        <v>402</v>
      </c>
      <c r="B183" s="23" t="s">
        <v>403</v>
      </c>
      <c r="C183" s="24" t="s">
        <v>122</v>
      </c>
      <c r="D183" s="25">
        <v>10</v>
      </c>
      <c r="E183" s="25">
        <f>VLOOKUP(B183,ABC!B$14:E$343,4,FALSE)</f>
        <v>0</v>
      </c>
      <c r="F183" s="25">
        <f t="shared" si="7"/>
        <v>0</v>
      </c>
      <c r="G183" s="105" t="e">
        <f>F183/ORCAMENTO_RESUMO!$C$78*100</f>
        <v>#DIV/0!</v>
      </c>
      <c r="H183" s="28" t="str">
        <f>VLOOKUP(B183,ABC!$B$15:$I$417,8,FALSE)</f>
        <v>1 004 904</v>
      </c>
    </row>
    <row r="184" spans="1:8" x14ac:dyDescent="0.2">
      <c r="A184" s="108" t="s">
        <v>404</v>
      </c>
      <c r="B184" s="23" t="s">
        <v>405</v>
      </c>
      <c r="C184" s="24" t="s">
        <v>122</v>
      </c>
      <c r="D184" s="25">
        <v>10</v>
      </c>
      <c r="E184" s="25">
        <f>VLOOKUP(B184,ABC!B$14:E$343,4,FALSE)</f>
        <v>0</v>
      </c>
      <c r="F184" s="25">
        <f t="shared" si="7"/>
        <v>0</v>
      </c>
      <c r="G184" s="105" t="e">
        <f>F184/ORCAMENTO_RESUMO!$C$78*100</f>
        <v>#DIV/0!</v>
      </c>
      <c r="H184" s="28" t="str">
        <f>VLOOKUP(B184,ABC!$B$15:$I$417,8,FALSE)</f>
        <v>1 004 904</v>
      </c>
    </row>
    <row r="185" spans="1:8" x14ac:dyDescent="0.2">
      <c r="A185" s="108" t="s">
        <v>406</v>
      </c>
      <c r="B185" s="23" t="s">
        <v>407</v>
      </c>
      <c r="C185" s="24" t="s">
        <v>122</v>
      </c>
      <c r="D185" s="25">
        <v>10</v>
      </c>
      <c r="E185" s="25">
        <f>VLOOKUP(B185,ABC!B$14:E$343,4,FALSE)</f>
        <v>0</v>
      </c>
      <c r="F185" s="25">
        <f t="shared" si="7"/>
        <v>0</v>
      </c>
      <c r="G185" s="105" t="e">
        <f>F185/ORCAMENTO_RESUMO!$C$78*100</f>
        <v>#DIV/0!</v>
      </c>
      <c r="H185" s="28" t="str">
        <f>VLOOKUP(B185,ABC!$B$15:$I$417,8,FALSE)</f>
        <v>1 004 904</v>
      </c>
    </row>
    <row r="186" spans="1:8" x14ac:dyDescent="0.2">
      <c r="A186" s="108" t="s">
        <v>408</v>
      </c>
      <c r="B186" s="23" t="s">
        <v>409</v>
      </c>
      <c r="C186" s="24" t="s">
        <v>122</v>
      </c>
      <c r="D186" s="25">
        <v>10</v>
      </c>
      <c r="E186" s="25">
        <f>VLOOKUP(B186,ABC!B$14:E$343,4,FALSE)</f>
        <v>0</v>
      </c>
      <c r="F186" s="25">
        <f t="shared" si="7"/>
        <v>0</v>
      </c>
      <c r="G186" s="105" t="e">
        <f>F186/ORCAMENTO_RESUMO!$C$78*100</f>
        <v>#DIV/0!</v>
      </c>
      <c r="H186" s="28" t="str">
        <f>VLOOKUP(B186,ABC!$B$15:$I$417,8,FALSE)</f>
        <v>1 004 904</v>
      </c>
    </row>
    <row r="187" spans="1:8" x14ac:dyDescent="0.2">
      <c r="A187" s="108" t="s">
        <v>410</v>
      </c>
      <c r="B187" s="23" t="s">
        <v>411</v>
      </c>
      <c r="C187" s="24" t="s">
        <v>122</v>
      </c>
      <c r="D187" s="25">
        <v>20</v>
      </c>
      <c r="E187" s="25">
        <f>VLOOKUP(B187,ABC!B$14:E$343,4,FALSE)</f>
        <v>0</v>
      </c>
      <c r="F187" s="25">
        <f t="shared" si="7"/>
        <v>0</v>
      </c>
      <c r="G187" s="105" t="e">
        <f>F187/ORCAMENTO_RESUMO!$C$78*100</f>
        <v>#DIV/0!</v>
      </c>
      <c r="H187" s="28" t="str">
        <f>VLOOKUP(B187,ABC!$B$15:$I$417,8,FALSE)</f>
        <v>1 004 904</v>
      </c>
    </row>
    <row r="188" spans="1:8" x14ac:dyDescent="0.2">
      <c r="A188" s="108" t="s">
        <v>412</v>
      </c>
      <c r="B188" s="23" t="s">
        <v>413</v>
      </c>
      <c r="C188" s="24" t="s">
        <v>122</v>
      </c>
      <c r="D188" s="25">
        <v>10</v>
      </c>
      <c r="E188" s="25">
        <f>VLOOKUP(B188,ABC!B$14:E$343,4,FALSE)</f>
        <v>0</v>
      </c>
      <c r="F188" s="25">
        <f t="shared" si="7"/>
        <v>0</v>
      </c>
      <c r="G188" s="105" t="e">
        <f>F188/ORCAMENTO_RESUMO!$C$78*100</f>
        <v>#DIV/0!</v>
      </c>
      <c r="H188" s="28" t="str">
        <f>VLOOKUP(B188,ABC!$B$15:$I$417,8,FALSE)</f>
        <v>1 004 904</v>
      </c>
    </row>
    <row r="189" spans="1:8" x14ac:dyDescent="0.2">
      <c r="A189" s="108" t="s">
        <v>414</v>
      </c>
      <c r="B189" s="23" t="s">
        <v>415</v>
      </c>
      <c r="C189" s="24" t="s">
        <v>115</v>
      </c>
      <c r="D189" s="25">
        <v>200</v>
      </c>
      <c r="E189" s="25">
        <f>VLOOKUP(B189,ABC!B$14:E$343,4,FALSE)</f>
        <v>0</v>
      </c>
      <c r="F189" s="25">
        <f t="shared" si="7"/>
        <v>0</v>
      </c>
      <c r="G189" s="105" t="e">
        <f>F189/ORCAMENTO_RESUMO!$C$78*100</f>
        <v>#DIV/0!</v>
      </c>
      <c r="H189" s="28" t="str">
        <f>VLOOKUP(B189,ABC!$B$15:$I$417,8,FALSE)</f>
        <v>1 004 904</v>
      </c>
    </row>
    <row r="190" spans="1:8" x14ac:dyDescent="0.2">
      <c r="A190" s="108" t="s">
        <v>416</v>
      </c>
      <c r="B190" s="23" t="s">
        <v>417</v>
      </c>
      <c r="C190" s="24" t="s">
        <v>122</v>
      </c>
      <c r="D190" s="25">
        <v>30</v>
      </c>
      <c r="E190" s="25">
        <f>VLOOKUP(B190,ABC!B$14:E$343,4,FALSE)</f>
        <v>0</v>
      </c>
      <c r="F190" s="25">
        <f t="shared" si="7"/>
        <v>0</v>
      </c>
      <c r="G190" s="105" t="e">
        <f>F190/ORCAMENTO_RESUMO!$C$78*100</f>
        <v>#DIV/0!</v>
      </c>
      <c r="H190" s="28" t="str">
        <f>VLOOKUP(B190,ABC!$B$15:$I$417,8,FALSE)</f>
        <v>1 004 904</v>
      </c>
    </row>
    <row r="191" spans="1:8" ht="22.5" x14ac:dyDescent="0.2">
      <c r="A191" s="108" t="s">
        <v>418</v>
      </c>
      <c r="B191" s="23" t="s">
        <v>419</v>
      </c>
      <c r="C191" s="24" t="s">
        <v>122</v>
      </c>
      <c r="D191" s="25">
        <v>2</v>
      </c>
      <c r="E191" s="25">
        <f>VLOOKUP(B191,ABC!B$14:E$343,4,FALSE)</f>
        <v>0</v>
      </c>
      <c r="F191" s="25">
        <f t="shared" si="7"/>
        <v>0</v>
      </c>
      <c r="G191" s="105" t="e">
        <f>F191/ORCAMENTO_RESUMO!$C$78*100</f>
        <v>#DIV/0!</v>
      </c>
      <c r="H191" s="28" t="str">
        <f>VLOOKUP(B191,ABC!$B$15:$I$417,8,FALSE)</f>
        <v>1 004 904</v>
      </c>
    </row>
    <row r="192" spans="1:8" ht="22.5" x14ac:dyDescent="0.2">
      <c r="A192" s="108" t="s">
        <v>420</v>
      </c>
      <c r="B192" s="23" t="s">
        <v>421</v>
      </c>
      <c r="C192" s="24" t="s">
        <v>122</v>
      </c>
      <c r="D192" s="25">
        <v>1</v>
      </c>
      <c r="E192" s="25">
        <f>VLOOKUP(B192,ABC!B$14:E$343,4,FALSE)</f>
        <v>0</v>
      </c>
      <c r="F192" s="25">
        <f t="shared" si="7"/>
        <v>0</v>
      </c>
      <c r="G192" s="105" t="e">
        <f>F192/ORCAMENTO_RESUMO!$C$78*100</f>
        <v>#DIV/0!</v>
      </c>
      <c r="H192" s="28" t="str">
        <f>VLOOKUP(B192,ABC!$B$15:$I$417,8,FALSE)</f>
        <v>1 004 904</v>
      </c>
    </row>
    <row r="193" spans="1:8" ht="22.5" x14ac:dyDescent="0.2">
      <c r="A193" s="108" t="s">
        <v>422</v>
      </c>
      <c r="B193" s="23" t="s">
        <v>423</v>
      </c>
      <c r="C193" s="24" t="s">
        <v>122</v>
      </c>
      <c r="D193" s="25">
        <v>1</v>
      </c>
      <c r="E193" s="25">
        <f>VLOOKUP(B193,ABC!B$14:E$343,4,FALSE)</f>
        <v>0</v>
      </c>
      <c r="F193" s="25">
        <f t="shared" si="7"/>
        <v>0</v>
      </c>
      <c r="G193" s="105" t="e">
        <f>F193/ORCAMENTO_RESUMO!$C$78*100</f>
        <v>#DIV/0!</v>
      </c>
      <c r="H193" s="28" t="str">
        <f>VLOOKUP(B193,ABC!$B$15:$I$417,8,FALSE)</f>
        <v>1 004 904</v>
      </c>
    </row>
    <row r="194" spans="1:8" ht="22.5" x14ac:dyDescent="0.2">
      <c r="A194" s="108" t="s">
        <v>424</v>
      </c>
      <c r="B194" s="23" t="s">
        <v>425</v>
      </c>
      <c r="C194" s="24" t="s">
        <v>122</v>
      </c>
      <c r="D194" s="25">
        <v>1</v>
      </c>
      <c r="E194" s="25">
        <f>VLOOKUP(B194,ABC!B$14:E$343,4,FALSE)</f>
        <v>0</v>
      </c>
      <c r="F194" s="25">
        <f t="shared" si="7"/>
        <v>0</v>
      </c>
      <c r="G194" s="105" t="e">
        <f>F194/ORCAMENTO_RESUMO!$C$78*100</f>
        <v>#DIV/0!</v>
      </c>
      <c r="H194" s="28" t="str">
        <f>VLOOKUP(B194,ABC!$B$15:$I$417,8,FALSE)</f>
        <v>1 004 904</v>
      </c>
    </row>
    <row r="195" spans="1:8" x14ac:dyDescent="0.2">
      <c r="A195" s="108" t="s">
        <v>426</v>
      </c>
      <c r="B195" s="23" t="s">
        <v>427</v>
      </c>
      <c r="C195" s="24" t="s">
        <v>122</v>
      </c>
      <c r="D195" s="25">
        <v>1</v>
      </c>
      <c r="E195" s="25">
        <f>VLOOKUP(B195,ABC!B$14:E$343,4,FALSE)</f>
        <v>0</v>
      </c>
      <c r="F195" s="25">
        <f t="shared" si="7"/>
        <v>0</v>
      </c>
      <c r="G195" s="105" t="e">
        <f>F195/ORCAMENTO_RESUMO!$C$78*100</f>
        <v>#DIV/0!</v>
      </c>
      <c r="H195" s="28" t="str">
        <f>VLOOKUP(B195,ABC!$B$15:$I$417,8,FALSE)</f>
        <v>1 004 904</v>
      </c>
    </row>
    <row r="196" spans="1:8" x14ac:dyDescent="0.2">
      <c r="A196" s="108" t="s">
        <v>428</v>
      </c>
      <c r="B196" s="23" t="s">
        <v>429</v>
      </c>
      <c r="C196" s="24" t="s">
        <v>122</v>
      </c>
      <c r="D196" s="25">
        <v>2</v>
      </c>
      <c r="E196" s="25">
        <f>VLOOKUP(B196,ABC!B$14:E$343,4,FALSE)</f>
        <v>0</v>
      </c>
      <c r="F196" s="25">
        <f t="shared" si="7"/>
        <v>0</v>
      </c>
      <c r="G196" s="105" t="e">
        <f>F196/ORCAMENTO_RESUMO!$C$78*100</f>
        <v>#DIV/0!</v>
      </c>
      <c r="H196" s="28" t="str">
        <f>VLOOKUP(B196,ABC!$B$15:$I$417,8,FALSE)</f>
        <v>1 004 904</v>
      </c>
    </row>
    <row r="197" spans="1:8" x14ac:dyDescent="0.2">
      <c r="A197" s="108" t="s">
        <v>430</v>
      </c>
      <c r="B197" s="23" t="s">
        <v>431</v>
      </c>
      <c r="C197" s="24" t="s">
        <v>122</v>
      </c>
      <c r="D197" s="25">
        <v>2</v>
      </c>
      <c r="E197" s="25">
        <f>VLOOKUP(B197,ABC!B$14:E$343,4,FALSE)</f>
        <v>0</v>
      </c>
      <c r="F197" s="25">
        <f t="shared" si="7"/>
        <v>0</v>
      </c>
      <c r="G197" s="105" t="e">
        <f>F197/ORCAMENTO_RESUMO!$C$78*100</f>
        <v>#DIV/0!</v>
      </c>
      <c r="H197" s="28" t="str">
        <f>VLOOKUP(B197,ABC!$B$15:$I$417,8,FALSE)</f>
        <v>1 004 904</v>
      </c>
    </row>
    <row r="198" spans="1:8" ht="22.5" x14ac:dyDescent="0.2">
      <c r="A198" s="108" t="s">
        <v>432</v>
      </c>
      <c r="B198" s="23" t="s">
        <v>433</v>
      </c>
      <c r="C198" s="24" t="s">
        <v>401</v>
      </c>
      <c r="D198" s="25">
        <v>5</v>
      </c>
      <c r="E198" s="25">
        <f>VLOOKUP(B198,ABC!B$14:E$343,4,FALSE)</f>
        <v>0</v>
      </c>
      <c r="F198" s="25">
        <f t="shared" si="7"/>
        <v>0</v>
      </c>
      <c r="G198" s="105" t="e">
        <f>F198/ORCAMENTO_RESUMO!$C$78*100</f>
        <v>#DIV/0!</v>
      </c>
      <c r="H198" s="28" t="str">
        <f>VLOOKUP(B198,ABC!$B$15:$I$417,8,FALSE)</f>
        <v>1 004 904</v>
      </c>
    </row>
    <row r="199" spans="1:8" x14ac:dyDescent="0.2">
      <c r="A199" s="108" t="s">
        <v>434</v>
      </c>
      <c r="B199" s="23" t="s">
        <v>435</v>
      </c>
      <c r="C199" s="24"/>
      <c r="D199" s="25"/>
      <c r="E199" s="25"/>
      <c r="F199" s="25">
        <f>SUBTOTAL(9,F200:F211)</f>
        <v>0</v>
      </c>
      <c r="G199" s="105" t="e">
        <f>F199/ORCAMENTO_RESUMO!$C$78*100</f>
        <v>#DIV/0!</v>
      </c>
      <c r="H199" s="28"/>
    </row>
    <row r="200" spans="1:8" ht="22.5" x14ac:dyDescent="0.2">
      <c r="A200" s="108" t="s">
        <v>436</v>
      </c>
      <c r="B200" s="23" t="s">
        <v>188</v>
      </c>
      <c r="C200" s="24" t="s">
        <v>122</v>
      </c>
      <c r="D200" s="25">
        <v>1</v>
      </c>
      <c r="E200" s="25">
        <f>VLOOKUP(B200,ABC!B$14:E$343,4,FALSE)</f>
        <v>0</v>
      </c>
      <c r="F200" s="25">
        <f t="shared" ref="F200:F211" si="8">ROUND(E200*D200,2)</f>
        <v>0</v>
      </c>
      <c r="G200" s="105" t="e">
        <f>F200/ORCAMENTO_RESUMO!$C$78*100</f>
        <v>#DIV/0!</v>
      </c>
      <c r="H200" s="28" t="str">
        <f>VLOOKUP(B200,ABC!$B$15:$I$417,8,FALSE)</f>
        <v>1 004 904</v>
      </c>
    </row>
    <row r="201" spans="1:8" ht="22.5" x14ac:dyDescent="0.2">
      <c r="A201" s="108" t="s">
        <v>437</v>
      </c>
      <c r="B201" s="23" t="s">
        <v>198</v>
      </c>
      <c r="C201" s="24" t="s">
        <v>122</v>
      </c>
      <c r="D201" s="25">
        <v>1</v>
      </c>
      <c r="E201" s="25">
        <f>VLOOKUP(B201,ABC!B$14:E$343,4,FALSE)</f>
        <v>0</v>
      </c>
      <c r="F201" s="25">
        <f t="shared" si="8"/>
        <v>0</v>
      </c>
      <c r="G201" s="105" t="e">
        <f>F201/ORCAMENTO_RESUMO!$C$78*100</f>
        <v>#DIV/0!</v>
      </c>
      <c r="H201" s="28" t="str">
        <f>VLOOKUP(B201,ABC!$B$15:$I$417,8,FALSE)</f>
        <v>1 004 904</v>
      </c>
    </row>
    <row r="202" spans="1:8" x14ac:dyDescent="0.2">
      <c r="A202" s="108" t="s">
        <v>438</v>
      </c>
      <c r="B202" s="23" t="s">
        <v>227</v>
      </c>
      <c r="C202" s="24" t="s">
        <v>122</v>
      </c>
      <c r="D202" s="25">
        <v>3</v>
      </c>
      <c r="E202" s="25">
        <f>VLOOKUP(B202,ABC!B$14:E$343,4,FALSE)</f>
        <v>0</v>
      </c>
      <c r="F202" s="25">
        <f t="shared" si="8"/>
        <v>0</v>
      </c>
      <c r="G202" s="105" t="e">
        <f>F202/ORCAMENTO_RESUMO!$C$78*100</f>
        <v>#DIV/0!</v>
      </c>
      <c r="H202" s="28" t="str">
        <f>VLOOKUP(B202,ABC!$B$15:$I$417,8,FALSE)</f>
        <v>1 004 904</v>
      </c>
    </row>
    <row r="203" spans="1:8" x14ac:dyDescent="0.2">
      <c r="A203" s="108" t="s">
        <v>439</v>
      </c>
      <c r="B203" s="23" t="s">
        <v>241</v>
      </c>
      <c r="C203" s="24" t="s">
        <v>122</v>
      </c>
      <c r="D203" s="25">
        <v>3</v>
      </c>
      <c r="E203" s="25">
        <f>VLOOKUP(B203,ABC!B$14:E$343,4,FALSE)</f>
        <v>0</v>
      </c>
      <c r="F203" s="25">
        <f t="shared" si="8"/>
        <v>0</v>
      </c>
      <c r="G203" s="105" t="e">
        <f>F203/ORCAMENTO_RESUMO!$C$78*100</f>
        <v>#DIV/0!</v>
      </c>
      <c r="H203" s="28" t="str">
        <f>VLOOKUP(B203,ABC!$B$15:$I$417,8,FALSE)</f>
        <v>1 004 904</v>
      </c>
    </row>
    <row r="204" spans="1:8" x14ac:dyDescent="0.2">
      <c r="A204" s="108" t="s">
        <v>440</v>
      </c>
      <c r="B204" s="23" t="s">
        <v>190</v>
      </c>
      <c r="C204" s="24" t="s">
        <v>122</v>
      </c>
      <c r="D204" s="25">
        <v>8</v>
      </c>
      <c r="E204" s="25">
        <f>VLOOKUP(B204,ABC!B$14:E$343,4,FALSE)</f>
        <v>0</v>
      </c>
      <c r="F204" s="25">
        <f t="shared" si="8"/>
        <v>0</v>
      </c>
      <c r="G204" s="105" t="e">
        <f>F204/ORCAMENTO_RESUMO!$C$78*100</f>
        <v>#DIV/0!</v>
      </c>
      <c r="H204" s="28" t="str">
        <f>VLOOKUP(B204,ABC!$B$15:$I$417,8,FALSE)</f>
        <v>1 004 904</v>
      </c>
    </row>
    <row r="205" spans="1:8" x14ac:dyDescent="0.2">
      <c r="A205" s="108" t="s">
        <v>441</v>
      </c>
      <c r="B205" s="23" t="s">
        <v>196</v>
      </c>
      <c r="C205" s="24" t="s">
        <v>122</v>
      </c>
      <c r="D205" s="25">
        <v>8</v>
      </c>
      <c r="E205" s="25">
        <f>VLOOKUP(B205,ABC!B$14:E$343,4,FALSE)</f>
        <v>0</v>
      </c>
      <c r="F205" s="25">
        <f t="shared" si="8"/>
        <v>0</v>
      </c>
      <c r="G205" s="105" t="e">
        <f>F205/ORCAMENTO_RESUMO!$C$78*100</f>
        <v>#DIV/0!</v>
      </c>
      <c r="H205" s="28" t="str">
        <f>VLOOKUP(B205,ABC!$B$15:$I$417,8,FALSE)</f>
        <v>1 004 904</v>
      </c>
    </row>
    <row r="206" spans="1:8" x14ac:dyDescent="0.2">
      <c r="A206" s="108" t="s">
        <v>442</v>
      </c>
      <c r="B206" s="23" t="s">
        <v>234</v>
      </c>
      <c r="C206" s="24" t="s">
        <v>115</v>
      </c>
      <c r="D206" s="25">
        <v>9</v>
      </c>
      <c r="E206" s="25">
        <f>VLOOKUP(B206,ABC!B$14:E$343,4,FALSE)</f>
        <v>0</v>
      </c>
      <c r="F206" s="25">
        <f t="shared" si="8"/>
        <v>0</v>
      </c>
      <c r="G206" s="105" t="e">
        <f>F206/ORCAMENTO_RESUMO!$C$78*100</f>
        <v>#DIV/0!</v>
      </c>
      <c r="H206" s="28" t="str">
        <f>VLOOKUP(B206,ABC!$B$15:$I$417,8,FALSE)</f>
        <v>1 004 904</v>
      </c>
    </row>
    <row r="207" spans="1:8" x14ac:dyDescent="0.2">
      <c r="A207" s="108" t="s">
        <v>443</v>
      </c>
      <c r="B207" s="23" t="s">
        <v>213</v>
      </c>
      <c r="C207" s="24" t="s">
        <v>122</v>
      </c>
      <c r="D207" s="25">
        <v>1</v>
      </c>
      <c r="E207" s="25">
        <f>VLOOKUP(B207,ABC!B$14:E$343,4,FALSE)</f>
        <v>0</v>
      </c>
      <c r="F207" s="25">
        <f t="shared" si="8"/>
        <v>0</v>
      </c>
      <c r="G207" s="105" t="e">
        <f>F207/ORCAMENTO_RESUMO!$C$78*100</f>
        <v>#DIV/0!</v>
      </c>
      <c r="H207" s="28" t="str">
        <f>VLOOKUP(B207,ABC!$B$15:$I$417,8,FALSE)</f>
        <v>1 004 904</v>
      </c>
    </row>
    <row r="208" spans="1:8" x14ac:dyDescent="0.2">
      <c r="A208" s="108" t="s">
        <v>444</v>
      </c>
      <c r="B208" s="23" t="s">
        <v>236</v>
      </c>
      <c r="C208" s="24" t="s">
        <v>122</v>
      </c>
      <c r="D208" s="25">
        <v>3</v>
      </c>
      <c r="E208" s="25">
        <f>VLOOKUP(B208,ABC!B$14:E$343,4,FALSE)</f>
        <v>0</v>
      </c>
      <c r="F208" s="25">
        <f t="shared" si="8"/>
        <v>0</v>
      </c>
      <c r="G208" s="105" t="e">
        <f>F208/ORCAMENTO_RESUMO!$C$78*100</f>
        <v>#DIV/0!</v>
      </c>
      <c r="H208" s="28" t="str">
        <f>VLOOKUP(B208,ABC!$B$15:$I$417,8,FALSE)</f>
        <v>1 004 904</v>
      </c>
    </row>
    <row r="209" spans="1:8" x14ac:dyDescent="0.2">
      <c r="A209" s="108" t="s">
        <v>445</v>
      </c>
      <c r="B209" s="23" t="s">
        <v>225</v>
      </c>
      <c r="C209" s="24" t="s">
        <v>122</v>
      </c>
      <c r="D209" s="25">
        <v>3</v>
      </c>
      <c r="E209" s="25">
        <f>VLOOKUP(B209,ABC!B$14:E$343,4,FALSE)</f>
        <v>0</v>
      </c>
      <c r="F209" s="25">
        <f t="shared" si="8"/>
        <v>0</v>
      </c>
      <c r="G209" s="105" t="e">
        <f>F209/ORCAMENTO_RESUMO!$C$78*100</f>
        <v>#DIV/0!</v>
      </c>
      <c r="H209" s="28" t="str">
        <f>VLOOKUP(B209,ABC!$B$15:$I$417,8,FALSE)</f>
        <v>1 004 904</v>
      </c>
    </row>
    <row r="210" spans="1:8" x14ac:dyDescent="0.2">
      <c r="A210" s="108" t="s">
        <v>446</v>
      </c>
      <c r="B210" s="23" t="s">
        <v>232</v>
      </c>
      <c r="C210" s="24" t="s">
        <v>115</v>
      </c>
      <c r="D210" s="25">
        <v>3</v>
      </c>
      <c r="E210" s="25">
        <f>VLOOKUP(B210,ABC!B$14:E$343,4,FALSE)</f>
        <v>0</v>
      </c>
      <c r="F210" s="25">
        <f t="shared" si="8"/>
        <v>0</v>
      </c>
      <c r="G210" s="105" t="e">
        <f>F210/ORCAMENTO_RESUMO!$C$78*100</f>
        <v>#DIV/0!</v>
      </c>
      <c r="H210" s="28" t="str">
        <f>VLOOKUP(B210,ABC!$B$15:$I$417,8,FALSE)</f>
        <v>1 004 904</v>
      </c>
    </row>
    <row r="211" spans="1:8" x14ac:dyDescent="0.2">
      <c r="A211" s="109" t="s">
        <v>447</v>
      </c>
      <c r="B211" s="29" t="s">
        <v>215</v>
      </c>
      <c r="C211" s="30" t="s">
        <v>122</v>
      </c>
      <c r="D211" s="31">
        <v>6</v>
      </c>
      <c r="E211" s="25">
        <f>VLOOKUP(B211,ABC!B$14:E$343,4,FALSE)</f>
        <v>0</v>
      </c>
      <c r="F211" s="25">
        <f t="shared" si="8"/>
        <v>0</v>
      </c>
      <c r="G211" s="105" t="e">
        <f>F211/ORCAMENTO_RESUMO!$C$78*100</f>
        <v>#DIV/0!</v>
      </c>
      <c r="H211" s="28" t="str">
        <f>VLOOKUP(B211,ABC!$B$15:$I$417,8,FALSE)</f>
        <v>1 004 904</v>
      </c>
    </row>
  </sheetData>
  <sheetProtection algorithmName="SHA-512" hashValue="vluhsuyt7YD/6Cng4Ucgm2wq/2kDXgZig9Y/Lgxkq2U5hCqgtLbrES/W/NjZWDSaGfxevbVYrTrYJzX4e7mxWw==" saltValue="fWVjMH7eKdN8zPamay2sww==" spinCount="100000" sheet="1" scenarios="1" autoFilter="0"/>
  <autoFilter ref="A14:H211" xr:uid="{C9425BB0-3ED5-41D8-BA83-2E2D8D44FE10}"/>
  <mergeCells count="17">
    <mergeCell ref="A11:F11"/>
    <mergeCell ref="G11:H12"/>
    <mergeCell ref="A12:F12"/>
    <mergeCell ref="G5:H5"/>
    <mergeCell ref="A10:F10"/>
    <mergeCell ref="G10:H10"/>
    <mergeCell ref="B5:E5"/>
    <mergeCell ref="B6:E6"/>
    <mergeCell ref="B7:E7"/>
    <mergeCell ref="B8:E8"/>
    <mergeCell ref="G6:H6"/>
    <mergeCell ref="G7:H7"/>
    <mergeCell ref="G8:H8"/>
    <mergeCell ref="A1:A3"/>
    <mergeCell ref="B1:H1"/>
    <mergeCell ref="B2:H2"/>
    <mergeCell ref="B3:H3"/>
  </mergeCells>
  <conditionalFormatting sqref="A15:H211">
    <cfRule type="expression" dxfId="5" priority="1" stopIfTrue="1">
      <formula>LEN($A15)=3</formula>
    </cfRule>
    <cfRule type="expression" dxfId="4" priority="2" stopIfTrue="1">
      <formula>LEN($A15)=5</formula>
    </cfRule>
    <cfRule type="expression" dxfId="3" priority="3">
      <formula>$C15=""</formula>
    </cfRule>
  </conditionalFormatting>
  <printOptions horizontalCentered="1"/>
  <pageMargins left="0.39370078740157483" right="0.78740157480314965" top="0.78740157480314965" bottom="0.39370078740157483" header="0" footer="0"/>
  <pageSetup paperSize="9" scale="93" fitToHeight="100" orientation="landscape" r:id="rId1"/>
  <headerFooter>
    <oddFooter>&amp;R&amp;6&amp;F
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23749-613E-49DD-AA5D-9AF9DD95FD09}">
  <sheetPr>
    <tabColor theme="5" tint="0.39997558519241921"/>
    <pageSetUpPr fitToPage="1"/>
  </sheetPr>
  <dimension ref="A1:I312"/>
  <sheetViews>
    <sheetView showOutlineSymbols="0" view="pageBreakPreview" zoomScale="115" zoomScaleNormal="115" zoomScaleSheetLayoutView="115" workbookViewId="0">
      <pane ySplit="14" topLeftCell="A15" activePane="bottomLeft" state="frozen"/>
      <selection activeCell="AA5" sqref="AA5:AB5"/>
      <selection pane="bottomLeft" activeCell="A15" sqref="A15"/>
    </sheetView>
  </sheetViews>
  <sheetFormatPr defaultRowHeight="11.25" x14ac:dyDescent="0.2"/>
  <cols>
    <col min="1" max="1" width="12.7109375" style="1" customWidth="1"/>
    <col min="2" max="2" width="65.7109375" style="1" customWidth="1"/>
    <col min="3" max="3" width="6.7109375" style="1" customWidth="1"/>
    <col min="4" max="6" width="12.7109375" style="1" customWidth="1"/>
    <col min="7" max="7" width="6.7109375" style="1" customWidth="1"/>
    <col min="8" max="8" width="16.7109375" style="1" customWidth="1"/>
    <col min="9" max="16384" width="9.140625" style="1"/>
  </cols>
  <sheetData>
    <row r="1" spans="1:9" s="5" customFormat="1" ht="12.75" x14ac:dyDescent="0.2">
      <c r="A1" s="231" t="str">
        <f>ABC!A1</f>
        <v>INCLUIR LOGOMARCA DA LICITANTE</v>
      </c>
      <c r="B1" s="243" t="str">
        <f>ABC!C1</f>
        <v>INSERIR CABEÇALHO DA EMPRESA (LINHA 01)</v>
      </c>
      <c r="C1" s="243"/>
      <c r="D1" s="243"/>
      <c r="E1" s="243"/>
      <c r="F1" s="243"/>
      <c r="G1" s="243"/>
      <c r="H1" s="243"/>
      <c r="I1" s="3"/>
    </row>
    <row r="2" spans="1:9" s="5" customFormat="1" ht="12.75" x14ac:dyDescent="0.2">
      <c r="A2" s="232"/>
      <c r="B2" s="244" t="str">
        <f>ABC!C2</f>
        <v>INSERIR CABEÇALHO DA EMPRESA (LINHA 02)</v>
      </c>
      <c r="C2" s="244"/>
      <c r="D2" s="244"/>
      <c r="E2" s="244"/>
      <c r="F2" s="244"/>
      <c r="G2" s="244"/>
      <c r="H2" s="244"/>
      <c r="I2" s="3"/>
    </row>
    <row r="3" spans="1:9" s="5" customFormat="1" ht="12.75" x14ac:dyDescent="0.2">
      <c r="A3" s="233"/>
      <c r="B3" s="245" t="str">
        <f>ABC!C3</f>
        <v>INSERIR CABEÇALHO DA EMPRESA (LINHA 03)</v>
      </c>
      <c r="C3" s="245"/>
      <c r="D3" s="245"/>
      <c r="E3" s="245"/>
      <c r="F3" s="245"/>
      <c r="G3" s="245"/>
      <c r="H3" s="245"/>
      <c r="I3" s="3"/>
    </row>
    <row r="4" spans="1:9" s="4" customFormat="1" x14ac:dyDescent="0.2">
      <c r="A4" s="7"/>
      <c r="B4" s="8"/>
      <c r="C4" s="8"/>
      <c r="D4" s="9"/>
      <c r="E4" s="9"/>
      <c r="F4" s="9"/>
      <c r="G4" s="8"/>
      <c r="H4" s="10"/>
    </row>
    <row r="5" spans="1:9" s="4" customFormat="1" ht="11.25" customHeight="1" x14ac:dyDescent="0.2">
      <c r="A5" s="11" t="s">
        <v>883</v>
      </c>
      <c r="B5" s="218" t="str">
        <f>ABC!B5</f>
        <v>PREENCHER COM O TIPO E NÚMERO DO EDITAL (LETRA MAIÚSCULA)</v>
      </c>
      <c r="C5" s="218"/>
      <c r="D5" s="218"/>
      <c r="E5" s="219"/>
      <c r="F5" s="12" t="s">
        <v>1</v>
      </c>
      <c r="G5" s="191" t="str">
        <f>ABC!H5</f>
        <v>DATA</v>
      </c>
      <c r="H5" s="222"/>
    </row>
    <row r="6" spans="1:9" s="4" customFormat="1" ht="12.75" customHeight="1" x14ac:dyDescent="0.2">
      <c r="A6" s="13" t="s">
        <v>877</v>
      </c>
      <c r="B6" s="220" t="str">
        <f>ABC!B6</f>
        <v>PREENCHER COM O NOME DA EMPRESA (LETRA MAIÚSCULA)</v>
      </c>
      <c r="C6" s="220"/>
      <c r="D6" s="220"/>
      <c r="E6" s="221"/>
      <c r="F6" s="14" t="s">
        <v>878</v>
      </c>
      <c r="G6" s="183" t="str">
        <f>ABC!H6</f>
        <v>APENAS NÚMEROS</v>
      </c>
      <c r="H6" s="184"/>
    </row>
    <row r="7" spans="1:9" s="4" customFormat="1" ht="11.25" customHeight="1" x14ac:dyDescent="0.2">
      <c r="A7" s="13" t="s">
        <v>879</v>
      </c>
      <c r="B7" s="220" t="str">
        <f>ABC!B7</f>
        <v>PREENCHER COM O NOME DO REPRESENTANTE DA EMPRESA (LETRA MAIÚSCULA)</v>
      </c>
      <c r="C7" s="220"/>
      <c r="D7" s="220"/>
      <c r="E7" s="221"/>
      <c r="F7" s="14" t="s">
        <v>880</v>
      </c>
      <c r="G7" s="185" t="str">
        <f>ABC!H7</f>
        <v>APENAS NÚMEROS</v>
      </c>
      <c r="H7" s="186"/>
    </row>
    <row r="8" spans="1:9" s="4" customFormat="1" ht="11.25" customHeight="1" x14ac:dyDescent="0.2">
      <c r="A8" s="15" t="s">
        <v>881</v>
      </c>
      <c r="B8" s="189" t="str">
        <f>ABC!B8</f>
        <v>PREENCHER COM E-MAIL DA EMPRESA, QUE SERÁ UTILIZADO PARA CONTATO PARA FINS DE LICITAÇÃO (LETRA MAIÚSCULA)</v>
      </c>
      <c r="C8" s="189"/>
      <c r="D8" s="189"/>
      <c r="E8" s="190"/>
      <c r="F8" s="16" t="s">
        <v>882</v>
      </c>
      <c r="G8" s="187" t="str">
        <f>ABC!H8</f>
        <v>APENAS NÚMEROS</v>
      </c>
      <c r="H8" s="188"/>
    </row>
    <row r="9" spans="1:9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9" s="5" customFormat="1" x14ac:dyDescent="0.2">
      <c r="A10" s="178" t="s">
        <v>0</v>
      </c>
      <c r="B10" s="178"/>
      <c r="C10" s="178"/>
      <c r="D10" s="178"/>
      <c r="E10" s="178"/>
      <c r="F10" s="178"/>
      <c r="G10" s="179" t="s">
        <v>1</v>
      </c>
      <c r="H10" s="181"/>
    </row>
    <row r="11" spans="1:9" s="5" customFormat="1" x14ac:dyDescent="0.2">
      <c r="A11" s="168" t="s">
        <v>896</v>
      </c>
      <c r="B11" s="168"/>
      <c r="C11" s="168"/>
      <c r="D11" s="168"/>
      <c r="E11" s="168"/>
      <c r="F11" s="168"/>
      <c r="G11" s="246" t="str">
        <f>ORCAMENTO_RESUMO!E11</f>
        <v>DATA / DATA</v>
      </c>
      <c r="H11" s="247"/>
    </row>
    <row r="12" spans="1:9" s="5" customFormat="1" x14ac:dyDescent="0.2">
      <c r="A12" s="175" t="s">
        <v>448</v>
      </c>
      <c r="B12" s="175"/>
      <c r="C12" s="175"/>
      <c r="D12" s="175"/>
      <c r="E12" s="175"/>
      <c r="F12" s="175"/>
      <c r="G12" s="248"/>
      <c r="H12" s="249"/>
    </row>
    <row r="13" spans="1:9" s="4" customFormat="1" x14ac:dyDescent="0.2">
      <c r="A13" s="7"/>
      <c r="B13" s="17"/>
      <c r="C13" s="17"/>
      <c r="D13" s="9"/>
      <c r="E13" s="9"/>
      <c r="F13" s="9"/>
      <c r="G13" s="8"/>
      <c r="H13" s="18"/>
    </row>
    <row r="14" spans="1:9" s="6" customFormat="1" x14ac:dyDescent="0.2">
      <c r="A14" s="19" t="s">
        <v>2</v>
      </c>
      <c r="B14" s="20" t="s">
        <v>4</v>
      </c>
      <c r="C14" s="19" t="s">
        <v>106</v>
      </c>
      <c r="D14" s="21" t="s">
        <v>107</v>
      </c>
      <c r="E14" s="21" t="s">
        <v>108</v>
      </c>
      <c r="F14" s="21" t="s">
        <v>109</v>
      </c>
      <c r="G14" s="21" t="s">
        <v>110</v>
      </c>
      <c r="H14" s="19" t="s">
        <v>111</v>
      </c>
    </row>
    <row r="15" spans="1:9" x14ac:dyDescent="0.2">
      <c r="A15" s="98" t="s">
        <v>79</v>
      </c>
      <c r="B15" s="99" t="s">
        <v>80</v>
      </c>
      <c r="C15" s="100"/>
      <c r="D15" s="101"/>
      <c r="E15" s="101"/>
      <c r="F15" s="101">
        <f>SUBTOTAL(9,F16:F34)</f>
        <v>0</v>
      </c>
      <c r="G15" s="102" t="e">
        <f>F15/ORCAMENTO_RESUMO!$D$78*100</f>
        <v>#DIV/0!</v>
      </c>
      <c r="H15" s="103"/>
    </row>
    <row r="16" spans="1:9" x14ac:dyDescent="0.2">
      <c r="A16" s="104" t="s">
        <v>10</v>
      </c>
      <c r="B16" s="23" t="s">
        <v>11</v>
      </c>
      <c r="C16" s="24"/>
      <c r="D16" s="25"/>
      <c r="E16" s="25"/>
      <c r="F16" s="25">
        <f>SUBTOTAL(9,F17:F18)</f>
        <v>0</v>
      </c>
      <c r="G16" s="105" t="e">
        <f>F16/ORCAMENTO_RESUMO!$D$78*100</f>
        <v>#DIV/0!</v>
      </c>
      <c r="H16" s="28"/>
    </row>
    <row r="17" spans="1:8" x14ac:dyDescent="0.2">
      <c r="A17" s="104" t="s">
        <v>113</v>
      </c>
      <c r="B17" s="23" t="s">
        <v>449</v>
      </c>
      <c r="C17" s="24" t="s">
        <v>122</v>
      </c>
      <c r="D17" s="25">
        <v>1</v>
      </c>
      <c r="E17" s="25">
        <f>VLOOKUP(B17,ABC!B$14:E$343,4,FALSE)</f>
        <v>0</v>
      </c>
      <c r="F17" s="25">
        <f t="shared" ref="F17:F34" si="0">ROUND(E17*D17,2)</f>
        <v>0</v>
      </c>
      <c r="G17" s="105" t="e">
        <f>F17/ORCAMENTO_RESUMO!$D$78*100</f>
        <v>#DIV/0!</v>
      </c>
      <c r="H17" s="28" t="str">
        <f>VLOOKUP(B17,ABC!$B$15:$I$417,8,FALSE)</f>
        <v>1 004 894</v>
      </c>
    </row>
    <row r="18" spans="1:8" x14ac:dyDescent="0.2">
      <c r="A18" s="104" t="s">
        <v>116</v>
      </c>
      <c r="B18" s="23" t="s">
        <v>450</v>
      </c>
      <c r="C18" s="24" t="s">
        <v>122</v>
      </c>
      <c r="D18" s="25">
        <v>1</v>
      </c>
      <c r="E18" s="25">
        <f>VLOOKUP(B18,ABC!B$14:E$343,4,FALSE)</f>
        <v>0</v>
      </c>
      <c r="F18" s="25">
        <f t="shared" si="0"/>
        <v>0</v>
      </c>
      <c r="G18" s="105" t="e">
        <f>F18/ORCAMENTO_RESUMO!$D$78*100</f>
        <v>#DIV/0!</v>
      </c>
      <c r="H18" s="28" t="str">
        <f>VLOOKUP(B18,ABC!$B$15:$I$417,8,FALSE)</f>
        <v>160 868</v>
      </c>
    </row>
    <row r="19" spans="1:8" x14ac:dyDescent="0.2">
      <c r="A19" s="104" t="s">
        <v>12</v>
      </c>
      <c r="B19" s="23" t="s">
        <v>13</v>
      </c>
      <c r="C19" s="24"/>
      <c r="D19" s="25"/>
      <c r="E19" s="25"/>
      <c r="F19" s="25">
        <f>SUBTOTAL(9,F20:F29)</f>
        <v>0</v>
      </c>
      <c r="G19" s="105" t="e">
        <f>F19/ORCAMENTO_RESUMO!$D$78*100</f>
        <v>#DIV/0!</v>
      </c>
      <c r="H19" s="28"/>
    </row>
    <row r="20" spans="1:8" ht="22.5" x14ac:dyDescent="0.2">
      <c r="A20" s="104" t="s">
        <v>451</v>
      </c>
      <c r="B20" s="23" t="s">
        <v>900</v>
      </c>
      <c r="C20" s="24" t="s">
        <v>122</v>
      </c>
      <c r="D20" s="25">
        <v>1</v>
      </c>
      <c r="E20" s="25">
        <f>VLOOKUP(B20,ABC!B$14:E$343,4,FALSE)</f>
        <v>0</v>
      </c>
      <c r="F20" s="25">
        <f t="shared" si="0"/>
        <v>0</v>
      </c>
      <c r="G20" s="105" t="e">
        <f>F20/ORCAMENTO_RESUMO!$D$78*100</f>
        <v>#DIV/0!</v>
      </c>
      <c r="H20" s="28" t="str">
        <f>VLOOKUP(B20,ABC!$B$15:$I$417,8,FALSE)</f>
        <v>160 868</v>
      </c>
    </row>
    <row r="21" spans="1:8" ht="22.5" x14ac:dyDescent="0.2">
      <c r="A21" s="104" t="s">
        <v>452</v>
      </c>
      <c r="B21" s="23" t="s">
        <v>901</v>
      </c>
      <c r="C21" s="24" t="s">
        <v>122</v>
      </c>
      <c r="D21" s="25">
        <v>1</v>
      </c>
      <c r="E21" s="25">
        <f>VLOOKUP(B21,ABC!B$14:E$343,4,FALSE)</f>
        <v>0</v>
      </c>
      <c r="F21" s="25">
        <f t="shared" si="0"/>
        <v>0</v>
      </c>
      <c r="G21" s="105" t="e">
        <f>F21/ORCAMENTO_RESUMO!$D$78*100</f>
        <v>#DIV/0!</v>
      </c>
      <c r="H21" s="28" t="str">
        <f>VLOOKUP(B21,ABC!$B$15:$I$417,8,FALSE)</f>
        <v>160 868</v>
      </c>
    </row>
    <row r="22" spans="1:8" x14ac:dyDescent="0.2">
      <c r="A22" s="104" t="s">
        <v>453</v>
      </c>
      <c r="B22" s="23" t="s">
        <v>454</v>
      </c>
      <c r="C22" s="24" t="s">
        <v>288</v>
      </c>
      <c r="D22" s="25">
        <v>1000</v>
      </c>
      <c r="E22" s="25">
        <f>VLOOKUP(B22,ABC!B$14:E$343,4,FALSE)</f>
        <v>0</v>
      </c>
      <c r="F22" s="25">
        <f t="shared" si="0"/>
        <v>0</v>
      </c>
      <c r="G22" s="105" t="e">
        <f>F22/ORCAMENTO_RESUMO!$D$78*100</f>
        <v>#DIV/0!</v>
      </c>
      <c r="H22" s="28" t="str">
        <f>VLOOKUP(B22,ABC!$B$15:$I$417,8,FALSE)</f>
        <v>1 004 894</v>
      </c>
    </row>
    <row r="23" spans="1:8" ht="22.5" x14ac:dyDescent="0.2">
      <c r="A23" s="104" t="s">
        <v>455</v>
      </c>
      <c r="B23" s="23" t="s">
        <v>456</v>
      </c>
      <c r="C23" s="24" t="s">
        <v>288</v>
      </c>
      <c r="D23" s="25">
        <v>19.36</v>
      </c>
      <c r="E23" s="25">
        <f>VLOOKUP(B23,ABC!B$14:E$343,4,FALSE)</f>
        <v>0</v>
      </c>
      <c r="F23" s="25">
        <f t="shared" si="0"/>
        <v>0</v>
      </c>
      <c r="G23" s="105" t="e">
        <f>F23/ORCAMENTO_RESUMO!$D$78*100</f>
        <v>#DIV/0!</v>
      </c>
      <c r="H23" s="28" t="str">
        <f>VLOOKUP(B23,ABC!$B$15:$I$417,8,FALSE)</f>
        <v>160 868</v>
      </c>
    </row>
    <row r="24" spans="1:8" ht="22.5" x14ac:dyDescent="0.2">
      <c r="A24" s="104" t="s">
        <v>457</v>
      </c>
      <c r="B24" s="23" t="s">
        <v>458</v>
      </c>
      <c r="C24" s="24" t="s">
        <v>288</v>
      </c>
      <c r="D24" s="25">
        <v>14.52</v>
      </c>
      <c r="E24" s="25">
        <f>VLOOKUP(B24,ABC!B$14:E$343,4,FALSE)</f>
        <v>0</v>
      </c>
      <c r="F24" s="25">
        <f t="shared" si="0"/>
        <v>0</v>
      </c>
      <c r="G24" s="105" t="e">
        <f>F24/ORCAMENTO_RESUMO!$D$78*100</f>
        <v>#DIV/0!</v>
      </c>
      <c r="H24" s="28" t="str">
        <f>VLOOKUP(B24,ABC!$B$15:$I$417,8,FALSE)</f>
        <v>160 868</v>
      </c>
    </row>
    <row r="25" spans="1:8" ht="22.5" x14ac:dyDescent="0.2">
      <c r="A25" s="104" t="s">
        <v>459</v>
      </c>
      <c r="B25" s="23" t="s">
        <v>460</v>
      </c>
      <c r="C25" s="24" t="s">
        <v>288</v>
      </c>
      <c r="D25" s="25">
        <v>19.36</v>
      </c>
      <c r="E25" s="25">
        <f>VLOOKUP(B25,ABC!B$14:E$343,4,FALSE)</f>
        <v>0</v>
      </c>
      <c r="F25" s="25">
        <f t="shared" si="0"/>
        <v>0</v>
      </c>
      <c r="G25" s="105" t="e">
        <f>F25/ORCAMENTO_RESUMO!$D$78*100</f>
        <v>#DIV/0!</v>
      </c>
      <c r="H25" s="28" t="str">
        <f>VLOOKUP(B25,ABC!$B$15:$I$417,8,FALSE)</f>
        <v>160 868</v>
      </c>
    </row>
    <row r="26" spans="1:8" ht="22.5" x14ac:dyDescent="0.2">
      <c r="A26" s="104" t="s">
        <v>461</v>
      </c>
      <c r="B26" s="23" t="s">
        <v>462</v>
      </c>
      <c r="C26" s="24" t="s">
        <v>288</v>
      </c>
      <c r="D26" s="25">
        <v>29.04</v>
      </c>
      <c r="E26" s="25">
        <f>VLOOKUP(B26,ABC!B$14:E$343,4,FALSE)</f>
        <v>0</v>
      </c>
      <c r="F26" s="25">
        <f t="shared" si="0"/>
        <v>0</v>
      </c>
      <c r="G26" s="105" t="e">
        <f>F26/ORCAMENTO_RESUMO!$D$78*100</f>
        <v>#DIV/0!</v>
      </c>
      <c r="H26" s="28" t="str">
        <f>VLOOKUP(B26,ABC!$B$15:$I$417,8,FALSE)</f>
        <v>160 868</v>
      </c>
    </row>
    <row r="27" spans="1:8" ht="22.5" x14ac:dyDescent="0.2">
      <c r="A27" s="104" t="s">
        <v>463</v>
      </c>
      <c r="B27" s="23" t="s">
        <v>464</v>
      </c>
      <c r="C27" s="24" t="s">
        <v>288</v>
      </c>
      <c r="D27" s="25">
        <v>19.36</v>
      </c>
      <c r="E27" s="25">
        <f>VLOOKUP(B27,ABC!B$14:E$343,4,FALSE)</f>
        <v>0</v>
      </c>
      <c r="F27" s="25">
        <f t="shared" si="0"/>
        <v>0</v>
      </c>
      <c r="G27" s="105" t="e">
        <f>F27/ORCAMENTO_RESUMO!$D$78*100</f>
        <v>#DIV/0!</v>
      </c>
      <c r="H27" s="28" t="str">
        <f>VLOOKUP(B27,ABC!$B$15:$I$417,8,FALSE)</f>
        <v>160 868</v>
      </c>
    </row>
    <row r="28" spans="1:8" ht="22.5" x14ac:dyDescent="0.2">
      <c r="A28" s="104" t="s">
        <v>465</v>
      </c>
      <c r="B28" s="23" t="s">
        <v>466</v>
      </c>
      <c r="C28" s="24" t="s">
        <v>467</v>
      </c>
      <c r="D28" s="25">
        <v>12</v>
      </c>
      <c r="E28" s="25">
        <f>VLOOKUP(B28,ABC!B$14:E$343,4,FALSE)</f>
        <v>0</v>
      </c>
      <c r="F28" s="25">
        <f t="shared" si="0"/>
        <v>0</v>
      </c>
      <c r="G28" s="105" t="e">
        <f>F28/ORCAMENTO_RESUMO!$D$78*100</f>
        <v>#DIV/0!</v>
      </c>
      <c r="H28" s="28" t="str">
        <f>VLOOKUP(B28,ABC!$B$15:$I$417,8,FALSE)</f>
        <v>1 420 877</v>
      </c>
    </row>
    <row r="29" spans="1:8" x14ac:dyDescent="0.2">
      <c r="A29" s="104" t="s">
        <v>468</v>
      </c>
      <c r="B29" s="23" t="s">
        <v>889</v>
      </c>
      <c r="C29" s="24" t="s">
        <v>288</v>
      </c>
      <c r="D29" s="25">
        <v>30</v>
      </c>
      <c r="E29" s="25">
        <f>VLOOKUP(B29,ABC!B$14:E$343,4,FALSE)</f>
        <v>0</v>
      </c>
      <c r="F29" s="25">
        <f t="shared" si="0"/>
        <v>0</v>
      </c>
      <c r="G29" s="105" t="e">
        <f>F29/ORCAMENTO_RESUMO!$D$78*100</f>
        <v>#DIV/0!</v>
      </c>
      <c r="H29" s="28" t="str">
        <f>VLOOKUP(B29,ABC!$B$15:$I$417,8,FALSE)</f>
        <v>160 868</v>
      </c>
    </row>
    <row r="30" spans="1:8" x14ac:dyDescent="0.2">
      <c r="A30" s="104" t="s">
        <v>14</v>
      </c>
      <c r="B30" s="23" t="s">
        <v>15</v>
      </c>
      <c r="C30" s="24"/>
      <c r="D30" s="25"/>
      <c r="E30" s="25"/>
      <c r="F30" s="25">
        <f>SUBTOTAL(9,F31:F34)</f>
        <v>0</v>
      </c>
      <c r="G30" s="105" t="e">
        <f>F30/ORCAMENTO_RESUMO!$D$78*100</f>
        <v>#DIV/0!</v>
      </c>
      <c r="H30" s="28"/>
    </row>
    <row r="31" spans="1:8" x14ac:dyDescent="0.2">
      <c r="A31" s="104" t="s">
        <v>469</v>
      </c>
      <c r="B31" s="23" t="s">
        <v>908</v>
      </c>
      <c r="C31" s="24" t="s">
        <v>122</v>
      </c>
      <c r="D31" s="25">
        <v>2</v>
      </c>
      <c r="E31" s="25">
        <f>VLOOKUP(B31,ABC!B$14:E$343,4,FALSE)</f>
        <v>0</v>
      </c>
      <c r="F31" s="25">
        <f t="shared" si="0"/>
        <v>0</v>
      </c>
      <c r="G31" s="105" t="e">
        <f>F31/ORCAMENTO_RESUMO!$D$78*100</f>
        <v>#DIV/0!</v>
      </c>
      <c r="H31" s="28" t="str">
        <f>VLOOKUP(B31,ABC!$B$15:$I$417,8,FALSE)</f>
        <v>157 980</v>
      </c>
    </row>
    <row r="32" spans="1:8" ht="22.5" x14ac:dyDescent="0.2">
      <c r="A32" s="104" t="s">
        <v>470</v>
      </c>
      <c r="B32" s="23" t="s">
        <v>471</v>
      </c>
      <c r="C32" s="24" t="s">
        <v>122</v>
      </c>
      <c r="D32" s="25">
        <v>2</v>
      </c>
      <c r="E32" s="25">
        <f>VLOOKUP(B32,ABC!B$14:E$343,4,FALSE)</f>
        <v>0</v>
      </c>
      <c r="F32" s="25">
        <f t="shared" si="0"/>
        <v>0</v>
      </c>
      <c r="G32" s="105" t="e">
        <f>F32/ORCAMENTO_RESUMO!$D$78*100</f>
        <v>#DIV/0!</v>
      </c>
      <c r="H32" s="28" t="str">
        <f>VLOOKUP(B32,ABC!$B$15:$I$417,8,FALSE)</f>
        <v>157 980</v>
      </c>
    </row>
    <row r="33" spans="1:8" ht="22.5" x14ac:dyDescent="0.2">
      <c r="A33" s="104" t="s">
        <v>472</v>
      </c>
      <c r="B33" s="23" t="s">
        <v>905</v>
      </c>
      <c r="C33" s="24" t="s">
        <v>122</v>
      </c>
      <c r="D33" s="25">
        <v>1</v>
      </c>
      <c r="E33" s="25">
        <f>VLOOKUP(B33,ABC!B$14:E$343,4,FALSE)</f>
        <v>0</v>
      </c>
      <c r="F33" s="25">
        <f t="shared" si="0"/>
        <v>0</v>
      </c>
      <c r="G33" s="105" t="e">
        <f>F33/ORCAMENTO_RESUMO!$D$78*100</f>
        <v>#DIV/0!</v>
      </c>
      <c r="H33" s="28" t="str">
        <f>VLOOKUP(B33,ABC!$B$15:$I$417,8,FALSE)</f>
        <v>157 980</v>
      </c>
    </row>
    <row r="34" spans="1:8" ht="22.5" x14ac:dyDescent="0.2">
      <c r="A34" s="104" t="s">
        <v>927</v>
      </c>
      <c r="B34" s="23" t="s">
        <v>473</v>
      </c>
      <c r="C34" s="24" t="s">
        <v>122</v>
      </c>
      <c r="D34" s="25">
        <v>1</v>
      </c>
      <c r="E34" s="25">
        <f>VLOOKUP(B34,ABC!B$14:E$343,4,FALSE)</f>
        <v>0</v>
      </c>
      <c r="F34" s="25">
        <f t="shared" si="0"/>
        <v>0</v>
      </c>
      <c r="G34" s="105" t="e">
        <f>F34/ORCAMENTO_RESUMO!$D$78*100</f>
        <v>#DIV/0!</v>
      </c>
      <c r="H34" s="28" t="str">
        <f>VLOOKUP(B34,ABC!$B$15:$I$417,8,FALSE)</f>
        <v>157 980</v>
      </c>
    </row>
    <row r="35" spans="1:8" x14ac:dyDescent="0.2">
      <c r="A35" s="104" t="s">
        <v>82</v>
      </c>
      <c r="B35" s="23" t="s">
        <v>81</v>
      </c>
      <c r="C35" s="24"/>
      <c r="D35" s="25"/>
      <c r="E35" s="25"/>
      <c r="F35" s="25">
        <f>SUBTOTAL(9,F36:F99)</f>
        <v>0</v>
      </c>
      <c r="G35" s="105" t="e">
        <f>F35/ORCAMENTO_RESUMO!$D$78*100</f>
        <v>#DIV/0!</v>
      </c>
      <c r="H35" s="28"/>
    </row>
    <row r="36" spans="1:8" x14ac:dyDescent="0.2">
      <c r="A36" s="104" t="s">
        <v>16</v>
      </c>
      <c r="B36" s="23" t="s">
        <v>17</v>
      </c>
      <c r="C36" s="24"/>
      <c r="D36" s="25"/>
      <c r="E36" s="25"/>
      <c r="F36" s="25">
        <f>SUBTOTAL(9,F37:F43)</f>
        <v>0</v>
      </c>
      <c r="G36" s="105" t="e">
        <f>F36/ORCAMENTO_RESUMO!$D$78*100</f>
        <v>#DIV/0!</v>
      </c>
      <c r="H36" s="28"/>
    </row>
    <row r="37" spans="1:8" x14ac:dyDescent="0.2">
      <c r="A37" s="104" t="s">
        <v>125</v>
      </c>
      <c r="B37" s="23" t="s">
        <v>474</v>
      </c>
      <c r="C37" s="24" t="s">
        <v>115</v>
      </c>
      <c r="D37" s="25">
        <v>972.42</v>
      </c>
      <c r="E37" s="25">
        <f>VLOOKUP(B37,ABC!B$14:E$343,4,FALSE)</f>
        <v>0</v>
      </c>
      <c r="F37" s="25">
        <f t="shared" ref="F37:F43" si="1">ROUND(E37*D37,2)</f>
        <v>0</v>
      </c>
      <c r="G37" s="105" t="e">
        <f>F37/ORCAMENTO_RESUMO!$D$78*100</f>
        <v>#DIV/0!</v>
      </c>
      <c r="H37" s="28" t="str">
        <f>VLOOKUP(B37,ABC!$B$15:$I$417,8,FALSE)</f>
        <v>1 004 894</v>
      </c>
    </row>
    <row r="38" spans="1:8" x14ac:dyDescent="0.2">
      <c r="A38" s="104" t="s">
        <v>131</v>
      </c>
      <c r="B38" s="23" t="s">
        <v>475</v>
      </c>
      <c r="C38" s="24" t="s">
        <v>476</v>
      </c>
      <c r="D38" s="25">
        <v>12.01</v>
      </c>
      <c r="E38" s="25">
        <f>VLOOKUP(B38,ABC!B$14:E$343,4,FALSE)</f>
        <v>0</v>
      </c>
      <c r="F38" s="25">
        <f t="shared" si="1"/>
        <v>0</v>
      </c>
      <c r="G38" s="105" t="e">
        <f>F38/ORCAMENTO_RESUMO!$D$78*100</f>
        <v>#DIV/0!</v>
      </c>
      <c r="H38" s="28" t="str">
        <f>VLOOKUP(B38,ABC!$B$15:$I$417,8,FALSE)</f>
        <v>160 868</v>
      </c>
    </row>
    <row r="39" spans="1:8" x14ac:dyDescent="0.2">
      <c r="A39" s="104" t="s">
        <v>477</v>
      </c>
      <c r="B39" s="23" t="s">
        <v>478</v>
      </c>
      <c r="C39" s="24" t="s">
        <v>479</v>
      </c>
      <c r="D39" s="25">
        <v>360.3</v>
      </c>
      <c r="E39" s="25">
        <f>VLOOKUP(B39,ABC!B$14:E$343,4,FALSE)</f>
        <v>0</v>
      </c>
      <c r="F39" s="25">
        <f t="shared" si="1"/>
        <v>0</v>
      </c>
      <c r="G39" s="105" t="e">
        <f>F39/ORCAMENTO_RESUMO!$D$78*100</f>
        <v>#DIV/0!</v>
      </c>
      <c r="H39" s="28" t="str">
        <f>VLOOKUP(B39,ABC!$B$15:$I$417,8,FALSE)</f>
        <v>157 956</v>
      </c>
    </row>
    <row r="40" spans="1:8" x14ac:dyDescent="0.2">
      <c r="A40" s="104" t="s">
        <v>480</v>
      </c>
      <c r="B40" s="23" t="s">
        <v>454</v>
      </c>
      <c r="C40" s="24" t="s">
        <v>288</v>
      </c>
      <c r="D40" s="25">
        <v>115.08</v>
      </c>
      <c r="E40" s="25">
        <f>VLOOKUP(B40,ABC!B$14:E$343,4,FALSE)</f>
        <v>0</v>
      </c>
      <c r="F40" s="25">
        <f t="shared" si="1"/>
        <v>0</v>
      </c>
      <c r="G40" s="105" t="e">
        <f>F40/ORCAMENTO_RESUMO!$D$78*100</f>
        <v>#DIV/0!</v>
      </c>
      <c r="H40" s="28" t="str">
        <f>VLOOKUP(B40,ABC!$B$15:$I$417,8,FALSE)</f>
        <v>1 004 894</v>
      </c>
    </row>
    <row r="41" spans="1:8" x14ac:dyDescent="0.2">
      <c r="A41" s="104" t="s">
        <v>481</v>
      </c>
      <c r="B41" s="23" t="s">
        <v>482</v>
      </c>
      <c r="C41" s="24" t="s">
        <v>115</v>
      </c>
      <c r="D41" s="25">
        <v>3873.76</v>
      </c>
      <c r="E41" s="25">
        <f>VLOOKUP(B41,ABC!B$14:E$343,4,FALSE)</f>
        <v>0</v>
      </c>
      <c r="F41" s="25">
        <f t="shared" si="1"/>
        <v>0</v>
      </c>
      <c r="G41" s="105" t="e">
        <f>F41/ORCAMENTO_RESUMO!$D$78*100</f>
        <v>#DIV/0!</v>
      </c>
      <c r="H41" s="28" t="str">
        <f>VLOOKUP(B41,ABC!$B$15:$I$417,8,FALSE)</f>
        <v>1 004 894</v>
      </c>
    </row>
    <row r="42" spans="1:8" x14ac:dyDescent="0.2">
      <c r="A42" s="104" t="s">
        <v>483</v>
      </c>
      <c r="B42" s="23" t="s">
        <v>484</v>
      </c>
      <c r="C42" s="24" t="s">
        <v>115</v>
      </c>
      <c r="D42" s="25">
        <v>3873.76</v>
      </c>
      <c r="E42" s="25">
        <f>VLOOKUP(B42,ABC!B$14:E$343,4,FALSE)</f>
        <v>0</v>
      </c>
      <c r="F42" s="25">
        <f t="shared" si="1"/>
        <v>0</v>
      </c>
      <c r="G42" s="105" t="e">
        <f>F42/ORCAMENTO_RESUMO!$D$78*100</f>
        <v>#DIV/0!</v>
      </c>
      <c r="H42" s="28" t="str">
        <f>VLOOKUP(B42,ABC!$B$15:$I$417,8,FALSE)</f>
        <v>1 004 894</v>
      </c>
    </row>
    <row r="43" spans="1:8" x14ac:dyDescent="0.2">
      <c r="A43" s="104" t="s">
        <v>485</v>
      </c>
      <c r="B43" s="23" t="s">
        <v>486</v>
      </c>
      <c r="C43" s="24" t="s">
        <v>487</v>
      </c>
      <c r="D43" s="25">
        <v>5043.3599999999997</v>
      </c>
      <c r="E43" s="25">
        <f>VLOOKUP(B43,ABC!B$14:E$343,4,FALSE)</f>
        <v>0</v>
      </c>
      <c r="F43" s="25">
        <f t="shared" si="1"/>
        <v>0</v>
      </c>
      <c r="G43" s="105" t="e">
        <f>F43/ORCAMENTO_RESUMO!$D$78*100</f>
        <v>#DIV/0!</v>
      </c>
      <c r="H43" s="28" t="str">
        <f>VLOOKUP(B43,ABC!$B$15:$I$417,8,FALSE)</f>
        <v>160 868</v>
      </c>
    </row>
    <row r="44" spans="1:8" x14ac:dyDescent="0.2">
      <c r="A44" s="104" t="s">
        <v>18</v>
      </c>
      <c r="B44" s="23" t="s">
        <v>928</v>
      </c>
      <c r="C44" s="24"/>
      <c r="D44" s="25"/>
      <c r="E44" s="25"/>
      <c r="F44" s="25">
        <f>SUBTOTAL(9,F45:F46)</f>
        <v>0</v>
      </c>
      <c r="G44" s="105" t="e">
        <f>F44/ORCAMENTO_RESUMO!$D$78*100</f>
        <v>#DIV/0!</v>
      </c>
      <c r="H44" s="28"/>
    </row>
    <row r="45" spans="1:8" x14ac:dyDescent="0.2">
      <c r="A45" s="104" t="s">
        <v>177</v>
      </c>
      <c r="B45" s="23" t="s">
        <v>488</v>
      </c>
      <c r="C45" s="24" t="s">
        <v>115</v>
      </c>
      <c r="D45" s="25">
        <v>972.42</v>
      </c>
      <c r="E45" s="25">
        <f>VLOOKUP(B45,ABC!B$14:E$343,4,FALSE)</f>
        <v>0</v>
      </c>
      <c r="F45" s="25">
        <f t="shared" ref="F45:F46" si="2">ROUND(E45*D45,2)</f>
        <v>0</v>
      </c>
      <c r="G45" s="105" t="e">
        <f>F45/ORCAMENTO_RESUMO!$D$78*100</f>
        <v>#DIV/0!</v>
      </c>
      <c r="H45" s="28" t="str">
        <f>VLOOKUP(B45,ABC!$B$15:$I$417,8,FALSE)</f>
        <v>160 868</v>
      </c>
    </row>
    <row r="46" spans="1:8" x14ac:dyDescent="0.2">
      <c r="A46" s="104" t="s">
        <v>185</v>
      </c>
      <c r="B46" s="23" t="s">
        <v>916</v>
      </c>
      <c r="C46" s="24" t="s">
        <v>115</v>
      </c>
      <c r="D46" s="25">
        <v>97.24</v>
      </c>
      <c r="E46" s="25">
        <f>VLOOKUP(B46,ABC!B$14:E$343,4,FALSE)</f>
        <v>0</v>
      </c>
      <c r="F46" s="25">
        <f t="shared" si="2"/>
        <v>0</v>
      </c>
      <c r="G46" s="105" t="e">
        <f>F46/ORCAMENTO_RESUMO!$D$78*100</f>
        <v>#DIV/0!</v>
      </c>
      <c r="H46" s="28" t="str">
        <f>VLOOKUP(B46,ABC!$B$15:$I$417,8,FALSE)</f>
        <v>160 868</v>
      </c>
    </row>
    <row r="47" spans="1:8" x14ac:dyDescent="0.2">
      <c r="A47" s="104" t="s">
        <v>20</v>
      </c>
      <c r="B47" s="23" t="s">
        <v>21</v>
      </c>
      <c r="C47" s="24"/>
      <c r="D47" s="25"/>
      <c r="E47" s="25"/>
      <c r="F47" s="25">
        <f>SUBTOTAL(9,F48:F73)</f>
        <v>0</v>
      </c>
      <c r="G47" s="105" t="e">
        <f>F47/ORCAMENTO_RESUMO!$D$78*100</f>
        <v>#DIV/0!</v>
      </c>
      <c r="H47" s="28"/>
    </row>
    <row r="48" spans="1:8" x14ac:dyDescent="0.2">
      <c r="A48" s="104" t="s">
        <v>489</v>
      </c>
      <c r="B48" s="23" t="s">
        <v>490</v>
      </c>
      <c r="C48" s="24"/>
      <c r="D48" s="25"/>
      <c r="E48" s="25"/>
      <c r="F48" s="25">
        <f>SUBTOTAL(9,F49:F54)</f>
        <v>0</v>
      </c>
      <c r="G48" s="105" t="e">
        <f>F48/ORCAMENTO_RESUMO!$D$78*100</f>
        <v>#DIV/0!</v>
      </c>
      <c r="H48" s="28"/>
    </row>
    <row r="49" spans="1:8" x14ac:dyDescent="0.2">
      <c r="A49" s="104" t="s">
        <v>491</v>
      </c>
      <c r="B49" s="23" t="s">
        <v>492</v>
      </c>
      <c r="C49" s="24" t="s">
        <v>493</v>
      </c>
      <c r="D49" s="25">
        <v>185.39</v>
      </c>
      <c r="E49" s="25">
        <f>VLOOKUP(B49,ABC!B$14:E$343,4,FALSE)</f>
        <v>0</v>
      </c>
      <c r="F49" s="25">
        <f t="shared" ref="F49:F54" si="3">ROUND(E49*D49,2)</f>
        <v>0</v>
      </c>
      <c r="G49" s="105" t="e">
        <f>F49/ORCAMENTO_RESUMO!$D$78*100</f>
        <v>#DIV/0!</v>
      </c>
      <c r="H49" s="28" t="str">
        <f>VLOOKUP(B49,ABC!$B$15:$I$417,8,FALSE)</f>
        <v>160 086</v>
      </c>
    </row>
    <row r="50" spans="1:8" ht="22.5" x14ac:dyDescent="0.2">
      <c r="A50" s="104" t="s">
        <v>494</v>
      </c>
      <c r="B50" s="23" t="s">
        <v>495</v>
      </c>
      <c r="C50" s="24" t="s">
        <v>493</v>
      </c>
      <c r="D50" s="25">
        <v>1.31</v>
      </c>
      <c r="E50" s="25">
        <f>VLOOKUP(B50,ABC!B$14:E$343,4,FALSE)</f>
        <v>0</v>
      </c>
      <c r="F50" s="25">
        <f t="shared" si="3"/>
        <v>0</v>
      </c>
      <c r="G50" s="105" t="e">
        <f>F50/ORCAMENTO_RESUMO!$D$78*100</f>
        <v>#DIV/0!</v>
      </c>
      <c r="H50" s="28" t="str">
        <f>VLOOKUP(B50,ABC!$B$15:$I$417,8,FALSE)</f>
        <v>160 086</v>
      </c>
    </row>
    <row r="51" spans="1:8" x14ac:dyDescent="0.2">
      <c r="A51" s="104" t="s">
        <v>496</v>
      </c>
      <c r="B51" s="23" t="s">
        <v>497</v>
      </c>
      <c r="C51" s="24" t="s">
        <v>493</v>
      </c>
      <c r="D51" s="25">
        <v>64.14</v>
      </c>
      <c r="E51" s="25">
        <f>VLOOKUP(B51,ABC!B$14:E$343,4,FALSE)</f>
        <v>0</v>
      </c>
      <c r="F51" s="25">
        <f t="shared" si="3"/>
        <v>0</v>
      </c>
      <c r="G51" s="105" t="e">
        <f>F51/ORCAMENTO_RESUMO!$D$78*100</f>
        <v>#DIV/0!</v>
      </c>
      <c r="H51" s="28" t="str">
        <f>VLOOKUP(B51,ABC!$B$15:$I$417,8,FALSE)</f>
        <v>160 086</v>
      </c>
    </row>
    <row r="52" spans="1:8" ht="22.5" x14ac:dyDescent="0.2">
      <c r="A52" s="104" t="s">
        <v>498</v>
      </c>
      <c r="B52" s="23" t="s">
        <v>499</v>
      </c>
      <c r="C52" s="24" t="s">
        <v>493</v>
      </c>
      <c r="D52" s="25">
        <v>2.2799999999999998</v>
      </c>
      <c r="E52" s="25">
        <f>VLOOKUP(B52,ABC!B$14:E$343,4,FALSE)</f>
        <v>0</v>
      </c>
      <c r="F52" s="25">
        <f t="shared" si="3"/>
        <v>0</v>
      </c>
      <c r="G52" s="105" t="e">
        <f>F52/ORCAMENTO_RESUMO!$D$78*100</f>
        <v>#DIV/0!</v>
      </c>
      <c r="H52" s="28" t="str">
        <f>VLOOKUP(B52,ABC!$B$15:$I$417,8,FALSE)</f>
        <v>160 086</v>
      </c>
    </row>
    <row r="53" spans="1:8" ht="22.5" x14ac:dyDescent="0.2">
      <c r="A53" s="104" t="s">
        <v>500</v>
      </c>
      <c r="B53" s="23" t="s">
        <v>501</v>
      </c>
      <c r="C53" s="24" t="s">
        <v>493</v>
      </c>
      <c r="D53" s="25">
        <v>110.07</v>
      </c>
      <c r="E53" s="25">
        <f>VLOOKUP(B53,ABC!B$14:E$343,4,FALSE)</f>
        <v>0</v>
      </c>
      <c r="F53" s="25">
        <f t="shared" si="3"/>
        <v>0</v>
      </c>
      <c r="G53" s="105" t="e">
        <f>F53/ORCAMENTO_RESUMO!$D$78*100</f>
        <v>#DIV/0!</v>
      </c>
      <c r="H53" s="28" t="str">
        <f>VLOOKUP(B53,ABC!$B$15:$I$417,8,FALSE)</f>
        <v>160 094</v>
      </c>
    </row>
    <row r="54" spans="1:8" ht="22.5" x14ac:dyDescent="0.2">
      <c r="A54" s="104" t="s">
        <v>502</v>
      </c>
      <c r="B54" s="23" t="s">
        <v>503</v>
      </c>
      <c r="C54" s="24" t="s">
        <v>493</v>
      </c>
      <c r="D54" s="25">
        <v>3.96</v>
      </c>
      <c r="E54" s="25">
        <f>VLOOKUP(B54,ABC!B$14:E$343,4,FALSE)</f>
        <v>0</v>
      </c>
      <c r="F54" s="25">
        <f t="shared" si="3"/>
        <v>0</v>
      </c>
      <c r="G54" s="105" t="e">
        <f>F54/ORCAMENTO_RESUMO!$D$78*100</f>
        <v>#DIV/0!</v>
      </c>
      <c r="H54" s="28" t="str">
        <f>VLOOKUP(B54,ABC!$B$15:$I$417,8,FALSE)</f>
        <v>160 094</v>
      </c>
    </row>
    <row r="55" spans="1:8" x14ac:dyDescent="0.2">
      <c r="A55" s="104" t="s">
        <v>504</v>
      </c>
      <c r="B55" s="23" t="s">
        <v>505</v>
      </c>
      <c r="C55" s="24"/>
      <c r="D55" s="25"/>
      <c r="E55" s="25"/>
      <c r="F55" s="25">
        <f>SUBTOTAL(9,F56:F61)</f>
        <v>0</v>
      </c>
      <c r="G55" s="105" t="e">
        <f>F55/ORCAMENTO_RESUMO!$D$78*100</f>
        <v>#DIV/0!</v>
      </c>
      <c r="H55" s="28"/>
    </row>
    <row r="56" spans="1:8" ht="22.5" x14ac:dyDescent="0.2">
      <c r="A56" s="104" t="s">
        <v>506</v>
      </c>
      <c r="B56" s="23" t="s">
        <v>507</v>
      </c>
      <c r="C56" s="24" t="s">
        <v>493</v>
      </c>
      <c r="D56" s="25">
        <v>373.76</v>
      </c>
      <c r="E56" s="25">
        <f>VLOOKUP(B56,ABC!B$14:E$343,4,FALSE)</f>
        <v>0</v>
      </c>
      <c r="F56" s="25">
        <f t="shared" ref="F56:F61" si="4">ROUND(E56*D56,2)</f>
        <v>0</v>
      </c>
      <c r="G56" s="105" t="e">
        <f>F56/ORCAMENTO_RESUMO!$D$78*100</f>
        <v>#DIV/0!</v>
      </c>
      <c r="H56" s="28" t="str">
        <f>VLOOKUP(B56,ABC!$B$15:$I$417,8,FALSE)</f>
        <v>160 086</v>
      </c>
    </row>
    <row r="57" spans="1:8" ht="22.5" x14ac:dyDescent="0.2">
      <c r="A57" s="104" t="s">
        <v>508</v>
      </c>
      <c r="B57" s="23" t="s">
        <v>509</v>
      </c>
      <c r="C57" s="24" t="s">
        <v>493</v>
      </c>
      <c r="D57" s="25">
        <v>43.96</v>
      </c>
      <c r="E57" s="25">
        <f>VLOOKUP(B57,ABC!B$14:E$343,4,FALSE)</f>
        <v>0</v>
      </c>
      <c r="F57" s="25">
        <f t="shared" si="4"/>
        <v>0</v>
      </c>
      <c r="G57" s="105" t="e">
        <f>F57/ORCAMENTO_RESUMO!$D$78*100</f>
        <v>#DIV/0!</v>
      </c>
      <c r="H57" s="28" t="str">
        <f>VLOOKUP(B57,ABC!$B$15:$I$417,8,FALSE)</f>
        <v>160 086</v>
      </c>
    </row>
    <row r="58" spans="1:8" ht="22.5" x14ac:dyDescent="0.2">
      <c r="A58" s="104" t="s">
        <v>510</v>
      </c>
      <c r="B58" s="23" t="s">
        <v>511</v>
      </c>
      <c r="C58" s="24" t="s">
        <v>493</v>
      </c>
      <c r="D58" s="25">
        <v>105.6</v>
      </c>
      <c r="E58" s="25">
        <f>VLOOKUP(B58,ABC!B$14:E$343,4,FALSE)</f>
        <v>0</v>
      </c>
      <c r="F58" s="25">
        <f t="shared" si="4"/>
        <v>0</v>
      </c>
      <c r="G58" s="105" t="e">
        <f>F58/ORCAMENTO_RESUMO!$D$78*100</f>
        <v>#DIV/0!</v>
      </c>
      <c r="H58" s="28" t="str">
        <f>VLOOKUP(B58,ABC!$B$15:$I$417,8,FALSE)</f>
        <v>160 086</v>
      </c>
    </row>
    <row r="59" spans="1:8" ht="22.5" x14ac:dyDescent="0.2">
      <c r="A59" s="104" t="s">
        <v>512</v>
      </c>
      <c r="B59" s="23" t="s">
        <v>513</v>
      </c>
      <c r="C59" s="24" t="s">
        <v>493</v>
      </c>
      <c r="D59" s="25">
        <v>5.32</v>
      </c>
      <c r="E59" s="25">
        <f>VLOOKUP(B59,ABC!B$14:E$343,4,FALSE)</f>
        <v>0</v>
      </c>
      <c r="F59" s="25">
        <f t="shared" si="4"/>
        <v>0</v>
      </c>
      <c r="G59" s="105" t="e">
        <f>F59/ORCAMENTO_RESUMO!$D$78*100</f>
        <v>#DIV/0!</v>
      </c>
      <c r="H59" s="28" t="str">
        <f>VLOOKUP(B59,ABC!$B$15:$I$417,8,FALSE)</f>
        <v>160 086</v>
      </c>
    </row>
    <row r="60" spans="1:8" ht="22.5" x14ac:dyDescent="0.2">
      <c r="A60" s="104" t="s">
        <v>514</v>
      </c>
      <c r="B60" s="23" t="s">
        <v>515</v>
      </c>
      <c r="C60" s="24" t="s">
        <v>493</v>
      </c>
      <c r="D60" s="25">
        <v>255.78</v>
      </c>
      <c r="E60" s="25">
        <f>VLOOKUP(B60,ABC!B$14:E$343,4,FALSE)</f>
        <v>0</v>
      </c>
      <c r="F60" s="25">
        <f t="shared" si="4"/>
        <v>0</v>
      </c>
      <c r="G60" s="105" t="e">
        <f>F60/ORCAMENTO_RESUMO!$D$78*100</f>
        <v>#DIV/0!</v>
      </c>
      <c r="H60" s="28" t="str">
        <f>VLOOKUP(B60,ABC!$B$15:$I$417,8,FALSE)</f>
        <v>160 094</v>
      </c>
    </row>
    <row r="61" spans="1:8" ht="22.5" x14ac:dyDescent="0.2">
      <c r="A61" s="104" t="s">
        <v>516</v>
      </c>
      <c r="B61" s="23" t="s">
        <v>517</v>
      </c>
      <c r="C61" s="24" t="s">
        <v>493</v>
      </c>
      <c r="D61" s="25">
        <v>9.25</v>
      </c>
      <c r="E61" s="25">
        <f>VLOOKUP(B61,ABC!B$14:E$343,4,FALSE)</f>
        <v>0</v>
      </c>
      <c r="F61" s="25">
        <f t="shared" si="4"/>
        <v>0</v>
      </c>
      <c r="G61" s="105" t="e">
        <f>F61/ORCAMENTO_RESUMO!$D$78*100</f>
        <v>#DIV/0!</v>
      </c>
      <c r="H61" s="28" t="str">
        <f>VLOOKUP(B61,ABC!$B$15:$I$417,8,FALSE)</f>
        <v>160 094</v>
      </c>
    </row>
    <row r="62" spans="1:8" x14ac:dyDescent="0.2">
      <c r="A62" s="104" t="s">
        <v>518</v>
      </c>
      <c r="B62" s="23" t="s">
        <v>519</v>
      </c>
      <c r="C62" s="24"/>
      <c r="D62" s="25"/>
      <c r="E62" s="25"/>
      <c r="F62" s="25">
        <f>SUBTOTAL(9,F63:F67)</f>
        <v>0</v>
      </c>
      <c r="G62" s="105" t="e">
        <f>F62/ORCAMENTO_RESUMO!$D$78*100</f>
        <v>#DIV/0!</v>
      </c>
      <c r="H62" s="28"/>
    </row>
    <row r="63" spans="1:8" ht="22.5" x14ac:dyDescent="0.2">
      <c r="A63" s="104" t="s">
        <v>520</v>
      </c>
      <c r="B63" s="23" t="s">
        <v>521</v>
      </c>
      <c r="C63" s="24" t="s">
        <v>288</v>
      </c>
      <c r="D63" s="25">
        <v>943.85</v>
      </c>
      <c r="E63" s="25">
        <f>VLOOKUP(B63,ABC!B$14:E$343,4,FALSE)</f>
        <v>0</v>
      </c>
      <c r="F63" s="25">
        <f t="shared" ref="F63:F67" si="5">ROUND(E63*D63,2)</f>
        <v>0</v>
      </c>
      <c r="G63" s="105" t="e">
        <f>F63/ORCAMENTO_RESUMO!$D$78*100</f>
        <v>#DIV/0!</v>
      </c>
      <c r="H63" s="28" t="str">
        <f>VLOOKUP(B63,ABC!$B$15:$I$417,8,FALSE)</f>
        <v>157 956</v>
      </c>
    </row>
    <row r="64" spans="1:8" x14ac:dyDescent="0.2">
      <c r="A64" s="104" t="s">
        <v>522</v>
      </c>
      <c r="B64" s="23" t="s">
        <v>523</v>
      </c>
      <c r="C64" s="24" t="s">
        <v>493</v>
      </c>
      <c r="D64" s="25">
        <v>188.77</v>
      </c>
      <c r="E64" s="25">
        <f>VLOOKUP(B64,ABC!B$14:E$343,4,FALSE)</f>
        <v>0</v>
      </c>
      <c r="F64" s="25">
        <f t="shared" si="5"/>
        <v>0</v>
      </c>
      <c r="G64" s="105" t="e">
        <f>F64/ORCAMENTO_RESUMO!$D$78*100</f>
        <v>#DIV/0!</v>
      </c>
      <c r="H64" s="28" t="str">
        <f>VLOOKUP(B64,ABC!$B$15:$I$417,8,FALSE)</f>
        <v>157 956</v>
      </c>
    </row>
    <row r="65" spans="1:8" ht="22.5" x14ac:dyDescent="0.2">
      <c r="A65" s="104" t="s">
        <v>524</v>
      </c>
      <c r="B65" s="23" t="s">
        <v>525</v>
      </c>
      <c r="C65" s="24" t="s">
        <v>493</v>
      </c>
      <c r="D65" s="25">
        <v>1302.1600000000001</v>
      </c>
      <c r="E65" s="25">
        <f>VLOOKUP(B65,ABC!B$14:E$343,4,FALSE)</f>
        <v>0</v>
      </c>
      <c r="F65" s="25">
        <f t="shared" si="5"/>
        <v>0</v>
      </c>
      <c r="G65" s="105" t="e">
        <f>F65/ORCAMENTO_RESUMO!$D$78*100</f>
        <v>#DIV/0!</v>
      </c>
      <c r="H65" s="28" t="str">
        <f>VLOOKUP(B65,ABC!$B$15:$I$417,8,FALSE)</f>
        <v>157 956</v>
      </c>
    </row>
    <row r="66" spans="1:8" ht="22.5" x14ac:dyDescent="0.2">
      <c r="A66" s="104" t="s">
        <v>526</v>
      </c>
      <c r="B66" s="23" t="s">
        <v>527</v>
      </c>
      <c r="C66" s="24" t="s">
        <v>493</v>
      </c>
      <c r="D66" s="25">
        <v>1130.45</v>
      </c>
      <c r="E66" s="25">
        <f>VLOOKUP(B66,ABC!B$14:E$343,4,FALSE)</f>
        <v>0</v>
      </c>
      <c r="F66" s="25">
        <f t="shared" si="5"/>
        <v>0</v>
      </c>
      <c r="G66" s="105" t="e">
        <f>F66/ORCAMENTO_RESUMO!$D$78*100</f>
        <v>#DIV/0!</v>
      </c>
      <c r="H66" s="28" t="str">
        <f>VLOOKUP(B66,ABC!$B$15:$I$417,8,FALSE)</f>
        <v>157 956</v>
      </c>
    </row>
    <row r="67" spans="1:8" ht="22.5" x14ac:dyDescent="0.2">
      <c r="A67" s="104" t="s">
        <v>528</v>
      </c>
      <c r="B67" s="23" t="s">
        <v>529</v>
      </c>
      <c r="C67" s="24" t="s">
        <v>493</v>
      </c>
      <c r="D67" s="25">
        <v>272.27999999999997</v>
      </c>
      <c r="E67" s="25">
        <f>VLOOKUP(B67,ABC!B$14:E$343,4,FALSE)</f>
        <v>0</v>
      </c>
      <c r="F67" s="25">
        <f t="shared" si="5"/>
        <v>0</v>
      </c>
      <c r="G67" s="105" t="e">
        <f>F67/ORCAMENTO_RESUMO!$D$78*100</f>
        <v>#DIV/0!</v>
      </c>
      <c r="H67" s="28" t="str">
        <f>VLOOKUP(B67,ABC!$B$15:$I$417,8,FALSE)</f>
        <v>157 956</v>
      </c>
    </row>
    <row r="68" spans="1:8" x14ac:dyDescent="0.2">
      <c r="A68" s="104" t="s">
        <v>530</v>
      </c>
      <c r="B68" s="23" t="s">
        <v>531</v>
      </c>
      <c r="C68" s="24"/>
      <c r="D68" s="25"/>
      <c r="E68" s="25"/>
      <c r="F68" s="25">
        <f>SUBTOTAL(9,F69:F73)</f>
        <v>0</v>
      </c>
      <c r="G68" s="105" t="e">
        <f>F68/ORCAMENTO_RESUMO!$D$78*100</f>
        <v>#DIV/0!</v>
      </c>
      <c r="H68" s="28"/>
    </row>
    <row r="69" spans="1:8" x14ac:dyDescent="0.2">
      <c r="A69" s="104" t="s">
        <v>532</v>
      </c>
      <c r="B69" s="23" t="s">
        <v>533</v>
      </c>
      <c r="C69" s="24" t="s">
        <v>493</v>
      </c>
      <c r="D69" s="25">
        <v>1130.45</v>
      </c>
      <c r="E69" s="25">
        <f>VLOOKUP(B69,ABC!B$14:E$343,4,FALSE)</f>
        <v>0</v>
      </c>
      <c r="F69" s="25">
        <f t="shared" ref="F69:F73" si="6">ROUND(E69*D69,2)</f>
        <v>0</v>
      </c>
      <c r="G69" s="105" t="e">
        <f>F69/ORCAMENTO_RESUMO!$D$78*100</f>
        <v>#DIV/0!</v>
      </c>
      <c r="H69" s="28" t="str">
        <f>VLOOKUP(B69,ABC!$B$15:$I$417,8,FALSE)</f>
        <v>157 956</v>
      </c>
    </row>
    <row r="70" spans="1:8" x14ac:dyDescent="0.2">
      <c r="A70" s="104" t="s">
        <v>534</v>
      </c>
      <c r="B70" s="23" t="s">
        <v>535</v>
      </c>
      <c r="C70" s="24" t="s">
        <v>493</v>
      </c>
      <c r="D70" s="25">
        <v>271.44</v>
      </c>
      <c r="E70" s="25">
        <f>VLOOKUP(B70,ABC!B$14:E$343,4,FALSE)</f>
        <v>0</v>
      </c>
      <c r="F70" s="25">
        <f t="shared" si="6"/>
        <v>0</v>
      </c>
      <c r="G70" s="105" t="e">
        <f>F70/ORCAMENTO_RESUMO!$D$78*100</f>
        <v>#DIV/0!</v>
      </c>
      <c r="H70" s="28" t="str">
        <f>VLOOKUP(B70,ABC!$B$15:$I$417,8,FALSE)</f>
        <v>157 956</v>
      </c>
    </row>
    <row r="71" spans="1:8" x14ac:dyDescent="0.2">
      <c r="A71" s="104" t="s">
        <v>536</v>
      </c>
      <c r="B71" s="23" t="s">
        <v>537</v>
      </c>
      <c r="C71" s="24" t="s">
        <v>493</v>
      </c>
      <c r="D71" s="25">
        <v>505.05</v>
      </c>
      <c r="E71" s="25">
        <f>VLOOKUP(B71,ABC!B$14:E$343,4,FALSE)</f>
        <v>0</v>
      </c>
      <c r="F71" s="25">
        <f t="shared" si="6"/>
        <v>0</v>
      </c>
      <c r="G71" s="105" t="e">
        <f>F71/ORCAMENTO_RESUMO!$D$78*100</f>
        <v>#DIV/0!</v>
      </c>
      <c r="H71" s="28" t="str">
        <f>VLOOKUP(B71,ABC!$B$15:$I$417,8,FALSE)</f>
        <v>157 956</v>
      </c>
    </row>
    <row r="72" spans="1:8" ht="22.5" x14ac:dyDescent="0.2">
      <c r="A72" s="104" t="s">
        <v>538</v>
      </c>
      <c r="B72" s="23" t="s">
        <v>897</v>
      </c>
      <c r="C72" s="24" t="s">
        <v>539</v>
      </c>
      <c r="D72" s="25">
        <v>52982.9</v>
      </c>
      <c r="E72" s="25">
        <f>VLOOKUP(B72,ABC!B$14:E$343,4,FALSE)</f>
        <v>0</v>
      </c>
      <c r="F72" s="25">
        <f t="shared" si="6"/>
        <v>0</v>
      </c>
      <c r="G72" s="105" t="e">
        <f>F72/ORCAMENTO_RESUMO!$D$78*100</f>
        <v>#DIV/0!</v>
      </c>
      <c r="H72" s="28" t="str">
        <f>VLOOKUP(B72,ABC!$B$15:$I$417,8,FALSE)</f>
        <v>157 956</v>
      </c>
    </row>
    <row r="73" spans="1:8" x14ac:dyDescent="0.2">
      <c r="A73" s="104" t="s">
        <v>540</v>
      </c>
      <c r="B73" s="23" t="s">
        <v>541</v>
      </c>
      <c r="C73" s="24" t="s">
        <v>539</v>
      </c>
      <c r="D73" s="25">
        <v>6245.07</v>
      </c>
      <c r="E73" s="25">
        <f>VLOOKUP(B73,ABC!B$14:E$343,4,FALSE)</f>
        <v>0</v>
      </c>
      <c r="F73" s="25">
        <f t="shared" si="6"/>
        <v>0</v>
      </c>
      <c r="G73" s="105" t="e">
        <f>F73/ORCAMENTO_RESUMO!$D$78*100</f>
        <v>#DIV/0!</v>
      </c>
      <c r="H73" s="28" t="str">
        <f>VLOOKUP(B73,ABC!$B$15:$I$417,8,FALSE)</f>
        <v>157 972</v>
      </c>
    </row>
    <row r="74" spans="1:8" x14ac:dyDescent="0.2">
      <c r="A74" s="104" t="s">
        <v>22</v>
      </c>
      <c r="B74" s="23" t="s">
        <v>23</v>
      </c>
      <c r="C74" s="24"/>
      <c r="D74" s="25"/>
      <c r="E74" s="25"/>
      <c r="F74" s="25">
        <f>SUBTOTAL(9,F75:F77)</f>
        <v>0</v>
      </c>
      <c r="G74" s="105" t="e">
        <f>F74/ORCAMENTO_RESUMO!$D$78*100</f>
        <v>#DIV/0!</v>
      </c>
      <c r="H74" s="28"/>
    </row>
    <row r="75" spans="1:8" ht="22.5" x14ac:dyDescent="0.2">
      <c r="A75" s="104" t="s">
        <v>542</v>
      </c>
      <c r="B75" s="23" t="s">
        <v>543</v>
      </c>
      <c r="C75" s="24" t="s">
        <v>288</v>
      </c>
      <c r="D75" s="25">
        <v>921.81</v>
      </c>
      <c r="E75" s="25">
        <f>VLOOKUP(B75,ABC!B$14:E$343,4,FALSE)</f>
        <v>0</v>
      </c>
      <c r="F75" s="25">
        <f t="shared" ref="F75:F77" si="7">ROUND(E75*D75,2)</f>
        <v>0</v>
      </c>
      <c r="G75" s="105" t="e">
        <f>F75/ORCAMENTO_RESUMO!$D$78*100</f>
        <v>#DIV/0!</v>
      </c>
      <c r="H75" s="28" t="str">
        <f>VLOOKUP(B75,ABC!$B$15:$I$417,8,FALSE)</f>
        <v>160 868</v>
      </c>
    </row>
    <row r="76" spans="1:8" x14ac:dyDescent="0.2">
      <c r="A76" s="104" t="s">
        <v>544</v>
      </c>
      <c r="B76" s="23" t="s">
        <v>545</v>
      </c>
      <c r="C76" s="24" t="s">
        <v>546</v>
      </c>
      <c r="D76" s="25">
        <v>607.20000000000005</v>
      </c>
      <c r="E76" s="25">
        <f>VLOOKUP(B76,ABC!B$14:E$343,4,FALSE)</f>
        <v>0</v>
      </c>
      <c r="F76" s="25">
        <f t="shared" si="7"/>
        <v>0</v>
      </c>
      <c r="G76" s="105" t="e">
        <f>F76/ORCAMENTO_RESUMO!$D$78*100</f>
        <v>#DIV/0!</v>
      </c>
      <c r="H76" s="28" t="str">
        <f>VLOOKUP(B76,ABC!$B$15:$I$417,8,FALSE)</f>
        <v>1 420 877</v>
      </c>
    </row>
    <row r="77" spans="1:8" x14ac:dyDescent="0.2">
      <c r="A77" s="104" t="s">
        <v>547</v>
      </c>
      <c r="B77" s="23" t="s">
        <v>548</v>
      </c>
      <c r="C77" s="24" t="s">
        <v>115</v>
      </c>
      <c r="D77" s="25">
        <v>199.13</v>
      </c>
      <c r="E77" s="25">
        <f>VLOOKUP(B77,ABC!B$14:E$343,4,FALSE)</f>
        <v>0</v>
      </c>
      <c r="F77" s="25">
        <f t="shared" si="7"/>
        <v>0</v>
      </c>
      <c r="G77" s="105" t="e">
        <f>F77/ORCAMENTO_RESUMO!$D$78*100</f>
        <v>#DIV/0!</v>
      </c>
      <c r="H77" s="28" t="str">
        <f>VLOOKUP(B77,ABC!$B$15:$I$417,8,FALSE)</f>
        <v>1 420 877</v>
      </c>
    </row>
    <row r="78" spans="1:8" x14ac:dyDescent="0.2">
      <c r="A78" s="104" t="s">
        <v>24</v>
      </c>
      <c r="B78" s="23" t="s">
        <v>25</v>
      </c>
      <c r="C78" s="24"/>
      <c r="D78" s="25"/>
      <c r="E78" s="25"/>
      <c r="F78" s="25">
        <f>SUBTOTAL(9,F79:F83)</f>
        <v>0</v>
      </c>
      <c r="G78" s="105" t="e">
        <f>F78/ORCAMENTO_RESUMO!$D$78*100</f>
        <v>#DIV/0!</v>
      </c>
      <c r="H78" s="28"/>
    </row>
    <row r="79" spans="1:8" ht="33.75" x14ac:dyDescent="0.2">
      <c r="A79" s="104" t="s">
        <v>549</v>
      </c>
      <c r="B79" s="23" t="s">
        <v>903</v>
      </c>
      <c r="C79" s="24" t="s">
        <v>122</v>
      </c>
      <c r="D79" s="25">
        <v>16</v>
      </c>
      <c r="E79" s="25">
        <f>VLOOKUP(B79,ABC!B$14:E$343,4,FALSE)</f>
        <v>0</v>
      </c>
      <c r="F79" s="25">
        <f t="shared" ref="F79:F83" si="8">ROUND(E79*D79,2)</f>
        <v>0</v>
      </c>
      <c r="G79" s="105" t="e">
        <f>F79/ORCAMENTO_RESUMO!$D$78*100</f>
        <v>#DIV/0!</v>
      </c>
      <c r="H79" s="28" t="str">
        <f>VLOOKUP(B79,ABC!$B$15:$I$417,8,FALSE)</f>
        <v>159 665</v>
      </c>
    </row>
    <row r="80" spans="1:8" ht="33.75" x14ac:dyDescent="0.2">
      <c r="A80" s="104" t="s">
        <v>550</v>
      </c>
      <c r="B80" s="23" t="s">
        <v>909</v>
      </c>
      <c r="C80" s="24" t="s">
        <v>122</v>
      </c>
      <c r="D80" s="25">
        <v>2</v>
      </c>
      <c r="E80" s="25">
        <f>VLOOKUP(B80,ABC!B$14:E$343,4,FALSE)</f>
        <v>0</v>
      </c>
      <c r="F80" s="25">
        <f t="shared" si="8"/>
        <v>0</v>
      </c>
      <c r="G80" s="105" t="e">
        <f>F80/ORCAMENTO_RESUMO!$D$78*100</f>
        <v>#DIV/0!</v>
      </c>
      <c r="H80" s="28" t="str">
        <f>VLOOKUP(B80,ABC!$B$15:$I$417,8,FALSE)</f>
        <v>159 665</v>
      </c>
    </row>
    <row r="81" spans="1:8" ht="22.5" x14ac:dyDescent="0.2">
      <c r="A81" s="104" t="s">
        <v>551</v>
      </c>
      <c r="B81" s="23" t="s">
        <v>907</v>
      </c>
      <c r="C81" s="24" t="s">
        <v>122</v>
      </c>
      <c r="D81" s="25">
        <v>57</v>
      </c>
      <c r="E81" s="25">
        <f>VLOOKUP(B81,ABC!B$14:E$343,4,FALSE)</f>
        <v>0</v>
      </c>
      <c r="F81" s="25">
        <f t="shared" si="8"/>
        <v>0</v>
      </c>
      <c r="G81" s="105" t="e">
        <f>F81/ORCAMENTO_RESUMO!$D$78*100</f>
        <v>#DIV/0!</v>
      </c>
      <c r="H81" s="28" t="str">
        <f>VLOOKUP(B81,ABC!$B$15:$I$417,8,FALSE)</f>
        <v>159 665</v>
      </c>
    </row>
    <row r="82" spans="1:8" x14ac:dyDescent="0.2">
      <c r="A82" s="104" t="s">
        <v>552</v>
      </c>
      <c r="B82" s="23" t="s">
        <v>554</v>
      </c>
      <c r="C82" s="24" t="s">
        <v>493</v>
      </c>
      <c r="D82" s="25">
        <v>7.57</v>
      </c>
      <c r="E82" s="25">
        <f>VLOOKUP(B82,ABC!B$14:E$343,4,FALSE)</f>
        <v>0</v>
      </c>
      <c r="F82" s="25">
        <f t="shared" si="8"/>
        <v>0</v>
      </c>
      <c r="G82" s="105" t="e">
        <f>F82/ORCAMENTO_RESUMO!$D$78*100</f>
        <v>#DIV/0!</v>
      </c>
      <c r="H82" s="28" t="str">
        <f>VLOOKUP(B82,ABC!$B$15:$I$417,8,FALSE)</f>
        <v>159 665</v>
      </c>
    </row>
    <row r="83" spans="1:8" ht="22.5" x14ac:dyDescent="0.2">
      <c r="A83" s="104" t="s">
        <v>553</v>
      </c>
      <c r="B83" s="23" t="s">
        <v>555</v>
      </c>
      <c r="C83" s="24" t="s">
        <v>122</v>
      </c>
      <c r="D83" s="25">
        <v>3</v>
      </c>
      <c r="E83" s="25">
        <f>VLOOKUP(B83,ABC!B$14:E$343,4,FALSE)</f>
        <v>0</v>
      </c>
      <c r="F83" s="25">
        <f t="shared" si="8"/>
        <v>0</v>
      </c>
      <c r="G83" s="105" t="e">
        <f>F83/ORCAMENTO_RESUMO!$D$78*100</f>
        <v>#DIV/0!</v>
      </c>
      <c r="H83" s="28" t="str">
        <f>VLOOKUP(B83,ABC!$B$15:$I$417,8,FALSE)</f>
        <v>159 665</v>
      </c>
    </row>
    <row r="84" spans="1:8" x14ac:dyDescent="0.2">
      <c r="A84" s="104" t="s">
        <v>26</v>
      </c>
      <c r="B84" s="23" t="s">
        <v>929</v>
      </c>
      <c r="C84" s="24"/>
      <c r="D84" s="25"/>
      <c r="E84" s="25"/>
      <c r="F84" s="25">
        <f>SUBTOTAL(9,F85:F87)</f>
        <v>0</v>
      </c>
      <c r="G84" s="105" t="e">
        <f>F84/ORCAMENTO_RESUMO!$D$78*100</f>
        <v>#DIV/0!</v>
      </c>
      <c r="H84" s="28"/>
    </row>
    <row r="85" spans="1:8" ht="33.75" x14ac:dyDescent="0.2">
      <c r="A85" s="104" t="s">
        <v>556</v>
      </c>
      <c r="B85" s="23" t="s">
        <v>560</v>
      </c>
      <c r="C85" s="24" t="s">
        <v>115</v>
      </c>
      <c r="D85" s="25">
        <v>342</v>
      </c>
      <c r="E85" s="25">
        <f>VLOOKUP(B85,ABC!B$14:E$343,4,FALSE)</f>
        <v>0</v>
      </c>
      <c r="F85" s="25">
        <f t="shared" ref="F85:F87" si="9">ROUND(E85*D85,2)</f>
        <v>0</v>
      </c>
      <c r="G85" s="105" t="e">
        <f>F85/ORCAMENTO_RESUMO!$D$78*100</f>
        <v>#DIV/0!</v>
      </c>
      <c r="H85" s="28" t="str">
        <f>VLOOKUP(B85,ABC!$B$15:$I$417,8,FALSE)</f>
        <v>1 004 894</v>
      </c>
    </row>
    <row r="86" spans="1:8" ht="33.75" x14ac:dyDescent="0.2">
      <c r="A86" s="104" t="s">
        <v>558</v>
      </c>
      <c r="B86" s="23" t="s">
        <v>557</v>
      </c>
      <c r="C86" s="24" t="s">
        <v>115</v>
      </c>
      <c r="D86" s="25">
        <v>630.41999999999996</v>
      </c>
      <c r="E86" s="25">
        <f>VLOOKUP(B86,ABC!B$14:E$343,4,FALSE)</f>
        <v>0</v>
      </c>
      <c r="F86" s="25">
        <f t="shared" si="9"/>
        <v>0</v>
      </c>
      <c r="G86" s="105" t="e">
        <f>F86/ORCAMENTO_RESUMO!$D$78*100</f>
        <v>#DIV/0!</v>
      </c>
      <c r="H86" s="28" t="str">
        <f>VLOOKUP(B86,ABC!$B$15:$I$417,8,FALSE)</f>
        <v>1 004 894</v>
      </c>
    </row>
    <row r="87" spans="1:8" x14ac:dyDescent="0.2">
      <c r="A87" s="104" t="s">
        <v>559</v>
      </c>
      <c r="B87" s="23" t="s">
        <v>561</v>
      </c>
      <c r="C87" s="24" t="s">
        <v>115</v>
      </c>
      <c r="D87" s="25">
        <v>97.24</v>
      </c>
      <c r="E87" s="25">
        <f>VLOOKUP(B87,ABC!B$14:E$343,4,FALSE)</f>
        <v>0</v>
      </c>
      <c r="F87" s="25">
        <f t="shared" si="9"/>
        <v>0</v>
      </c>
      <c r="G87" s="105" t="e">
        <f>F87/ORCAMENTO_RESUMO!$D$78*100</f>
        <v>#DIV/0!</v>
      </c>
      <c r="H87" s="28" t="str">
        <f>VLOOKUP(B87,ABC!$B$15:$I$417,8,FALSE)</f>
        <v>1 004 894</v>
      </c>
    </row>
    <row r="88" spans="1:8" x14ac:dyDescent="0.2">
      <c r="A88" s="104" t="s">
        <v>28</v>
      </c>
      <c r="B88" s="23" t="s">
        <v>29</v>
      </c>
      <c r="C88" s="24"/>
      <c r="D88" s="25"/>
      <c r="E88" s="25"/>
      <c r="F88" s="25">
        <f>SUBTOTAL(9,F89:F99)</f>
        <v>0</v>
      </c>
      <c r="G88" s="105" t="e">
        <f>F88/ORCAMENTO_RESUMO!$D$78*100</f>
        <v>#DIV/0!</v>
      </c>
      <c r="H88" s="28"/>
    </row>
    <row r="89" spans="1:8" ht="22.5" x14ac:dyDescent="0.2">
      <c r="A89" s="104" t="s">
        <v>562</v>
      </c>
      <c r="B89" s="23" t="s">
        <v>563</v>
      </c>
      <c r="C89" s="24" t="s">
        <v>288</v>
      </c>
      <c r="D89" s="25">
        <v>1238.8900000000001</v>
      </c>
      <c r="E89" s="25">
        <f>VLOOKUP(B89,ABC!B$14:E$343,4,FALSE)</f>
        <v>0</v>
      </c>
      <c r="F89" s="25">
        <f t="shared" ref="F89:F99" si="10">ROUND(E89*D89,2)</f>
        <v>0</v>
      </c>
      <c r="G89" s="105" t="e">
        <f>F89/ORCAMENTO_RESUMO!$D$78*100</f>
        <v>#DIV/0!</v>
      </c>
      <c r="H89" s="28" t="str">
        <f>VLOOKUP(B89,ABC!$B$15:$I$417,8,FALSE)</f>
        <v>157 972</v>
      </c>
    </row>
    <row r="90" spans="1:8" x14ac:dyDescent="0.2">
      <c r="A90" s="104" t="s">
        <v>564</v>
      </c>
      <c r="B90" s="23" t="s">
        <v>565</v>
      </c>
      <c r="C90" s="24" t="s">
        <v>288</v>
      </c>
      <c r="D90" s="25">
        <v>640.52</v>
      </c>
      <c r="E90" s="25">
        <f>VLOOKUP(B90,ABC!B$14:E$343,4,FALSE)</f>
        <v>0</v>
      </c>
      <c r="F90" s="25">
        <f t="shared" si="10"/>
        <v>0</v>
      </c>
      <c r="G90" s="105" t="e">
        <f>F90/ORCAMENTO_RESUMO!$D$78*100</f>
        <v>#DIV/0!</v>
      </c>
      <c r="H90" s="28" t="str">
        <f>VLOOKUP(B90,ABC!$B$15:$I$417,8,FALSE)</f>
        <v>157 972</v>
      </c>
    </row>
    <row r="91" spans="1:8" x14ac:dyDescent="0.2">
      <c r="A91" s="104" t="s">
        <v>566</v>
      </c>
      <c r="B91" s="23" t="s">
        <v>571</v>
      </c>
      <c r="C91" s="24" t="s">
        <v>288</v>
      </c>
      <c r="D91" s="25">
        <v>25.54</v>
      </c>
      <c r="E91" s="25">
        <f>VLOOKUP(B91,ABC!B$14:E$343,4,FALSE)</f>
        <v>0</v>
      </c>
      <c r="F91" s="25">
        <f t="shared" si="10"/>
        <v>0</v>
      </c>
      <c r="G91" s="105" t="e">
        <f>F91/ORCAMENTO_RESUMO!$D$78*100</f>
        <v>#DIV/0!</v>
      </c>
      <c r="H91" s="28" t="str">
        <f>VLOOKUP(B91,ABC!$B$15:$I$417,8,FALSE)</f>
        <v>160 868</v>
      </c>
    </row>
    <row r="92" spans="1:8" x14ac:dyDescent="0.2">
      <c r="A92" s="104" t="s">
        <v>568</v>
      </c>
      <c r="B92" s="23" t="s">
        <v>573</v>
      </c>
      <c r="C92" s="24" t="s">
        <v>288</v>
      </c>
      <c r="D92" s="25">
        <v>10.94</v>
      </c>
      <c r="E92" s="25">
        <f>VLOOKUP(B92,ABC!B$14:E$343,4,FALSE)</f>
        <v>0</v>
      </c>
      <c r="F92" s="25">
        <f t="shared" si="10"/>
        <v>0</v>
      </c>
      <c r="G92" s="105" t="e">
        <f>F92/ORCAMENTO_RESUMO!$D$78*100</f>
        <v>#DIV/0!</v>
      </c>
      <c r="H92" s="28" t="str">
        <f>VLOOKUP(B92,ABC!$B$15:$I$417,8,FALSE)</f>
        <v>160 868</v>
      </c>
    </row>
    <row r="93" spans="1:8" x14ac:dyDescent="0.2">
      <c r="A93" s="104" t="s">
        <v>570</v>
      </c>
      <c r="B93" s="23" t="s">
        <v>920</v>
      </c>
      <c r="C93" s="24" t="s">
        <v>115</v>
      </c>
      <c r="D93" s="25">
        <v>57</v>
      </c>
      <c r="E93" s="25">
        <f>VLOOKUP(B93,ABC!B$14:E$343,4,FALSE)</f>
        <v>0</v>
      </c>
      <c r="F93" s="25">
        <f t="shared" si="10"/>
        <v>0</v>
      </c>
      <c r="G93" s="105" t="e">
        <f>F93/ORCAMENTO_RESUMO!$D$78*100</f>
        <v>#DIV/0!</v>
      </c>
      <c r="H93" s="28" t="str">
        <f>VLOOKUP(B93,ABC!$B$15:$I$417,8,FALSE)</f>
        <v>157 972</v>
      </c>
    </row>
    <row r="94" spans="1:8" ht="22.5" x14ac:dyDescent="0.2">
      <c r="A94" s="104" t="s">
        <v>572</v>
      </c>
      <c r="B94" s="23" t="s">
        <v>567</v>
      </c>
      <c r="C94" s="24" t="s">
        <v>288</v>
      </c>
      <c r="D94" s="25">
        <v>1238.8900000000001</v>
      </c>
      <c r="E94" s="25">
        <f>VLOOKUP(B94,ABC!B$14:E$343,4,FALSE)</f>
        <v>0</v>
      </c>
      <c r="F94" s="25">
        <f t="shared" si="10"/>
        <v>0</v>
      </c>
      <c r="G94" s="105" t="e">
        <f>F94/ORCAMENTO_RESUMO!$D$78*100</f>
        <v>#DIV/0!</v>
      </c>
      <c r="H94" s="28" t="str">
        <f>VLOOKUP(B94,ABC!$B$15:$I$417,8,FALSE)</f>
        <v>157 972</v>
      </c>
    </row>
    <row r="95" spans="1:8" ht="22.5" x14ac:dyDescent="0.2">
      <c r="A95" s="104" t="s">
        <v>574</v>
      </c>
      <c r="B95" s="23" t="s">
        <v>569</v>
      </c>
      <c r="C95" s="24" t="s">
        <v>288</v>
      </c>
      <c r="D95" s="25">
        <v>640.52</v>
      </c>
      <c r="E95" s="25">
        <f>VLOOKUP(B95,ABC!B$14:E$343,4,FALSE)</f>
        <v>0</v>
      </c>
      <c r="F95" s="25">
        <f t="shared" si="10"/>
        <v>0</v>
      </c>
      <c r="G95" s="105" t="e">
        <f>F95/ORCAMENTO_RESUMO!$D$78*100</f>
        <v>#DIV/0!</v>
      </c>
      <c r="H95" s="28" t="str">
        <f>VLOOKUP(B95,ABC!$B$15:$I$417,8,FALSE)</f>
        <v>157 972</v>
      </c>
    </row>
    <row r="96" spans="1:8" ht="22.5" x14ac:dyDescent="0.2">
      <c r="A96" s="104" t="s">
        <v>575</v>
      </c>
      <c r="B96" s="23" t="s">
        <v>576</v>
      </c>
      <c r="C96" s="24" t="s">
        <v>288</v>
      </c>
      <c r="D96" s="25">
        <v>25.54</v>
      </c>
      <c r="E96" s="25">
        <f>VLOOKUP(B96,ABC!B$14:E$343,4,FALSE)</f>
        <v>0</v>
      </c>
      <c r="F96" s="25">
        <f t="shared" si="10"/>
        <v>0</v>
      </c>
      <c r="G96" s="105" t="e">
        <f>F96/ORCAMENTO_RESUMO!$D$78*100</f>
        <v>#DIV/0!</v>
      </c>
      <c r="H96" s="28" t="str">
        <f>VLOOKUP(B96,ABC!$B$15:$I$417,8,FALSE)</f>
        <v>160 868</v>
      </c>
    </row>
    <row r="97" spans="1:8" ht="22.5" x14ac:dyDescent="0.2">
      <c r="A97" s="104" t="s">
        <v>577</v>
      </c>
      <c r="B97" s="23" t="s">
        <v>578</v>
      </c>
      <c r="C97" s="24" t="s">
        <v>288</v>
      </c>
      <c r="D97" s="25">
        <v>5.47</v>
      </c>
      <c r="E97" s="25">
        <f>VLOOKUP(B97,ABC!B$14:E$343,4,FALSE)</f>
        <v>0</v>
      </c>
      <c r="F97" s="25">
        <f t="shared" si="10"/>
        <v>0</v>
      </c>
      <c r="G97" s="105" t="e">
        <f>F97/ORCAMENTO_RESUMO!$D$78*100</f>
        <v>#DIV/0!</v>
      </c>
      <c r="H97" s="28" t="str">
        <f>VLOOKUP(B97,ABC!$B$15:$I$417,8,FALSE)</f>
        <v>160 868</v>
      </c>
    </row>
    <row r="98" spans="1:8" ht="33.75" x14ac:dyDescent="0.2">
      <c r="A98" s="104" t="s">
        <v>579</v>
      </c>
      <c r="B98" s="23" t="s">
        <v>580</v>
      </c>
      <c r="C98" s="24" t="s">
        <v>288</v>
      </c>
      <c r="D98" s="25">
        <v>5.47</v>
      </c>
      <c r="E98" s="25">
        <f>VLOOKUP(B98,ABC!B$14:E$343,4,FALSE)</f>
        <v>0</v>
      </c>
      <c r="F98" s="25">
        <f t="shared" si="10"/>
        <v>0</v>
      </c>
      <c r="G98" s="105" t="e">
        <f>F98/ORCAMENTO_RESUMO!$D$78*100</f>
        <v>#DIV/0!</v>
      </c>
      <c r="H98" s="28" t="str">
        <f>VLOOKUP(B98,ABC!$B$15:$I$417,8,FALSE)</f>
        <v>160 868</v>
      </c>
    </row>
    <row r="99" spans="1:8" ht="22.5" x14ac:dyDescent="0.2">
      <c r="A99" s="104" t="s">
        <v>581</v>
      </c>
      <c r="B99" s="23" t="s">
        <v>582</v>
      </c>
      <c r="C99" s="24" t="s">
        <v>115</v>
      </c>
      <c r="D99" s="25">
        <v>57</v>
      </c>
      <c r="E99" s="25">
        <f>VLOOKUP(B99,ABC!B$14:E$343,4,FALSE)</f>
        <v>0</v>
      </c>
      <c r="F99" s="25">
        <f t="shared" si="10"/>
        <v>0</v>
      </c>
      <c r="G99" s="105" t="e">
        <f>F99/ORCAMENTO_RESUMO!$D$78*100</f>
        <v>#DIV/0!</v>
      </c>
      <c r="H99" s="28" t="str">
        <f>VLOOKUP(B99,ABC!$B$15:$I$417,8,FALSE)</f>
        <v>157 972</v>
      </c>
    </row>
    <row r="100" spans="1:8" x14ac:dyDescent="0.2">
      <c r="A100" s="104" t="s">
        <v>84</v>
      </c>
      <c r="B100" s="23" t="s">
        <v>83</v>
      </c>
      <c r="C100" s="24"/>
      <c r="D100" s="25"/>
      <c r="E100" s="25"/>
      <c r="F100" s="25">
        <f>SUBTOTAL(9,F101:F149)</f>
        <v>0</v>
      </c>
      <c r="G100" s="105" t="e">
        <f>F100/ORCAMENTO_RESUMO!$D$78*100</f>
        <v>#DIV/0!</v>
      </c>
      <c r="H100" s="28"/>
    </row>
    <row r="101" spans="1:8" x14ac:dyDescent="0.2">
      <c r="A101" s="104" t="s">
        <v>30</v>
      </c>
      <c r="B101" s="23" t="s">
        <v>17</v>
      </c>
      <c r="C101" s="24"/>
      <c r="D101" s="25"/>
      <c r="E101" s="25"/>
      <c r="F101" s="25">
        <f>SUBTOTAL(9,F102:F103)</f>
        <v>0</v>
      </c>
      <c r="G101" s="105" t="e">
        <f>F101/ORCAMENTO_RESUMO!$D$78*100</f>
        <v>#DIV/0!</v>
      </c>
      <c r="H101" s="28"/>
    </row>
    <row r="102" spans="1:8" x14ac:dyDescent="0.2">
      <c r="A102" s="104" t="s">
        <v>244</v>
      </c>
      <c r="B102" s="23" t="s">
        <v>454</v>
      </c>
      <c r="C102" s="24" t="s">
        <v>288</v>
      </c>
      <c r="D102" s="25">
        <v>300</v>
      </c>
      <c r="E102" s="25">
        <f>VLOOKUP(B102,ABC!B$14:E$343,4,FALSE)</f>
        <v>0</v>
      </c>
      <c r="F102" s="25">
        <f t="shared" ref="F102:F103" si="11">ROUND(E102*D102,2)</f>
        <v>0</v>
      </c>
      <c r="G102" s="105" t="e">
        <f>F102/ORCAMENTO_RESUMO!$D$78*100</f>
        <v>#DIV/0!</v>
      </c>
      <c r="H102" s="28" t="str">
        <f>VLOOKUP(B102,ABC!$B$15:$I$417,8,FALSE)</f>
        <v>1 004 894</v>
      </c>
    </row>
    <row r="103" spans="1:8" ht="22.5" x14ac:dyDescent="0.2">
      <c r="A103" s="104" t="s">
        <v>245</v>
      </c>
      <c r="B103" s="23" t="s">
        <v>583</v>
      </c>
      <c r="C103" s="24" t="s">
        <v>288</v>
      </c>
      <c r="D103" s="25">
        <v>29.04</v>
      </c>
      <c r="E103" s="25">
        <f>VLOOKUP(B103,ABC!B$14:E$343,4,FALSE)</f>
        <v>0</v>
      </c>
      <c r="F103" s="25">
        <f t="shared" si="11"/>
        <v>0</v>
      </c>
      <c r="G103" s="105" t="e">
        <f>F103/ORCAMENTO_RESUMO!$D$78*100</f>
        <v>#DIV/0!</v>
      </c>
      <c r="H103" s="28" t="str">
        <f>VLOOKUP(B103,ABC!$B$15:$I$417,8,FALSE)</f>
        <v>160 868</v>
      </c>
    </row>
    <row r="104" spans="1:8" x14ac:dyDescent="0.2">
      <c r="A104" s="104" t="s">
        <v>31</v>
      </c>
      <c r="B104" s="23" t="s">
        <v>21</v>
      </c>
      <c r="C104" s="24"/>
      <c r="D104" s="25"/>
      <c r="E104" s="25"/>
      <c r="F104" s="25">
        <f>SUBTOTAL(9,F105:F110)</f>
        <v>0</v>
      </c>
      <c r="G104" s="105" t="e">
        <f>F104/ORCAMENTO_RESUMO!$D$78*100</f>
        <v>#DIV/0!</v>
      </c>
      <c r="H104" s="28"/>
    </row>
    <row r="105" spans="1:8" x14ac:dyDescent="0.2">
      <c r="A105" s="104" t="s">
        <v>584</v>
      </c>
      <c r="B105" s="23" t="s">
        <v>519</v>
      </c>
      <c r="C105" s="24"/>
      <c r="D105" s="25"/>
      <c r="E105" s="25"/>
      <c r="F105" s="25">
        <f>SUBTOTAL(9,F106:F107)</f>
        <v>0</v>
      </c>
      <c r="G105" s="105" t="e">
        <f>F105/ORCAMENTO_RESUMO!$D$78*100</f>
        <v>#DIV/0!</v>
      </c>
      <c r="H105" s="28"/>
    </row>
    <row r="106" spans="1:8" ht="22.5" x14ac:dyDescent="0.2">
      <c r="A106" s="104" t="s">
        <v>586</v>
      </c>
      <c r="B106" s="23" t="s">
        <v>525</v>
      </c>
      <c r="C106" s="24" t="s">
        <v>493</v>
      </c>
      <c r="D106" s="25">
        <v>225</v>
      </c>
      <c r="E106" s="25">
        <f>VLOOKUP(B106,ABC!B$14:E$343,4,FALSE)</f>
        <v>0</v>
      </c>
      <c r="F106" s="25">
        <f t="shared" ref="F106:F107" si="12">ROUND(E106*D106,2)</f>
        <v>0</v>
      </c>
      <c r="G106" s="105" t="e">
        <f>F106/ORCAMENTO_RESUMO!$D$78*100</f>
        <v>#DIV/0!</v>
      </c>
      <c r="H106" s="28" t="str">
        <f>VLOOKUP(B106,ABC!$B$15:$I$417,8,FALSE)</f>
        <v>157 956</v>
      </c>
    </row>
    <row r="107" spans="1:8" ht="22.5" x14ac:dyDescent="0.2">
      <c r="A107" s="104" t="s">
        <v>587</v>
      </c>
      <c r="B107" s="23" t="s">
        <v>527</v>
      </c>
      <c r="C107" s="24" t="s">
        <v>493</v>
      </c>
      <c r="D107" s="25">
        <v>225</v>
      </c>
      <c r="E107" s="25">
        <f>VLOOKUP(B107,ABC!B$14:E$343,4,FALSE)</f>
        <v>0</v>
      </c>
      <c r="F107" s="25">
        <f t="shared" si="12"/>
        <v>0</v>
      </c>
      <c r="G107" s="105" t="e">
        <f>F107/ORCAMENTO_RESUMO!$D$78*100</f>
        <v>#DIV/0!</v>
      </c>
      <c r="H107" s="28" t="str">
        <f>VLOOKUP(B107,ABC!$B$15:$I$417,8,FALSE)</f>
        <v>157 956</v>
      </c>
    </row>
    <row r="108" spans="1:8" x14ac:dyDescent="0.2">
      <c r="A108" s="104" t="s">
        <v>588</v>
      </c>
      <c r="B108" s="23" t="s">
        <v>531</v>
      </c>
      <c r="C108" s="24"/>
      <c r="D108" s="25"/>
      <c r="E108" s="25"/>
      <c r="F108" s="25">
        <f>SUBTOTAL(9,F109:F110)</f>
        <v>0</v>
      </c>
      <c r="G108" s="105" t="e">
        <f>F108/ORCAMENTO_RESUMO!$D$78*100</f>
        <v>#DIV/0!</v>
      </c>
      <c r="H108" s="28"/>
    </row>
    <row r="109" spans="1:8" x14ac:dyDescent="0.2">
      <c r="A109" s="104" t="s">
        <v>589</v>
      </c>
      <c r="B109" s="23" t="s">
        <v>533</v>
      </c>
      <c r="C109" s="24" t="s">
        <v>493</v>
      </c>
      <c r="D109" s="25">
        <v>376.5</v>
      </c>
      <c r="E109" s="25">
        <f>VLOOKUP(B109,ABC!B$14:E$343,4,FALSE)</f>
        <v>0</v>
      </c>
      <c r="F109" s="25">
        <f t="shared" ref="F109:F110" si="13">ROUND(E109*D109,2)</f>
        <v>0</v>
      </c>
      <c r="G109" s="105" t="e">
        <f>F109/ORCAMENTO_RESUMO!$D$78*100</f>
        <v>#DIV/0!</v>
      </c>
      <c r="H109" s="28" t="str">
        <f>VLOOKUP(B109,ABC!$B$15:$I$417,8,FALSE)</f>
        <v>157 956</v>
      </c>
    </row>
    <row r="110" spans="1:8" ht="22.5" x14ac:dyDescent="0.2">
      <c r="A110" s="104" t="s">
        <v>590</v>
      </c>
      <c r="B110" s="23" t="s">
        <v>897</v>
      </c>
      <c r="C110" s="24" t="s">
        <v>539</v>
      </c>
      <c r="D110" s="25">
        <v>12540</v>
      </c>
      <c r="E110" s="25">
        <f>VLOOKUP(B110,ABC!B$14:E$343,4,FALSE)</f>
        <v>0</v>
      </c>
      <c r="F110" s="25">
        <f t="shared" si="13"/>
        <v>0</v>
      </c>
      <c r="G110" s="105" t="e">
        <f>F110/ORCAMENTO_RESUMO!$D$78*100</f>
        <v>#DIV/0!</v>
      </c>
      <c r="H110" s="28" t="str">
        <f>VLOOKUP(B110,ABC!$B$15:$I$417,8,FALSE)</f>
        <v>157 956</v>
      </c>
    </row>
    <row r="111" spans="1:8" x14ac:dyDescent="0.2">
      <c r="A111" s="104" t="s">
        <v>33</v>
      </c>
      <c r="B111" s="23" t="s">
        <v>23</v>
      </c>
      <c r="C111" s="24"/>
      <c r="D111" s="25"/>
      <c r="E111" s="25"/>
      <c r="F111" s="25">
        <f>SUBTOTAL(9,F112)</f>
        <v>0</v>
      </c>
      <c r="G111" s="105" t="e">
        <f>F111/ORCAMENTO_RESUMO!$D$78*100</f>
        <v>#DIV/0!</v>
      </c>
      <c r="H111" s="28"/>
    </row>
    <row r="112" spans="1:8" x14ac:dyDescent="0.2">
      <c r="A112" s="104" t="s">
        <v>591</v>
      </c>
      <c r="B112" s="23" t="s">
        <v>545</v>
      </c>
      <c r="C112" s="24" t="s">
        <v>546</v>
      </c>
      <c r="D112" s="25">
        <v>24</v>
      </c>
      <c r="E112" s="25">
        <f>VLOOKUP(B112,ABC!B$14:E$343,4,FALSE)</f>
        <v>0</v>
      </c>
      <c r="F112" s="25">
        <f t="shared" ref="F112:F115" si="14">ROUND(E112*D112,2)</f>
        <v>0</v>
      </c>
      <c r="G112" s="105" t="e">
        <f>F112/ORCAMENTO_RESUMO!$D$78*100</f>
        <v>#DIV/0!</v>
      </c>
      <c r="H112" s="28" t="str">
        <f>VLOOKUP(B112,ABC!$B$15:$I$417,8,FALSE)</f>
        <v>1 420 877</v>
      </c>
    </row>
    <row r="113" spans="1:8" x14ac:dyDescent="0.2">
      <c r="A113" s="104" t="s">
        <v>35</v>
      </c>
      <c r="B113" s="23" t="s">
        <v>36</v>
      </c>
      <c r="C113" s="24"/>
      <c r="D113" s="25"/>
      <c r="E113" s="25"/>
      <c r="F113" s="25">
        <f>SUBTOTAL(9,F114:F115)</f>
        <v>0</v>
      </c>
      <c r="G113" s="105" t="e">
        <f>F113/ORCAMENTO_RESUMO!$D$78*100</f>
        <v>#DIV/0!</v>
      </c>
      <c r="H113" s="28"/>
    </row>
    <row r="114" spans="1:8" x14ac:dyDescent="0.2">
      <c r="A114" s="104" t="s">
        <v>592</v>
      </c>
      <c r="B114" s="23" t="s">
        <v>593</v>
      </c>
      <c r="C114" s="24" t="s">
        <v>493</v>
      </c>
      <c r="D114" s="25">
        <v>28</v>
      </c>
      <c r="E114" s="25">
        <f>VLOOKUP(B114,ABC!B$14:E$343,4,FALSE)</f>
        <v>0</v>
      </c>
      <c r="F114" s="25">
        <f t="shared" si="14"/>
        <v>0</v>
      </c>
      <c r="G114" s="105" t="e">
        <f>F114/ORCAMENTO_RESUMO!$D$78*100</f>
        <v>#DIV/0!</v>
      </c>
      <c r="H114" s="28" t="str">
        <f>VLOOKUP(B114,ABC!$B$15:$I$417,8,FALSE)</f>
        <v>157 956</v>
      </c>
    </row>
    <row r="115" spans="1:8" x14ac:dyDescent="0.2">
      <c r="A115" s="104" t="s">
        <v>594</v>
      </c>
      <c r="B115" s="23" t="s">
        <v>596</v>
      </c>
      <c r="C115" s="24" t="s">
        <v>493</v>
      </c>
      <c r="D115" s="25">
        <v>0.81</v>
      </c>
      <c r="E115" s="25">
        <f>VLOOKUP(B115,ABC!B$14:E$343,4,FALSE)</f>
        <v>0</v>
      </c>
      <c r="F115" s="25">
        <f t="shared" si="14"/>
        <v>0</v>
      </c>
      <c r="G115" s="105" t="e">
        <f>F115/ORCAMENTO_RESUMO!$D$78*100</f>
        <v>#DIV/0!</v>
      </c>
      <c r="H115" s="28" t="str">
        <f>VLOOKUP(B115,ABC!$B$15:$I$417,8,FALSE)</f>
        <v>159 665</v>
      </c>
    </row>
    <row r="116" spans="1:8" x14ac:dyDescent="0.2">
      <c r="A116" s="104" t="s">
        <v>37</v>
      </c>
      <c r="B116" s="23" t="s">
        <v>38</v>
      </c>
      <c r="C116" s="24"/>
      <c r="D116" s="25"/>
      <c r="E116" s="25"/>
      <c r="F116" s="25">
        <f>SUBTOTAL(9,F117:F118)</f>
        <v>0</v>
      </c>
      <c r="G116" s="105" t="e">
        <f>F116/ORCAMENTO_RESUMO!$D$78*100</f>
        <v>#DIV/0!</v>
      </c>
      <c r="H116" s="28"/>
    </row>
    <row r="117" spans="1:8" x14ac:dyDescent="0.2">
      <c r="A117" s="104" t="s">
        <v>598</v>
      </c>
      <c r="B117" s="23" t="s">
        <v>918</v>
      </c>
      <c r="C117" s="24" t="s">
        <v>288</v>
      </c>
      <c r="D117" s="25">
        <v>68.06</v>
      </c>
      <c r="E117" s="25">
        <f>VLOOKUP(B117,ABC!B$14:E$343,4,FALSE)</f>
        <v>0</v>
      </c>
      <c r="F117" s="25">
        <f t="shared" ref="F117:F118" si="15">ROUND(E117*D117,2)</f>
        <v>0</v>
      </c>
      <c r="G117" s="105" t="e">
        <f>F117/ORCAMENTO_RESUMO!$D$78*100</f>
        <v>#DIV/0!</v>
      </c>
      <c r="H117" s="28" t="str">
        <f>VLOOKUP(B117,ABC!$B$15:$I$417,8,FALSE)</f>
        <v>160 868</v>
      </c>
    </row>
    <row r="118" spans="1:8" ht="33.75" x14ac:dyDescent="0.2">
      <c r="A118" s="104" t="s">
        <v>930</v>
      </c>
      <c r="B118" s="23" t="s">
        <v>599</v>
      </c>
      <c r="C118" s="24" t="s">
        <v>288</v>
      </c>
      <c r="D118" s="25">
        <v>68.06</v>
      </c>
      <c r="E118" s="25">
        <f>VLOOKUP(B118,ABC!B$14:E$343,4,FALSE)</f>
        <v>0</v>
      </c>
      <c r="F118" s="25">
        <f t="shared" si="15"/>
        <v>0</v>
      </c>
      <c r="G118" s="105" t="e">
        <f>F118/ORCAMENTO_RESUMO!$D$78*100</f>
        <v>#DIV/0!</v>
      </c>
      <c r="H118" s="28" t="str">
        <f>VLOOKUP(B118,ABC!$B$15:$I$417,8,FALSE)</f>
        <v>160 868</v>
      </c>
    </row>
    <row r="119" spans="1:8" x14ac:dyDescent="0.2">
      <c r="A119" s="104" t="s">
        <v>39</v>
      </c>
      <c r="B119" s="23" t="s">
        <v>40</v>
      </c>
      <c r="C119" s="24"/>
      <c r="D119" s="25"/>
      <c r="E119" s="25"/>
      <c r="F119" s="25">
        <f>SUBTOTAL(9,F120:F131)</f>
        <v>0</v>
      </c>
      <c r="G119" s="105" t="e">
        <f>F119/ORCAMENTO_RESUMO!$D$78*100</f>
        <v>#DIV/0!</v>
      </c>
      <c r="H119" s="28"/>
    </row>
    <row r="120" spans="1:8" ht="33.75" x14ac:dyDescent="0.2">
      <c r="A120" s="104" t="s">
        <v>600</v>
      </c>
      <c r="B120" s="23" t="s">
        <v>601</v>
      </c>
      <c r="C120" s="24" t="s">
        <v>288</v>
      </c>
      <c r="D120" s="25">
        <v>230</v>
      </c>
      <c r="E120" s="25">
        <f>VLOOKUP(B120,ABC!B$14:E$343,4,FALSE)</f>
        <v>0</v>
      </c>
      <c r="F120" s="25">
        <f t="shared" ref="F120:F131" si="16">ROUND(E120*D120,2)</f>
        <v>0</v>
      </c>
      <c r="G120" s="105" t="e">
        <f>F120/ORCAMENTO_RESUMO!$D$78*100</f>
        <v>#DIV/0!</v>
      </c>
      <c r="H120" s="28" t="str">
        <f>VLOOKUP(B120,ABC!$B$15:$I$417,8,FALSE)</f>
        <v>160 868</v>
      </c>
    </row>
    <row r="121" spans="1:8" x14ac:dyDescent="0.2">
      <c r="A121" s="104" t="s">
        <v>602</v>
      </c>
      <c r="B121" s="23" t="s">
        <v>603</v>
      </c>
      <c r="C121" s="24" t="s">
        <v>493</v>
      </c>
      <c r="D121" s="25">
        <v>0.94</v>
      </c>
      <c r="E121" s="25">
        <f>VLOOKUP(B121,ABC!B$14:E$343,4,FALSE)</f>
        <v>0</v>
      </c>
      <c r="F121" s="25">
        <f t="shared" si="16"/>
        <v>0</v>
      </c>
      <c r="G121" s="105" t="e">
        <f>F121/ORCAMENTO_RESUMO!$D$78*100</f>
        <v>#DIV/0!</v>
      </c>
      <c r="H121" s="28" t="str">
        <f>VLOOKUP(B121,ABC!$B$15:$I$417,8,FALSE)</f>
        <v>159 665</v>
      </c>
    </row>
    <row r="122" spans="1:8" ht="22.5" x14ac:dyDescent="0.2">
      <c r="A122" s="104" t="s">
        <v>604</v>
      </c>
      <c r="B122" s="23" t="s">
        <v>605</v>
      </c>
      <c r="C122" s="24" t="s">
        <v>288</v>
      </c>
      <c r="D122" s="25">
        <v>14.76</v>
      </c>
      <c r="E122" s="25">
        <f>VLOOKUP(B122,ABC!B$14:E$343,4,FALSE)</f>
        <v>0</v>
      </c>
      <c r="F122" s="25">
        <f t="shared" si="16"/>
        <v>0</v>
      </c>
      <c r="G122" s="105" t="e">
        <f>F122/ORCAMENTO_RESUMO!$D$78*100</f>
        <v>#DIV/0!</v>
      </c>
      <c r="H122" s="28" t="str">
        <f>VLOOKUP(B122,ABC!$B$15:$I$417,8,FALSE)</f>
        <v>160 868</v>
      </c>
    </row>
    <row r="123" spans="1:8" ht="22.5" x14ac:dyDescent="0.2">
      <c r="A123" s="104" t="s">
        <v>606</v>
      </c>
      <c r="B123" s="23" t="s">
        <v>607</v>
      </c>
      <c r="C123" s="24" t="s">
        <v>288</v>
      </c>
      <c r="D123" s="25">
        <v>10.08</v>
      </c>
      <c r="E123" s="25">
        <f>VLOOKUP(B123,ABC!B$14:E$343,4,FALSE)</f>
        <v>0</v>
      </c>
      <c r="F123" s="25">
        <f t="shared" si="16"/>
        <v>0</v>
      </c>
      <c r="G123" s="105" t="e">
        <f>F123/ORCAMENTO_RESUMO!$D$78*100</f>
        <v>#DIV/0!</v>
      </c>
      <c r="H123" s="28" t="str">
        <f>VLOOKUP(B123,ABC!$B$15:$I$417,8,FALSE)</f>
        <v>159 665</v>
      </c>
    </row>
    <row r="124" spans="1:8" ht="22.5" x14ac:dyDescent="0.2">
      <c r="A124" s="104" t="s">
        <v>608</v>
      </c>
      <c r="B124" s="23" t="s">
        <v>609</v>
      </c>
      <c r="C124" s="24" t="s">
        <v>115</v>
      </c>
      <c r="D124" s="25">
        <v>100</v>
      </c>
      <c r="E124" s="25">
        <f>VLOOKUP(B124,ABC!B$14:E$343,4,FALSE)</f>
        <v>0</v>
      </c>
      <c r="F124" s="25">
        <f t="shared" si="16"/>
        <v>0</v>
      </c>
      <c r="G124" s="105" t="e">
        <f>F124/ORCAMENTO_RESUMO!$D$78*100</f>
        <v>#DIV/0!</v>
      </c>
      <c r="H124" s="28" t="str">
        <f>VLOOKUP(B124,ABC!$B$15:$I$417,8,FALSE)</f>
        <v>160 868</v>
      </c>
    </row>
    <row r="125" spans="1:8" x14ac:dyDescent="0.2">
      <c r="A125" s="104" t="s">
        <v>610</v>
      </c>
      <c r="B125" s="23" t="s">
        <v>611</v>
      </c>
      <c r="C125" s="24" t="s">
        <v>122</v>
      </c>
      <c r="D125" s="25">
        <v>4</v>
      </c>
      <c r="E125" s="25">
        <f>VLOOKUP(B125,ABC!B$14:E$343,4,FALSE)</f>
        <v>0</v>
      </c>
      <c r="F125" s="25">
        <f t="shared" si="16"/>
        <v>0</v>
      </c>
      <c r="G125" s="105" t="e">
        <f>F125/ORCAMENTO_RESUMO!$D$78*100</f>
        <v>#DIV/0!</v>
      </c>
      <c r="H125" s="28" t="str">
        <f>VLOOKUP(B125,ABC!$B$15:$I$417,8,FALSE)</f>
        <v>160 868</v>
      </c>
    </row>
    <row r="126" spans="1:8" ht="22.5" x14ac:dyDescent="0.2">
      <c r="A126" s="104" t="s">
        <v>612</v>
      </c>
      <c r="B126" s="23" t="s">
        <v>613</v>
      </c>
      <c r="C126" s="24" t="s">
        <v>288</v>
      </c>
      <c r="D126" s="25">
        <v>509.68</v>
      </c>
      <c r="E126" s="25">
        <f>VLOOKUP(B126,ABC!B$14:E$343,4,FALSE)</f>
        <v>0</v>
      </c>
      <c r="F126" s="25">
        <f t="shared" si="16"/>
        <v>0</v>
      </c>
      <c r="G126" s="105" t="e">
        <f>F126/ORCAMENTO_RESUMO!$D$78*100</f>
        <v>#DIV/0!</v>
      </c>
      <c r="H126" s="28" t="str">
        <f>VLOOKUP(B126,ABC!$B$15:$I$417,8,FALSE)</f>
        <v>160 868</v>
      </c>
    </row>
    <row r="127" spans="1:8" ht="22.5" x14ac:dyDescent="0.2">
      <c r="A127" s="104" t="s">
        <v>614</v>
      </c>
      <c r="B127" s="23" t="s">
        <v>582</v>
      </c>
      <c r="C127" s="24" t="s">
        <v>115</v>
      </c>
      <c r="D127" s="25">
        <v>70</v>
      </c>
      <c r="E127" s="25">
        <f>VLOOKUP(B127,ABC!B$14:E$343,4,FALSE)</f>
        <v>0</v>
      </c>
      <c r="F127" s="25">
        <f t="shared" si="16"/>
        <v>0</v>
      </c>
      <c r="G127" s="105" t="e">
        <f>F127/ORCAMENTO_RESUMO!$D$78*100</f>
        <v>#DIV/0!</v>
      </c>
      <c r="H127" s="28" t="str">
        <f>VLOOKUP(B127,ABC!$B$15:$I$417,8,FALSE)</f>
        <v>157 972</v>
      </c>
    </row>
    <row r="128" spans="1:8" x14ac:dyDescent="0.2">
      <c r="A128" s="104" t="s">
        <v>615</v>
      </c>
      <c r="B128" s="23" t="s">
        <v>616</v>
      </c>
      <c r="C128" s="24" t="s">
        <v>493</v>
      </c>
      <c r="D128" s="25">
        <v>30</v>
      </c>
      <c r="E128" s="25">
        <f>VLOOKUP(B128,ABC!B$14:E$343,4,FALSE)</f>
        <v>0</v>
      </c>
      <c r="F128" s="25">
        <f t="shared" si="16"/>
        <v>0</v>
      </c>
      <c r="G128" s="105" t="e">
        <f>F128/ORCAMENTO_RESUMO!$D$78*100</f>
        <v>#DIV/0!</v>
      </c>
      <c r="H128" s="28" t="str">
        <f>VLOOKUP(B128,ABC!$B$15:$I$417,8,FALSE)</f>
        <v>157 956</v>
      </c>
    </row>
    <row r="129" spans="1:8" ht="22.5" x14ac:dyDescent="0.2">
      <c r="A129" s="104" t="s">
        <v>617</v>
      </c>
      <c r="B129" s="23" t="s">
        <v>618</v>
      </c>
      <c r="C129" s="24" t="s">
        <v>288</v>
      </c>
      <c r="D129" s="25">
        <v>150</v>
      </c>
      <c r="E129" s="25">
        <f>VLOOKUP(B129,ABC!B$14:E$343,4,FALSE)</f>
        <v>0</v>
      </c>
      <c r="F129" s="25">
        <f t="shared" si="16"/>
        <v>0</v>
      </c>
      <c r="G129" s="105" t="e">
        <f>F129/ORCAMENTO_RESUMO!$D$78*100</f>
        <v>#DIV/0!</v>
      </c>
      <c r="H129" s="28" t="str">
        <f>VLOOKUP(B129,ABC!$B$15:$I$417,8,FALSE)</f>
        <v>157 972</v>
      </c>
    </row>
    <row r="130" spans="1:8" ht="22.5" x14ac:dyDescent="0.2">
      <c r="A130" s="104" t="s">
        <v>619</v>
      </c>
      <c r="B130" s="23" t="s">
        <v>576</v>
      </c>
      <c r="C130" s="24" t="s">
        <v>288</v>
      </c>
      <c r="D130" s="25">
        <v>110</v>
      </c>
      <c r="E130" s="25">
        <f>VLOOKUP(B130,ABC!B$14:E$343,4,FALSE)</f>
        <v>0</v>
      </c>
      <c r="F130" s="25">
        <f t="shared" si="16"/>
        <v>0</v>
      </c>
      <c r="G130" s="105" t="e">
        <f>F130/ORCAMENTO_RESUMO!$D$78*100</f>
        <v>#DIV/0!</v>
      </c>
      <c r="H130" s="28" t="str">
        <f>VLOOKUP(B130,ABC!$B$15:$I$417,8,FALSE)</f>
        <v>160 868</v>
      </c>
    </row>
    <row r="131" spans="1:8" ht="22.5" x14ac:dyDescent="0.2">
      <c r="A131" s="104" t="s">
        <v>620</v>
      </c>
      <c r="B131" s="23" t="s">
        <v>621</v>
      </c>
      <c r="C131" s="24" t="s">
        <v>288</v>
      </c>
      <c r="D131" s="25">
        <v>24.1</v>
      </c>
      <c r="E131" s="25">
        <f>VLOOKUP(B131,ABC!B$14:E$343,4,FALSE)</f>
        <v>0</v>
      </c>
      <c r="F131" s="25">
        <f t="shared" si="16"/>
        <v>0</v>
      </c>
      <c r="G131" s="105" t="e">
        <f>F131/ORCAMENTO_RESUMO!$D$78*100</f>
        <v>#DIV/0!</v>
      </c>
      <c r="H131" s="28" t="str">
        <f>VLOOKUP(B131,ABC!$B$15:$I$417,8,FALSE)</f>
        <v>1 420 787</v>
      </c>
    </row>
    <row r="132" spans="1:8" x14ac:dyDescent="0.2">
      <c r="A132" s="104" t="s">
        <v>41</v>
      </c>
      <c r="B132" s="23" t="s">
        <v>42</v>
      </c>
      <c r="C132" s="24"/>
      <c r="D132" s="25"/>
      <c r="E132" s="25"/>
      <c r="F132" s="25">
        <f>SUBTOTAL(9,F133:F134)</f>
        <v>0</v>
      </c>
      <c r="G132" s="105" t="e">
        <f>F132/ORCAMENTO_RESUMO!$D$78*100</f>
        <v>#DIV/0!</v>
      </c>
      <c r="H132" s="28"/>
    </row>
    <row r="133" spans="1:8" x14ac:dyDescent="0.2">
      <c r="A133" s="104" t="s">
        <v>622</v>
      </c>
      <c r="B133" s="23" t="s">
        <v>623</v>
      </c>
      <c r="C133" s="24" t="s">
        <v>624</v>
      </c>
      <c r="D133" s="25">
        <v>965.68</v>
      </c>
      <c r="E133" s="25">
        <f>VLOOKUP(B133,ABC!B$14:E$343,4,FALSE)</f>
        <v>0</v>
      </c>
      <c r="F133" s="25">
        <f t="shared" ref="F133:F134" si="17">ROUND(E133*D133,2)</f>
        <v>0</v>
      </c>
      <c r="G133" s="105" t="e">
        <f>F133/ORCAMENTO_RESUMO!$D$78*100</f>
        <v>#DIV/0!</v>
      </c>
      <c r="H133" s="28" t="str">
        <f>VLOOKUP(B133,ABC!$B$15:$I$417,8,FALSE)</f>
        <v>1 004 894</v>
      </c>
    </row>
    <row r="134" spans="1:8" ht="22.5" x14ac:dyDescent="0.2">
      <c r="A134" s="104" t="s">
        <v>625</v>
      </c>
      <c r="B134" s="23" t="s">
        <v>915</v>
      </c>
      <c r="C134" s="24" t="s">
        <v>122</v>
      </c>
      <c r="D134" s="25">
        <v>2</v>
      </c>
      <c r="E134" s="25">
        <f>VLOOKUP(B134,ABC!B$14:E$343,4,FALSE)</f>
        <v>0</v>
      </c>
      <c r="F134" s="25">
        <f t="shared" si="17"/>
        <v>0</v>
      </c>
      <c r="G134" s="105" t="e">
        <f>F134/ORCAMENTO_RESUMO!$D$78*100</f>
        <v>#DIV/0!</v>
      </c>
      <c r="H134" s="28" t="str">
        <f>VLOOKUP(B134,ABC!$B$15:$I$417,8,FALSE)</f>
        <v>1 004 894</v>
      </c>
    </row>
    <row r="135" spans="1:8" x14ac:dyDescent="0.2">
      <c r="A135" s="104" t="s">
        <v>43</v>
      </c>
      <c r="B135" s="23" t="s">
        <v>44</v>
      </c>
      <c r="C135" s="24"/>
      <c r="D135" s="25"/>
      <c r="E135" s="25"/>
      <c r="F135" s="25">
        <f>SUBTOTAL(9,F136:F143)</f>
        <v>0</v>
      </c>
      <c r="G135" s="105" t="e">
        <f>F135/ORCAMENTO_RESUMO!$D$78*100</f>
        <v>#DIV/0!</v>
      </c>
      <c r="H135" s="28"/>
    </row>
    <row r="136" spans="1:8" x14ac:dyDescent="0.2">
      <c r="A136" s="104" t="s">
        <v>626</v>
      </c>
      <c r="B136" s="23" t="s">
        <v>627</v>
      </c>
      <c r="C136" s="24" t="s">
        <v>122</v>
      </c>
      <c r="D136" s="25">
        <v>12</v>
      </c>
      <c r="E136" s="25">
        <f>VLOOKUP(B136,ABC!B$14:E$343,4,FALSE)</f>
        <v>0</v>
      </c>
      <c r="F136" s="25">
        <f t="shared" ref="F136:F149" si="18">ROUND(E136*D136,2)</f>
        <v>0</v>
      </c>
      <c r="G136" s="105" t="e">
        <f>F136/ORCAMENTO_RESUMO!$D$78*100</f>
        <v>#DIV/0!</v>
      </c>
      <c r="H136" s="28" t="str">
        <f>VLOOKUP(B136,ABC!$B$15:$I$417,8,FALSE)</f>
        <v>159 665</v>
      </c>
    </row>
    <row r="137" spans="1:8" ht="22.5" x14ac:dyDescent="0.2">
      <c r="A137" s="104" t="s">
        <v>628</v>
      </c>
      <c r="B137" s="23" t="s">
        <v>629</v>
      </c>
      <c r="C137" s="24" t="s">
        <v>122</v>
      </c>
      <c r="D137" s="25">
        <v>8</v>
      </c>
      <c r="E137" s="25">
        <f>VLOOKUP(B137,ABC!B$14:E$343,4,FALSE)</f>
        <v>0</v>
      </c>
      <c r="F137" s="25">
        <f t="shared" si="18"/>
        <v>0</v>
      </c>
      <c r="G137" s="105" t="e">
        <f>F137/ORCAMENTO_RESUMO!$D$78*100</f>
        <v>#DIV/0!</v>
      </c>
      <c r="H137" s="28" t="str">
        <f>VLOOKUP(B137,ABC!$B$15:$I$417,8,FALSE)</f>
        <v>160 868</v>
      </c>
    </row>
    <row r="138" spans="1:8" ht="22.5" x14ac:dyDescent="0.2">
      <c r="A138" s="104" t="s">
        <v>630</v>
      </c>
      <c r="B138" s="23" t="s">
        <v>631</v>
      </c>
      <c r="C138" s="24" t="s">
        <v>122</v>
      </c>
      <c r="D138" s="25">
        <v>4</v>
      </c>
      <c r="E138" s="25">
        <f>VLOOKUP(B138,ABC!B$14:E$343,4,FALSE)</f>
        <v>0</v>
      </c>
      <c r="F138" s="25">
        <f t="shared" si="18"/>
        <v>0</v>
      </c>
      <c r="G138" s="105" t="e">
        <f>F138/ORCAMENTO_RESUMO!$D$78*100</f>
        <v>#DIV/0!</v>
      </c>
      <c r="H138" s="28" t="str">
        <f>VLOOKUP(B138,ABC!$B$15:$I$417,8,FALSE)</f>
        <v>1 004 904</v>
      </c>
    </row>
    <row r="139" spans="1:8" x14ac:dyDescent="0.2">
      <c r="A139" s="104" t="s">
        <v>632</v>
      </c>
      <c r="B139" s="23" t="s">
        <v>633</v>
      </c>
      <c r="C139" s="24" t="s">
        <v>122</v>
      </c>
      <c r="D139" s="25">
        <v>2</v>
      </c>
      <c r="E139" s="25">
        <f>VLOOKUP(B139,ABC!B$14:E$343,4,FALSE)</f>
        <v>0</v>
      </c>
      <c r="F139" s="25">
        <f t="shared" si="18"/>
        <v>0</v>
      </c>
      <c r="G139" s="105" t="e">
        <f>F139/ORCAMENTO_RESUMO!$D$78*100</f>
        <v>#DIV/0!</v>
      </c>
      <c r="H139" s="28" t="str">
        <f>VLOOKUP(B139,ABC!$B$15:$I$417,8,FALSE)</f>
        <v>1 004 904</v>
      </c>
    </row>
    <row r="140" spans="1:8" x14ac:dyDescent="0.2">
      <c r="A140" s="104" t="s">
        <v>634</v>
      </c>
      <c r="B140" s="23" t="s">
        <v>635</v>
      </c>
      <c r="C140" s="24" t="s">
        <v>122</v>
      </c>
      <c r="D140" s="25">
        <v>2</v>
      </c>
      <c r="E140" s="25">
        <f>VLOOKUP(B140,ABC!B$14:E$343,4,FALSE)</f>
        <v>0</v>
      </c>
      <c r="F140" s="25">
        <f t="shared" si="18"/>
        <v>0</v>
      </c>
      <c r="G140" s="105" t="e">
        <f>F140/ORCAMENTO_RESUMO!$D$78*100</f>
        <v>#DIV/0!</v>
      </c>
      <c r="H140" s="28" t="str">
        <f>VLOOKUP(B140,ABC!$B$15:$I$417,8,FALSE)</f>
        <v>1 004 904</v>
      </c>
    </row>
    <row r="141" spans="1:8" ht="22.5" x14ac:dyDescent="0.2">
      <c r="A141" s="104" t="s">
        <v>636</v>
      </c>
      <c r="B141" s="23" t="s">
        <v>637</v>
      </c>
      <c r="C141" s="24" t="s">
        <v>122</v>
      </c>
      <c r="D141" s="25">
        <v>1</v>
      </c>
      <c r="E141" s="25">
        <f>VLOOKUP(B141,ABC!B$14:E$343,4,FALSE)</f>
        <v>0</v>
      </c>
      <c r="F141" s="25">
        <f t="shared" si="18"/>
        <v>0</v>
      </c>
      <c r="G141" s="105" t="e">
        <f>F141/ORCAMENTO_RESUMO!$D$78*100</f>
        <v>#DIV/0!</v>
      </c>
      <c r="H141" s="28" t="str">
        <f>VLOOKUP(B141,ABC!$B$15:$I$417,8,FALSE)</f>
        <v>1 420 877</v>
      </c>
    </row>
    <row r="142" spans="1:8" ht="22.5" x14ac:dyDescent="0.2">
      <c r="A142" s="104" t="s">
        <v>638</v>
      </c>
      <c r="B142" s="23" t="s">
        <v>639</v>
      </c>
      <c r="C142" s="24" t="s">
        <v>122</v>
      </c>
      <c r="D142" s="25">
        <v>1</v>
      </c>
      <c r="E142" s="25">
        <f>VLOOKUP(B142,ABC!B$14:E$343,4,FALSE)</f>
        <v>0</v>
      </c>
      <c r="F142" s="25">
        <f t="shared" si="18"/>
        <v>0</v>
      </c>
      <c r="G142" s="105" t="e">
        <f>F142/ORCAMENTO_RESUMO!$D$78*100</f>
        <v>#DIV/0!</v>
      </c>
      <c r="H142" s="28" t="str">
        <f>VLOOKUP(B142,ABC!$B$15:$I$417,8,FALSE)</f>
        <v>1 004 894</v>
      </c>
    </row>
    <row r="143" spans="1:8" ht="22.5" x14ac:dyDescent="0.2">
      <c r="A143" s="104" t="s">
        <v>640</v>
      </c>
      <c r="B143" s="23" t="s">
        <v>641</v>
      </c>
      <c r="C143" s="24" t="s">
        <v>122</v>
      </c>
      <c r="D143" s="25">
        <v>2</v>
      </c>
      <c r="E143" s="25">
        <f>VLOOKUP(B143,ABC!B$14:E$343,4,FALSE)</f>
        <v>0</v>
      </c>
      <c r="F143" s="25">
        <f t="shared" si="18"/>
        <v>0</v>
      </c>
      <c r="G143" s="105" t="e">
        <f>F143/ORCAMENTO_RESUMO!$D$78*100</f>
        <v>#DIV/0!</v>
      </c>
      <c r="H143" s="28" t="str">
        <f>VLOOKUP(B143,ABC!$B$15:$I$417,8,FALSE)</f>
        <v>1 004 894</v>
      </c>
    </row>
    <row r="144" spans="1:8" x14ac:dyDescent="0.2">
      <c r="A144" s="104" t="s">
        <v>45</v>
      </c>
      <c r="B144" s="23" t="s">
        <v>46</v>
      </c>
      <c r="C144" s="24"/>
      <c r="D144" s="25"/>
      <c r="E144" s="25"/>
      <c r="F144" s="25">
        <f>SUBTOTAL(9,F145:F149)</f>
        <v>0</v>
      </c>
      <c r="G144" s="105" t="e">
        <f>F144/ORCAMENTO_RESUMO!$D$78*100</f>
        <v>#DIV/0!</v>
      </c>
      <c r="H144" s="28"/>
    </row>
    <row r="145" spans="1:8" ht="22.5" x14ac:dyDescent="0.2">
      <c r="A145" s="104" t="s">
        <v>642</v>
      </c>
      <c r="B145" s="23" t="s">
        <v>643</v>
      </c>
      <c r="C145" s="24" t="s">
        <v>115</v>
      </c>
      <c r="D145" s="25">
        <v>10.199999999999999</v>
      </c>
      <c r="E145" s="25">
        <f>VLOOKUP(B145,ABC!B$14:E$343,4,FALSE)</f>
        <v>0</v>
      </c>
      <c r="F145" s="25">
        <f t="shared" si="18"/>
        <v>0</v>
      </c>
      <c r="G145" s="105" t="e">
        <f>F145/ORCAMENTO_RESUMO!$D$78*100</f>
        <v>#DIV/0!</v>
      </c>
      <c r="H145" s="28" t="str">
        <f>VLOOKUP(B145,ABC!$B$15:$I$417,8,FALSE)</f>
        <v>1 420 787</v>
      </c>
    </row>
    <row r="146" spans="1:8" ht="22.5" x14ac:dyDescent="0.2">
      <c r="A146" s="104" t="s">
        <v>644</v>
      </c>
      <c r="B146" s="23" t="s">
        <v>645</v>
      </c>
      <c r="C146" s="24" t="s">
        <v>646</v>
      </c>
      <c r="D146" s="25">
        <v>2</v>
      </c>
      <c r="E146" s="25">
        <f>VLOOKUP(B146,ABC!B$14:E$343,4,FALSE)</f>
        <v>0</v>
      </c>
      <c r="F146" s="25">
        <f t="shared" si="18"/>
        <v>0</v>
      </c>
      <c r="G146" s="105" t="e">
        <f>F146/ORCAMENTO_RESUMO!$D$78*100</f>
        <v>#DIV/0!</v>
      </c>
      <c r="H146" s="28" t="str">
        <f>VLOOKUP(B146,ABC!$B$15:$I$417,8,FALSE)</f>
        <v>1 420 787</v>
      </c>
    </row>
    <row r="147" spans="1:8" ht="22.5" x14ac:dyDescent="0.2">
      <c r="A147" s="104" t="s">
        <v>647</v>
      </c>
      <c r="B147" s="23" t="s">
        <v>648</v>
      </c>
      <c r="C147" s="24" t="s">
        <v>122</v>
      </c>
      <c r="D147" s="25">
        <v>4</v>
      </c>
      <c r="E147" s="25">
        <f>VLOOKUP(B147,ABC!B$14:E$343,4,FALSE)</f>
        <v>0</v>
      </c>
      <c r="F147" s="25">
        <f t="shared" si="18"/>
        <v>0</v>
      </c>
      <c r="G147" s="105" t="e">
        <f>F147/ORCAMENTO_RESUMO!$D$78*100</f>
        <v>#DIV/0!</v>
      </c>
      <c r="H147" s="28" t="str">
        <f>VLOOKUP(B147,ABC!$B$15:$I$417,8,FALSE)</f>
        <v>1 420 787</v>
      </c>
    </row>
    <row r="148" spans="1:8" ht="22.5" x14ac:dyDescent="0.2">
      <c r="A148" s="104" t="s">
        <v>649</v>
      </c>
      <c r="B148" s="23" t="s">
        <v>650</v>
      </c>
      <c r="C148" s="24" t="s">
        <v>288</v>
      </c>
      <c r="D148" s="25">
        <v>6.78</v>
      </c>
      <c r="E148" s="25">
        <f>VLOOKUP(B148,ABC!B$14:E$343,4,FALSE)</f>
        <v>0</v>
      </c>
      <c r="F148" s="25">
        <f t="shared" si="18"/>
        <v>0</v>
      </c>
      <c r="G148" s="105" t="e">
        <f>F148/ORCAMENTO_RESUMO!$D$78*100</f>
        <v>#DIV/0!</v>
      </c>
      <c r="H148" s="28" t="str">
        <f>VLOOKUP(B148,ABC!$B$15:$I$417,8,FALSE)</f>
        <v>1 420 787</v>
      </c>
    </row>
    <row r="149" spans="1:8" ht="22.5" x14ac:dyDescent="0.2">
      <c r="A149" s="104" t="s">
        <v>651</v>
      </c>
      <c r="B149" s="23" t="s">
        <v>652</v>
      </c>
      <c r="C149" s="24" t="s">
        <v>288</v>
      </c>
      <c r="D149" s="25">
        <v>4.58</v>
      </c>
      <c r="E149" s="25">
        <f>VLOOKUP(B149,ABC!B$14:E$343,4,FALSE)</f>
        <v>0</v>
      </c>
      <c r="F149" s="25">
        <f t="shared" si="18"/>
        <v>0</v>
      </c>
      <c r="G149" s="105" t="e">
        <f>F149/ORCAMENTO_RESUMO!$D$78*100</f>
        <v>#DIV/0!</v>
      </c>
      <c r="H149" s="28" t="str">
        <f>VLOOKUP(B149,ABC!$B$15:$I$417,8,FALSE)</f>
        <v>1 420 787</v>
      </c>
    </row>
    <row r="150" spans="1:8" x14ac:dyDescent="0.2">
      <c r="A150" s="104" t="s">
        <v>86</v>
      </c>
      <c r="B150" s="23" t="s">
        <v>85</v>
      </c>
      <c r="C150" s="24"/>
      <c r="D150" s="25"/>
      <c r="E150" s="25"/>
      <c r="F150" s="25">
        <f>SUBTOTAL(9,F151:F196)</f>
        <v>0</v>
      </c>
      <c r="G150" s="105" t="e">
        <f>F150/ORCAMENTO_RESUMO!$D$78*100</f>
        <v>#DIV/0!</v>
      </c>
      <c r="H150" s="28"/>
    </row>
    <row r="151" spans="1:8" x14ac:dyDescent="0.2">
      <c r="A151" s="104" t="s">
        <v>47</v>
      </c>
      <c r="B151" s="23" t="s">
        <v>17</v>
      </c>
      <c r="C151" s="24"/>
      <c r="D151" s="25"/>
      <c r="E151" s="25"/>
      <c r="F151" s="25">
        <f>SUBTOTAL(9,F152:F156)</f>
        <v>0</v>
      </c>
      <c r="G151" s="105" t="e">
        <f>F151/ORCAMENTO_RESUMO!$D$78*100</f>
        <v>#DIV/0!</v>
      </c>
      <c r="H151" s="28"/>
    </row>
    <row r="152" spans="1:8" x14ac:dyDescent="0.2">
      <c r="A152" s="104" t="s">
        <v>266</v>
      </c>
      <c r="B152" s="23" t="s">
        <v>474</v>
      </c>
      <c r="C152" s="24" t="s">
        <v>115</v>
      </c>
      <c r="D152" s="25">
        <v>1258.9100000000001</v>
      </c>
      <c r="E152" s="25">
        <f>VLOOKUP(B152,ABC!B$14:E$343,4,FALSE)</f>
        <v>0</v>
      </c>
      <c r="F152" s="25">
        <f t="shared" ref="F152:F159" si="19">ROUND(E152*D152,2)</f>
        <v>0</v>
      </c>
      <c r="G152" s="105" t="e">
        <f>F152/ORCAMENTO_RESUMO!$D$78*100</f>
        <v>#DIV/0!</v>
      </c>
      <c r="H152" s="28" t="str">
        <f>VLOOKUP(B152,ABC!$B$15:$I$417,8,FALSE)</f>
        <v>1 004 894</v>
      </c>
    </row>
    <row r="153" spans="1:8" x14ac:dyDescent="0.2">
      <c r="A153" s="104" t="s">
        <v>268</v>
      </c>
      <c r="B153" s="23" t="s">
        <v>454</v>
      </c>
      <c r="C153" s="24" t="s">
        <v>288</v>
      </c>
      <c r="D153" s="25">
        <v>3357.92</v>
      </c>
      <c r="E153" s="25">
        <f>VLOOKUP(B153,ABC!B$14:E$343,4,FALSE)</f>
        <v>0</v>
      </c>
      <c r="F153" s="25">
        <f t="shared" si="19"/>
        <v>0</v>
      </c>
      <c r="G153" s="105" t="e">
        <f>F153/ORCAMENTO_RESUMO!$D$78*100</f>
        <v>#DIV/0!</v>
      </c>
      <c r="H153" s="28" t="str">
        <f>VLOOKUP(B153,ABC!$B$15:$I$417,8,FALSE)</f>
        <v>1 004 894</v>
      </c>
    </row>
    <row r="154" spans="1:8" x14ac:dyDescent="0.2">
      <c r="A154" s="104" t="s">
        <v>269</v>
      </c>
      <c r="B154" s="23" t="s">
        <v>482</v>
      </c>
      <c r="C154" s="24" t="s">
        <v>115</v>
      </c>
      <c r="D154" s="25">
        <v>1258.9100000000001</v>
      </c>
      <c r="E154" s="25">
        <f>VLOOKUP(B154,ABC!B$14:E$343,4,FALSE)</f>
        <v>0</v>
      </c>
      <c r="F154" s="25">
        <f t="shared" si="19"/>
        <v>0</v>
      </c>
      <c r="G154" s="105" t="e">
        <f>F154/ORCAMENTO_RESUMO!$D$78*100</f>
        <v>#DIV/0!</v>
      </c>
      <c r="H154" s="28" t="str">
        <f>VLOOKUP(B154,ABC!$B$15:$I$417,8,FALSE)</f>
        <v>1 004 894</v>
      </c>
    </row>
    <row r="155" spans="1:8" x14ac:dyDescent="0.2">
      <c r="A155" s="104" t="s">
        <v>271</v>
      </c>
      <c r="B155" s="23" t="s">
        <v>484</v>
      </c>
      <c r="C155" s="24" t="s">
        <v>115</v>
      </c>
      <c r="D155" s="25">
        <v>1258.9100000000001</v>
      </c>
      <c r="E155" s="25">
        <f>VLOOKUP(B155,ABC!B$14:E$343,4,FALSE)</f>
        <v>0</v>
      </c>
      <c r="F155" s="25">
        <f t="shared" si="19"/>
        <v>0</v>
      </c>
      <c r="G155" s="105" t="e">
        <f>F155/ORCAMENTO_RESUMO!$D$78*100</f>
        <v>#DIV/0!</v>
      </c>
      <c r="H155" s="28" t="str">
        <f>VLOOKUP(B155,ABC!$B$15:$I$417,8,FALSE)</f>
        <v>1 004 894</v>
      </c>
    </row>
    <row r="156" spans="1:8" x14ac:dyDescent="0.2">
      <c r="A156" s="104" t="s">
        <v>273</v>
      </c>
      <c r="B156" s="23" t="s">
        <v>486</v>
      </c>
      <c r="C156" s="24" t="s">
        <v>487</v>
      </c>
      <c r="D156" s="25">
        <v>3344.08</v>
      </c>
      <c r="E156" s="25">
        <f>VLOOKUP(B156,ABC!B$14:E$343,4,FALSE)</f>
        <v>0</v>
      </c>
      <c r="F156" s="25">
        <f t="shared" si="19"/>
        <v>0</v>
      </c>
      <c r="G156" s="105" t="e">
        <f>F156/ORCAMENTO_RESUMO!$D$78*100</f>
        <v>#DIV/0!</v>
      </c>
      <c r="H156" s="28" t="str">
        <f>VLOOKUP(B156,ABC!$B$15:$I$417,8,FALSE)</f>
        <v>160 868</v>
      </c>
    </row>
    <row r="157" spans="1:8" x14ac:dyDescent="0.2">
      <c r="A157" s="104" t="s">
        <v>48</v>
      </c>
      <c r="B157" s="23" t="s">
        <v>19</v>
      </c>
      <c r="C157" s="24"/>
      <c r="D157" s="25"/>
      <c r="E157" s="25"/>
      <c r="F157" s="25">
        <f>SUBTOTAL(9,F158:F159)</f>
        <v>0</v>
      </c>
      <c r="G157" s="105" t="e">
        <f>F157/ORCAMENTO_RESUMO!$D$78*100</f>
        <v>#DIV/0!</v>
      </c>
      <c r="H157" s="28"/>
    </row>
    <row r="158" spans="1:8" x14ac:dyDescent="0.2">
      <c r="A158" s="104" t="s">
        <v>286</v>
      </c>
      <c r="B158" s="23" t="s">
        <v>488</v>
      </c>
      <c r="C158" s="24" t="s">
        <v>115</v>
      </c>
      <c r="D158" s="25">
        <v>1258.9100000000001</v>
      </c>
      <c r="E158" s="25">
        <f>VLOOKUP(B158,ABC!B$14:E$343,4,FALSE)</f>
        <v>0</v>
      </c>
      <c r="F158" s="25">
        <f t="shared" si="19"/>
        <v>0</v>
      </c>
      <c r="G158" s="105" t="e">
        <f>F158/ORCAMENTO_RESUMO!$D$78*100</f>
        <v>#DIV/0!</v>
      </c>
      <c r="H158" s="28" t="str">
        <f>VLOOKUP(B158,ABC!$B$15:$I$417,8,FALSE)</f>
        <v>160 868</v>
      </c>
    </row>
    <row r="159" spans="1:8" x14ac:dyDescent="0.2">
      <c r="A159" s="104" t="s">
        <v>289</v>
      </c>
      <c r="B159" s="23" t="s">
        <v>916</v>
      </c>
      <c r="C159" s="24" t="s">
        <v>115</v>
      </c>
      <c r="D159" s="25">
        <v>251.79</v>
      </c>
      <c r="E159" s="25">
        <f>VLOOKUP(B159,ABC!B$14:E$343,4,FALSE)</f>
        <v>0</v>
      </c>
      <c r="F159" s="25">
        <f t="shared" si="19"/>
        <v>0</v>
      </c>
      <c r="G159" s="105" t="e">
        <f>F159/ORCAMENTO_RESUMO!$D$78*100</f>
        <v>#DIV/0!</v>
      </c>
      <c r="H159" s="28" t="str">
        <f>VLOOKUP(B159,ABC!$B$15:$I$417,8,FALSE)</f>
        <v>160 868</v>
      </c>
    </row>
    <row r="160" spans="1:8" x14ac:dyDescent="0.2">
      <c r="A160" s="104" t="s">
        <v>50</v>
      </c>
      <c r="B160" s="23" t="s">
        <v>21</v>
      </c>
      <c r="C160" s="24"/>
      <c r="D160" s="25"/>
      <c r="E160" s="25"/>
      <c r="F160" s="25">
        <f>SUBTOTAL(9,F161:F176)</f>
        <v>0</v>
      </c>
      <c r="G160" s="105" t="e">
        <f>F160/ORCAMENTO_RESUMO!$D$78*100</f>
        <v>#DIV/0!</v>
      </c>
      <c r="H160" s="28"/>
    </row>
    <row r="161" spans="1:8" x14ac:dyDescent="0.2">
      <c r="A161" s="104" t="s">
        <v>655</v>
      </c>
      <c r="B161" s="23" t="s">
        <v>585</v>
      </c>
      <c r="C161" s="24"/>
      <c r="D161" s="25"/>
      <c r="E161" s="25"/>
      <c r="F161" s="25">
        <f>SUBTOTAL(9,F162:F165)</f>
        <v>0</v>
      </c>
      <c r="G161" s="105" t="e">
        <f>F161/ORCAMENTO_RESUMO!$D$78*100</f>
        <v>#DIV/0!</v>
      </c>
      <c r="H161" s="28"/>
    </row>
    <row r="162" spans="1:8" ht="22.5" x14ac:dyDescent="0.2">
      <c r="A162" s="104" t="s">
        <v>656</v>
      </c>
      <c r="B162" s="23" t="s">
        <v>507</v>
      </c>
      <c r="C162" s="24" t="s">
        <v>493</v>
      </c>
      <c r="D162" s="25">
        <v>1087.6600000000001</v>
      </c>
      <c r="E162" s="25">
        <f>VLOOKUP(B162,ABC!B$14:E$343,4,FALSE)</f>
        <v>0</v>
      </c>
      <c r="F162" s="25">
        <f t="shared" ref="F162:F165" si="20">ROUND(E162*D162,2)</f>
        <v>0</v>
      </c>
      <c r="G162" s="105" t="e">
        <f>F162/ORCAMENTO_RESUMO!$D$78*100</f>
        <v>#DIV/0!</v>
      </c>
      <c r="H162" s="28" t="str">
        <f>VLOOKUP(B162,ABC!$B$15:$I$417,8,FALSE)</f>
        <v>160 086</v>
      </c>
    </row>
    <row r="163" spans="1:8" ht="22.5" x14ac:dyDescent="0.2">
      <c r="A163" s="104" t="s">
        <v>657</v>
      </c>
      <c r="B163" s="23" t="s">
        <v>511</v>
      </c>
      <c r="C163" s="24" t="s">
        <v>493</v>
      </c>
      <c r="D163" s="25">
        <v>152.75</v>
      </c>
      <c r="E163" s="25">
        <f>VLOOKUP(B163,ABC!B$14:E$343,4,FALSE)</f>
        <v>0</v>
      </c>
      <c r="F163" s="25">
        <f t="shared" si="20"/>
        <v>0</v>
      </c>
      <c r="G163" s="105" t="e">
        <f>F163/ORCAMENTO_RESUMO!$D$78*100</f>
        <v>#DIV/0!</v>
      </c>
      <c r="H163" s="28" t="str">
        <f>VLOOKUP(B163,ABC!$B$15:$I$417,8,FALSE)</f>
        <v>160 086</v>
      </c>
    </row>
    <row r="164" spans="1:8" x14ac:dyDescent="0.2">
      <c r="A164" s="104" t="s">
        <v>658</v>
      </c>
      <c r="B164" s="23" t="s">
        <v>492</v>
      </c>
      <c r="C164" s="24" t="s">
        <v>493</v>
      </c>
      <c r="D164" s="25">
        <v>345.45</v>
      </c>
      <c r="E164" s="25">
        <f>VLOOKUP(B164,ABC!B$14:E$343,4,FALSE)</f>
        <v>0</v>
      </c>
      <c r="F164" s="25">
        <f t="shared" si="20"/>
        <v>0</v>
      </c>
      <c r="G164" s="105" t="e">
        <f>F164/ORCAMENTO_RESUMO!$D$78*100</f>
        <v>#DIV/0!</v>
      </c>
      <c r="H164" s="28" t="str">
        <f>VLOOKUP(B164,ABC!$B$15:$I$417,8,FALSE)</f>
        <v>160 086</v>
      </c>
    </row>
    <row r="165" spans="1:8" x14ac:dyDescent="0.2">
      <c r="A165" s="104" t="s">
        <v>659</v>
      </c>
      <c r="B165" s="23" t="s">
        <v>497</v>
      </c>
      <c r="C165" s="24" t="s">
        <v>493</v>
      </c>
      <c r="D165" s="25">
        <v>52.05</v>
      </c>
      <c r="E165" s="25">
        <f>VLOOKUP(B165,ABC!B$14:E$343,4,FALSE)</f>
        <v>0</v>
      </c>
      <c r="F165" s="25">
        <f t="shared" si="20"/>
        <v>0</v>
      </c>
      <c r="G165" s="105" t="e">
        <f>F165/ORCAMENTO_RESUMO!$D$78*100</f>
        <v>#DIV/0!</v>
      </c>
      <c r="H165" s="28" t="str">
        <f>VLOOKUP(B165,ABC!$B$15:$I$417,8,FALSE)</f>
        <v>160 086</v>
      </c>
    </row>
    <row r="166" spans="1:8" x14ac:dyDescent="0.2">
      <c r="A166" s="104" t="s">
        <v>660</v>
      </c>
      <c r="B166" s="23" t="s">
        <v>519</v>
      </c>
      <c r="C166" s="24"/>
      <c r="D166" s="25"/>
      <c r="E166" s="25"/>
      <c r="F166" s="25">
        <f>SUBTOTAL(9,F167:F171)</f>
        <v>0</v>
      </c>
      <c r="G166" s="105" t="e">
        <f>F166/ORCAMENTO_RESUMO!$D$78*100</f>
        <v>#DIV/0!</v>
      </c>
      <c r="H166" s="28"/>
    </row>
    <row r="167" spans="1:8" ht="22.5" x14ac:dyDescent="0.2">
      <c r="A167" s="104" t="s">
        <v>661</v>
      </c>
      <c r="B167" s="23" t="s">
        <v>521</v>
      </c>
      <c r="C167" s="24" t="s">
        <v>288</v>
      </c>
      <c r="D167" s="25">
        <v>1258.9100000000001</v>
      </c>
      <c r="E167" s="25">
        <f>VLOOKUP(B167,ABC!B$14:E$343,4,FALSE)</f>
        <v>0</v>
      </c>
      <c r="F167" s="25">
        <f t="shared" ref="F167:F171" si="21">ROUND(E167*D167,2)</f>
        <v>0</v>
      </c>
      <c r="G167" s="105" t="e">
        <f>F167/ORCAMENTO_RESUMO!$D$78*100</f>
        <v>#DIV/0!</v>
      </c>
      <c r="H167" s="28" t="str">
        <f>VLOOKUP(B167,ABC!$B$15:$I$417,8,FALSE)</f>
        <v>157 956</v>
      </c>
    </row>
    <row r="168" spans="1:8" x14ac:dyDescent="0.2">
      <c r="A168" s="104" t="s">
        <v>662</v>
      </c>
      <c r="B168" s="23" t="s">
        <v>523</v>
      </c>
      <c r="C168" s="24" t="s">
        <v>493</v>
      </c>
      <c r="D168" s="25">
        <v>260.79000000000002</v>
      </c>
      <c r="E168" s="25">
        <f>VLOOKUP(B168,ABC!B$14:E$343,4,FALSE)</f>
        <v>0</v>
      </c>
      <c r="F168" s="25">
        <f t="shared" si="21"/>
        <v>0</v>
      </c>
      <c r="G168" s="105" t="e">
        <f>F168/ORCAMENTO_RESUMO!$D$78*100</f>
        <v>#DIV/0!</v>
      </c>
      <c r="H168" s="28" t="str">
        <f>VLOOKUP(B168,ABC!$B$15:$I$417,8,FALSE)</f>
        <v>157 956</v>
      </c>
    </row>
    <row r="169" spans="1:8" ht="22.5" x14ac:dyDescent="0.2">
      <c r="A169" s="104" t="s">
        <v>663</v>
      </c>
      <c r="B169" s="23" t="s">
        <v>525</v>
      </c>
      <c r="C169" s="24" t="s">
        <v>493</v>
      </c>
      <c r="D169" s="25">
        <v>1377.12</v>
      </c>
      <c r="E169" s="25">
        <f>VLOOKUP(B169,ABC!B$14:E$343,4,FALSE)</f>
        <v>0</v>
      </c>
      <c r="F169" s="25">
        <f t="shared" si="21"/>
        <v>0</v>
      </c>
      <c r="G169" s="105" t="e">
        <f>F169/ORCAMENTO_RESUMO!$D$78*100</f>
        <v>#DIV/0!</v>
      </c>
      <c r="H169" s="28" t="str">
        <f>VLOOKUP(B169,ABC!$B$15:$I$417,8,FALSE)</f>
        <v>157 956</v>
      </c>
    </row>
    <row r="170" spans="1:8" ht="22.5" x14ac:dyDescent="0.2">
      <c r="A170" s="104" t="s">
        <v>664</v>
      </c>
      <c r="B170" s="23" t="s">
        <v>527</v>
      </c>
      <c r="C170" s="24" t="s">
        <v>493</v>
      </c>
      <c r="D170" s="25">
        <v>475.5</v>
      </c>
      <c r="E170" s="25">
        <f>VLOOKUP(B170,ABC!B$14:E$343,4,FALSE)</f>
        <v>0</v>
      </c>
      <c r="F170" s="25">
        <f t="shared" si="21"/>
        <v>0</v>
      </c>
      <c r="G170" s="105" t="e">
        <f>F170/ORCAMENTO_RESUMO!$D$78*100</f>
        <v>#DIV/0!</v>
      </c>
      <c r="H170" s="28" t="str">
        <f>VLOOKUP(B170,ABC!$B$15:$I$417,8,FALSE)</f>
        <v>157 956</v>
      </c>
    </row>
    <row r="171" spans="1:8" ht="22.5" x14ac:dyDescent="0.2">
      <c r="A171" s="104" t="s">
        <v>665</v>
      </c>
      <c r="B171" s="23" t="s">
        <v>529</v>
      </c>
      <c r="C171" s="24" t="s">
        <v>493</v>
      </c>
      <c r="D171" s="25">
        <v>208.23</v>
      </c>
      <c r="E171" s="25">
        <f>VLOOKUP(B171,ABC!B$14:E$343,4,FALSE)</f>
        <v>0</v>
      </c>
      <c r="F171" s="25">
        <f t="shared" si="21"/>
        <v>0</v>
      </c>
      <c r="G171" s="105" t="e">
        <f>F171/ORCAMENTO_RESUMO!$D$78*100</f>
        <v>#DIV/0!</v>
      </c>
      <c r="H171" s="28" t="str">
        <f>VLOOKUP(B171,ABC!$B$15:$I$417,8,FALSE)</f>
        <v>157 956</v>
      </c>
    </row>
    <row r="172" spans="1:8" x14ac:dyDescent="0.2">
      <c r="A172" s="104" t="s">
        <v>666</v>
      </c>
      <c r="B172" s="23" t="s">
        <v>531</v>
      </c>
      <c r="C172" s="24"/>
      <c r="D172" s="25"/>
      <c r="E172" s="25"/>
      <c r="F172" s="25">
        <f>SUBTOTAL(9,F173:F176)</f>
        <v>0</v>
      </c>
      <c r="G172" s="105" t="e">
        <f>F172/ORCAMENTO_RESUMO!$D$78*100</f>
        <v>#DIV/0!</v>
      </c>
      <c r="H172" s="28"/>
    </row>
    <row r="173" spans="1:8" x14ac:dyDescent="0.2">
      <c r="A173" s="104" t="s">
        <v>667</v>
      </c>
      <c r="B173" s="23" t="s">
        <v>533</v>
      </c>
      <c r="C173" s="24" t="s">
        <v>493</v>
      </c>
      <c r="D173" s="25">
        <v>769.45</v>
      </c>
      <c r="E173" s="25">
        <f>VLOOKUP(B173,ABC!B$14:E$343,4,FALSE)</f>
        <v>0</v>
      </c>
      <c r="F173" s="25">
        <f t="shared" ref="F173:F176" si="22">ROUND(E173*D173,2)</f>
        <v>0</v>
      </c>
      <c r="G173" s="105" t="e">
        <f>F173/ORCAMENTO_RESUMO!$D$78*100</f>
        <v>#DIV/0!</v>
      </c>
      <c r="H173" s="28" t="str">
        <f>VLOOKUP(B173,ABC!$B$15:$I$417,8,FALSE)</f>
        <v>157 956</v>
      </c>
    </row>
    <row r="174" spans="1:8" x14ac:dyDescent="0.2">
      <c r="A174" s="104" t="s">
        <v>668</v>
      </c>
      <c r="B174" s="23" t="s">
        <v>535</v>
      </c>
      <c r="C174" s="24" t="s">
        <v>493</v>
      </c>
      <c r="D174" s="25">
        <v>266.24</v>
      </c>
      <c r="E174" s="25">
        <f>VLOOKUP(B174,ABC!B$14:E$343,4,FALSE)</f>
        <v>0</v>
      </c>
      <c r="F174" s="25">
        <f t="shared" si="22"/>
        <v>0</v>
      </c>
      <c r="G174" s="105" t="e">
        <f>F174/ORCAMENTO_RESUMO!$D$78*100</f>
        <v>#DIV/0!</v>
      </c>
      <c r="H174" s="28" t="str">
        <f>VLOOKUP(B174,ABC!$B$15:$I$417,8,FALSE)</f>
        <v>157 956</v>
      </c>
    </row>
    <row r="175" spans="1:8" ht="22.5" x14ac:dyDescent="0.2">
      <c r="A175" s="104" t="s">
        <v>669</v>
      </c>
      <c r="B175" s="23" t="s">
        <v>897</v>
      </c>
      <c r="C175" s="24" t="s">
        <v>539</v>
      </c>
      <c r="D175" s="25">
        <v>27388.799999999999</v>
      </c>
      <c r="E175" s="25">
        <f>VLOOKUP(B175,ABC!B$14:E$343,4,FALSE)</f>
        <v>0</v>
      </c>
      <c r="F175" s="25">
        <f t="shared" si="22"/>
        <v>0</v>
      </c>
      <c r="G175" s="105" t="e">
        <f>F175/ORCAMENTO_RESUMO!$D$78*100</f>
        <v>#DIV/0!</v>
      </c>
      <c r="H175" s="28" t="str">
        <f>VLOOKUP(B175,ABC!$B$15:$I$417,8,FALSE)</f>
        <v>157 956</v>
      </c>
    </row>
    <row r="176" spans="1:8" x14ac:dyDescent="0.2">
      <c r="A176" s="104" t="s">
        <v>931</v>
      </c>
      <c r="B176" s="23" t="s">
        <v>541</v>
      </c>
      <c r="C176" s="24" t="s">
        <v>539</v>
      </c>
      <c r="D176" s="25">
        <v>2389.0500000000002</v>
      </c>
      <c r="E176" s="25">
        <f>VLOOKUP(B176,ABC!B$14:E$343,4,FALSE)</f>
        <v>0</v>
      </c>
      <c r="F176" s="25">
        <f t="shared" si="22"/>
        <v>0</v>
      </c>
      <c r="G176" s="105" t="e">
        <f>F176/ORCAMENTO_RESUMO!$D$78*100</f>
        <v>#DIV/0!</v>
      </c>
      <c r="H176" s="28" t="str">
        <f>VLOOKUP(B176,ABC!$B$15:$I$417,8,FALSE)</f>
        <v>157 972</v>
      </c>
    </row>
    <row r="177" spans="1:8" x14ac:dyDescent="0.2">
      <c r="A177" s="104" t="s">
        <v>51</v>
      </c>
      <c r="B177" s="23" t="s">
        <v>23</v>
      </c>
      <c r="C177" s="24"/>
      <c r="D177" s="25"/>
      <c r="E177" s="25"/>
      <c r="F177" s="25">
        <f>SUBTOTAL(9,F178:F180)</f>
        <v>0</v>
      </c>
      <c r="G177" s="105" t="e">
        <f>F177/ORCAMENTO_RESUMO!$D$78*100</f>
        <v>#DIV/0!</v>
      </c>
      <c r="H177" s="28"/>
    </row>
    <row r="178" spans="1:8" ht="22.5" x14ac:dyDescent="0.2">
      <c r="A178" s="104" t="s">
        <v>670</v>
      </c>
      <c r="B178" s="23" t="s">
        <v>543</v>
      </c>
      <c r="C178" s="24" t="s">
        <v>288</v>
      </c>
      <c r="D178" s="25">
        <v>701.35</v>
      </c>
      <c r="E178" s="25">
        <f>VLOOKUP(B178,ABC!B$14:E$343,4,FALSE)</f>
        <v>0</v>
      </c>
      <c r="F178" s="25">
        <f t="shared" ref="F178:F180" si="23">ROUND(E178*D178,2)</f>
        <v>0</v>
      </c>
      <c r="G178" s="105" t="e">
        <f>F178/ORCAMENTO_RESUMO!$D$78*100</f>
        <v>#DIV/0!</v>
      </c>
      <c r="H178" s="28" t="str">
        <f>VLOOKUP(B178,ABC!$B$15:$I$417,8,FALSE)</f>
        <v>160 868</v>
      </c>
    </row>
    <row r="179" spans="1:8" x14ac:dyDescent="0.2">
      <c r="A179" s="104" t="s">
        <v>671</v>
      </c>
      <c r="B179" s="23" t="s">
        <v>545</v>
      </c>
      <c r="C179" s="24" t="s">
        <v>546</v>
      </c>
      <c r="D179" s="25">
        <v>180</v>
      </c>
      <c r="E179" s="25">
        <f>VLOOKUP(B179,ABC!B$14:E$343,4,FALSE)</f>
        <v>0</v>
      </c>
      <c r="F179" s="25">
        <f t="shared" si="23"/>
        <v>0</v>
      </c>
      <c r="G179" s="105" t="e">
        <f>F179/ORCAMENTO_RESUMO!$D$78*100</f>
        <v>#DIV/0!</v>
      </c>
      <c r="H179" s="28" t="str">
        <f>VLOOKUP(B179,ABC!$B$15:$I$417,8,FALSE)</f>
        <v>1 420 877</v>
      </c>
    </row>
    <row r="180" spans="1:8" x14ac:dyDescent="0.2">
      <c r="A180" s="104" t="s">
        <v>672</v>
      </c>
      <c r="B180" s="23" t="s">
        <v>548</v>
      </c>
      <c r="C180" s="24" t="s">
        <v>115</v>
      </c>
      <c r="D180" s="25">
        <v>233.79</v>
      </c>
      <c r="E180" s="25">
        <f>VLOOKUP(B180,ABC!B$14:E$343,4,FALSE)</f>
        <v>0</v>
      </c>
      <c r="F180" s="25">
        <f t="shared" si="23"/>
        <v>0</v>
      </c>
      <c r="G180" s="105" t="e">
        <f>F180/ORCAMENTO_RESUMO!$D$78*100</f>
        <v>#DIV/0!</v>
      </c>
      <c r="H180" s="28" t="str">
        <f>VLOOKUP(B180,ABC!$B$15:$I$417,8,FALSE)</f>
        <v>1 420 877</v>
      </c>
    </row>
    <row r="181" spans="1:8" x14ac:dyDescent="0.2">
      <c r="A181" s="104" t="s">
        <v>52</v>
      </c>
      <c r="B181" s="23" t="s">
        <v>25</v>
      </c>
      <c r="C181" s="24"/>
      <c r="D181" s="25"/>
      <c r="E181" s="25"/>
      <c r="F181" s="25">
        <f>SUBTOTAL(9,F182:F185)</f>
        <v>0</v>
      </c>
      <c r="G181" s="105" t="e">
        <f>F181/ORCAMENTO_RESUMO!$D$78*100</f>
        <v>#DIV/0!</v>
      </c>
      <c r="H181" s="28"/>
    </row>
    <row r="182" spans="1:8" x14ac:dyDescent="0.2">
      <c r="A182" s="104" t="s">
        <v>673</v>
      </c>
      <c r="B182" s="23" t="s">
        <v>554</v>
      </c>
      <c r="C182" s="24" t="s">
        <v>493</v>
      </c>
      <c r="D182" s="25">
        <v>2.63</v>
      </c>
      <c r="E182" s="25">
        <f>VLOOKUP(B182,ABC!B$14:E$343,4,FALSE)</f>
        <v>0</v>
      </c>
      <c r="F182" s="25">
        <f t="shared" ref="F182:F185" si="24">ROUND(E182*D182,2)</f>
        <v>0</v>
      </c>
      <c r="G182" s="105" t="e">
        <f>F182/ORCAMENTO_RESUMO!$D$78*100</f>
        <v>#DIV/0!</v>
      </c>
      <c r="H182" s="28" t="str">
        <f>VLOOKUP(B182,ABC!$B$15:$I$417,8,FALSE)</f>
        <v>159 665</v>
      </c>
    </row>
    <row r="183" spans="1:8" x14ac:dyDescent="0.2">
      <c r="A183" s="104" t="s">
        <v>674</v>
      </c>
      <c r="B183" s="23" t="s">
        <v>917</v>
      </c>
      <c r="C183" s="24" t="s">
        <v>493</v>
      </c>
      <c r="D183" s="25">
        <v>0.57999999999999996</v>
      </c>
      <c r="E183" s="25">
        <f>VLOOKUP(B183,ABC!B$14:E$343,4,FALSE)</f>
        <v>0</v>
      </c>
      <c r="F183" s="25">
        <f t="shared" si="24"/>
        <v>0</v>
      </c>
      <c r="G183" s="105" t="e">
        <f>F183/ORCAMENTO_RESUMO!$D$78*100</f>
        <v>#DIV/0!</v>
      </c>
      <c r="H183" s="28" t="str">
        <f>VLOOKUP(B183,ABC!$B$15:$I$417,8,FALSE)</f>
        <v>159 665</v>
      </c>
    </row>
    <row r="184" spans="1:8" ht="33.75" x14ac:dyDescent="0.2">
      <c r="A184" s="104" t="s">
        <v>675</v>
      </c>
      <c r="B184" s="23" t="s">
        <v>903</v>
      </c>
      <c r="C184" s="24" t="s">
        <v>122</v>
      </c>
      <c r="D184" s="25">
        <v>3</v>
      </c>
      <c r="E184" s="25">
        <f>VLOOKUP(B184,ABC!B$14:E$343,4,FALSE)</f>
        <v>0</v>
      </c>
      <c r="F184" s="25">
        <f t="shared" si="24"/>
        <v>0</v>
      </c>
      <c r="G184" s="105" t="e">
        <f>F184/ORCAMENTO_RESUMO!$D$78*100</f>
        <v>#DIV/0!</v>
      </c>
      <c r="H184" s="28" t="str">
        <f>VLOOKUP(B184,ABC!$B$15:$I$417,8,FALSE)</f>
        <v>159 665</v>
      </c>
    </row>
    <row r="185" spans="1:8" ht="22.5" x14ac:dyDescent="0.2">
      <c r="A185" s="104" t="s">
        <v>676</v>
      </c>
      <c r="B185" s="23" t="s">
        <v>555</v>
      </c>
      <c r="C185" s="24" t="s">
        <v>122</v>
      </c>
      <c r="D185" s="25">
        <v>1</v>
      </c>
      <c r="E185" s="25">
        <f>VLOOKUP(B185,ABC!B$14:E$343,4,FALSE)</f>
        <v>0</v>
      </c>
      <c r="F185" s="25">
        <f t="shared" si="24"/>
        <v>0</v>
      </c>
      <c r="G185" s="105" t="e">
        <f>F185/ORCAMENTO_RESUMO!$D$78*100</f>
        <v>#DIV/0!</v>
      </c>
      <c r="H185" s="28" t="str">
        <f>VLOOKUP(B185,ABC!$B$15:$I$417,8,FALSE)</f>
        <v>159 665</v>
      </c>
    </row>
    <row r="186" spans="1:8" x14ac:dyDescent="0.2">
      <c r="A186" s="104" t="s">
        <v>53</v>
      </c>
      <c r="B186" s="23" t="s">
        <v>27</v>
      </c>
      <c r="C186" s="24"/>
      <c r="D186" s="25"/>
      <c r="E186" s="25"/>
      <c r="F186" s="25">
        <f>SUBTOTAL(9,F187:F191)</f>
        <v>0</v>
      </c>
      <c r="G186" s="105" t="e">
        <f>F186/ORCAMENTO_RESUMO!$D$78*100</f>
        <v>#DIV/0!</v>
      </c>
      <c r="H186" s="28"/>
    </row>
    <row r="187" spans="1:8" x14ac:dyDescent="0.2">
      <c r="A187" s="104" t="s">
        <v>677</v>
      </c>
      <c r="B187" s="23" t="s">
        <v>678</v>
      </c>
      <c r="C187" s="24" t="s">
        <v>115</v>
      </c>
      <c r="D187" s="25">
        <v>365.91</v>
      </c>
      <c r="E187" s="25">
        <f>VLOOKUP(B187,ABC!B$14:E$343,4,FALSE)</f>
        <v>0</v>
      </c>
      <c r="F187" s="25">
        <f t="shared" ref="F187:F191" si="25">ROUND(E187*D187,2)</f>
        <v>0</v>
      </c>
      <c r="G187" s="105" t="e">
        <f>F187/ORCAMENTO_RESUMO!$D$78*100</f>
        <v>#DIV/0!</v>
      </c>
      <c r="H187" s="28" t="str">
        <f>VLOOKUP(B187,ABC!$B$15:$I$417,8,FALSE)</f>
        <v>1 004 894</v>
      </c>
    </row>
    <row r="188" spans="1:8" x14ac:dyDescent="0.2">
      <c r="A188" s="104" t="s">
        <v>679</v>
      </c>
      <c r="B188" s="23" t="s">
        <v>680</v>
      </c>
      <c r="C188" s="24" t="s">
        <v>115</v>
      </c>
      <c r="D188" s="25">
        <v>572.4</v>
      </c>
      <c r="E188" s="25">
        <f>VLOOKUP(B188,ABC!B$14:E$343,4,FALSE)</f>
        <v>0</v>
      </c>
      <c r="F188" s="25">
        <f t="shared" si="25"/>
        <v>0</v>
      </c>
      <c r="G188" s="105" t="e">
        <f>F188/ORCAMENTO_RESUMO!$D$78*100</f>
        <v>#DIV/0!</v>
      </c>
      <c r="H188" s="28" t="str">
        <f>VLOOKUP(B188,ABC!$B$15:$I$417,8,FALSE)</f>
        <v>1 004 894</v>
      </c>
    </row>
    <row r="189" spans="1:8" x14ac:dyDescent="0.2">
      <c r="A189" s="104" t="s">
        <v>681</v>
      </c>
      <c r="B189" s="23" t="s">
        <v>683</v>
      </c>
      <c r="C189" s="24" t="s">
        <v>115</v>
      </c>
      <c r="D189" s="25">
        <v>184.5</v>
      </c>
      <c r="E189" s="25">
        <f>VLOOKUP(B189,ABC!B$14:E$343,4,FALSE)</f>
        <v>0</v>
      </c>
      <c r="F189" s="25">
        <f t="shared" si="25"/>
        <v>0</v>
      </c>
      <c r="G189" s="105" t="e">
        <f>F189/ORCAMENTO_RESUMO!$D$78*100</f>
        <v>#DIV/0!</v>
      </c>
      <c r="H189" s="28" t="str">
        <f>VLOOKUP(B189,ABC!$B$15:$I$417,8,FALSE)</f>
        <v>1 004 894</v>
      </c>
    </row>
    <row r="190" spans="1:8" ht="33.75" x14ac:dyDescent="0.2">
      <c r="A190" s="104" t="s">
        <v>682</v>
      </c>
      <c r="B190" s="23" t="s">
        <v>557</v>
      </c>
      <c r="C190" s="24" t="s">
        <v>115</v>
      </c>
      <c r="D190" s="25">
        <v>180</v>
      </c>
      <c r="E190" s="25">
        <f>VLOOKUP(B190,ABC!B$14:E$343,4,FALSE)</f>
        <v>0</v>
      </c>
      <c r="F190" s="25">
        <f t="shared" si="25"/>
        <v>0</v>
      </c>
      <c r="G190" s="105" t="e">
        <f>F190/ORCAMENTO_RESUMO!$D$78*100</f>
        <v>#DIV/0!</v>
      </c>
      <c r="H190" s="28" t="str">
        <f>VLOOKUP(B190,ABC!$B$15:$I$417,8,FALSE)</f>
        <v>1 004 894</v>
      </c>
    </row>
    <row r="191" spans="1:8" x14ac:dyDescent="0.2">
      <c r="A191" s="104" t="s">
        <v>684</v>
      </c>
      <c r="B191" s="23" t="s">
        <v>561</v>
      </c>
      <c r="C191" s="24" t="s">
        <v>115</v>
      </c>
      <c r="D191" s="25">
        <v>74.37</v>
      </c>
      <c r="E191" s="25">
        <f>VLOOKUP(B191,ABC!B$14:E$343,4,FALSE)</f>
        <v>0</v>
      </c>
      <c r="F191" s="25">
        <f t="shared" si="25"/>
        <v>0</v>
      </c>
      <c r="G191" s="105" t="e">
        <f>F191/ORCAMENTO_RESUMO!$D$78*100</f>
        <v>#DIV/0!</v>
      </c>
      <c r="H191" s="28" t="str">
        <f>VLOOKUP(B191,ABC!$B$15:$I$417,8,FALSE)</f>
        <v>1 004 894</v>
      </c>
    </row>
    <row r="192" spans="1:8" x14ac:dyDescent="0.2">
      <c r="A192" s="104" t="s">
        <v>55</v>
      </c>
      <c r="B192" s="23" t="s">
        <v>29</v>
      </c>
      <c r="C192" s="24"/>
      <c r="D192" s="25"/>
      <c r="E192" s="25"/>
      <c r="F192" s="25">
        <f>SUBTOTAL(9,F193:F196)</f>
        <v>0</v>
      </c>
      <c r="G192" s="105" t="e">
        <f>F192/ORCAMENTO_RESUMO!$D$78*100</f>
        <v>#DIV/0!</v>
      </c>
      <c r="H192" s="28"/>
    </row>
    <row r="193" spans="1:8" ht="22.5" x14ac:dyDescent="0.2">
      <c r="A193" s="104" t="s">
        <v>685</v>
      </c>
      <c r="B193" s="23" t="s">
        <v>563</v>
      </c>
      <c r="C193" s="24" t="s">
        <v>288</v>
      </c>
      <c r="D193" s="25">
        <v>459.23</v>
      </c>
      <c r="E193" s="25">
        <f>VLOOKUP(B193,ABC!B$14:E$343,4,FALSE)</f>
        <v>0</v>
      </c>
      <c r="F193" s="25">
        <f t="shared" ref="F193:F196" si="26">ROUND(E193*D193,2)</f>
        <v>0</v>
      </c>
      <c r="G193" s="105" t="e">
        <f>F193/ORCAMENTO_RESUMO!$D$78*100</f>
        <v>#DIV/0!</v>
      </c>
      <c r="H193" s="28" t="str">
        <f>VLOOKUP(B193,ABC!$B$15:$I$417,8,FALSE)</f>
        <v>157 972</v>
      </c>
    </row>
    <row r="194" spans="1:8" x14ac:dyDescent="0.2">
      <c r="A194" s="104" t="s">
        <v>686</v>
      </c>
      <c r="B194" s="23" t="s">
        <v>565</v>
      </c>
      <c r="C194" s="24" t="s">
        <v>288</v>
      </c>
      <c r="D194" s="25">
        <v>245.03</v>
      </c>
      <c r="E194" s="25">
        <f>VLOOKUP(B194,ABC!B$14:E$343,4,FALSE)</f>
        <v>0</v>
      </c>
      <c r="F194" s="25">
        <f t="shared" si="26"/>
        <v>0</v>
      </c>
      <c r="G194" s="105" t="e">
        <f>F194/ORCAMENTO_RESUMO!$D$78*100</f>
        <v>#DIV/0!</v>
      </c>
      <c r="H194" s="28" t="str">
        <f>VLOOKUP(B194,ABC!$B$15:$I$417,8,FALSE)</f>
        <v>157 972</v>
      </c>
    </row>
    <row r="195" spans="1:8" ht="22.5" x14ac:dyDescent="0.2">
      <c r="A195" s="104" t="s">
        <v>687</v>
      </c>
      <c r="B195" s="23" t="s">
        <v>567</v>
      </c>
      <c r="C195" s="24" t="s">
        <v>288</v>
      </c>
      <c r="D195" s="25">
        <v>459.23</v>
      </c>
      <c r="E195" s="25">
        <f>VLOOKUP(B195,ABC!B$14:E$343,4,FALSE)</f>
        <v>0</v>
      </c>
      <c r="F195" s="25">
        <f t="shared" si="26"/>
        <v>0</v>
      </c>
      <c r="G195" s="105" t="e">
        <f>F195/ORCAMENTO_RESUMO!$D$78*100</f>
        <v>#DIV/0!</v>
      </c>
      <c r="H195" s="28" t="str">
        <f>VLOOKUP(B195,ABC!$B$15:$I$417,8,FALSE)</f>
        <v>157 972</v>
      </c>
    </row>
    <row r="196" spans="1:8" ht="22.5" x14ac:dyDescent="0.2">
      <c r="A196" s="104" t="s">
        <v>688</v>
      </c>
      <c r="B196" s="23" t="s">
        <v>569</v>
      </c>
      <c r="C196" s="24" t="s">
        <v>288</v>
      </c>
      <c r="D196" s="25">
        <v>245.03</v>
      </c>
      <c r="E196" s="25">
        <f>VLOOKUP(B196,ABC!B$14:E$343,4,FALSE)</f>
        <v>0</v>
      </c>
      <c r="F196" s="25">
        <f t="shared" si="26"/>
        <v>0</v>
      </c>
      <c r="G196" s="105" t="e">
        <f>F196/ORCAMENTO_RESUMO!$D$78*100</f>
        <v>#DIV/0!</v>
      </c>
      <c r="H196" s="28" t="str">
        <f>VLOOKUP(B196,ABC!$B$15:$I$417,8,FALSE)</f>
        <v>157 972</v>
      </c>
    </row>
    <row r="197" spans="1:8" x14ac:dyDescent="0.2">
      <c r="A197" s="104" t="s">
        <v>88</v>
      </c>
      <c r="B197" s="23" t="s">
        <v>87</v>
      </c>
      <c r="C197" s="24"/>
      <c r="D197" s="25"/>
      <c r="E197" s="25"/>
      <c r="F197" s="25">
        <f>SUBTOTAL(9,F198:F243)</f>
        <v>0</v>
      </c>
      <c r="G197" s="105" t="e">
        <f>F197/ORCAMENTO_RESUMO!$D$78*100</f>
        <v>#DIV/0!</v>
      </c>
      <c r="H197" s="28"/>
    </row>
    <row r="198" spans="1:8" x14ac:dyDescent="0.2">
      <c r="A198" s="104" t="s">
        <v>56</v>
      </c>
      <c r="B198" s="23" t="s">
        <v>17</v>
      </c>
      <c r="C198" s="24"/>
      <c r="D198" s="25"/>
      <c r="E198" s="25"/>
      <c r="F198" s="25">
        <f>SUBTOTAL(9,F199:F203)</f>
        <v>0</v>
      </c>
      <c r="G198" s="105" t="e">
        <f>F198/ORCAMENTO_RESUMO!$D$78*100</f>
        <v>#DIV/0!</v>
      </c>
      <c r="H198" s="28"/>
    </row>
    <row r="199" spans="1:8" ht="22.5" x14ac:dyDescent="0.2">
      <c r="A199" s="104" t="s">
        <v>291</v>
      </c>
      <c r="B199" s="23" t="s">
        <v>689</v>
      </c>
      <c r="C199" s="24" t="s">
        <v>288</v>
      </c>
      <c r="D199" s="25">
        <v>21600</v>
      </c>
      <c r="E199" s="25">
        <f>VLOOKUP(B199,ABC!B$14:E$343,4,FALSE)</f>
        <v>0</v>
      </c>
      <c r="F199" s="25">
        <f t="shared" ref="F199:F203" si="27">ROUND(E199*D199,2)</f>
        <v>0</v>
      </c>
      <c r="G199" s="105" t="e">
        <f>F199/ORCAMENTO_RESUMO!$D$78*100</f>
        <v>#DIV/0!</v>
      </c>
      <c r="H199" s="28" t="str">
        <f>VLOOKUP(B199,ABC!$B$15:$I$417,8,FALSE)</f>
        <v>157 956</v>
      </c>
    </row>
    <row r="200" spans="1:8" ht="22.5" x14ac:dyDescent="0.2">
      <c r="A200" s="104" t="s">
        <v>293</v>
      </c>
      <c r="B200" s="23" t="s">
        <v>910</v>
      </c>
      <c r="C200" s="24" t="s">
        <v>288</v>
      </c>
      <c r="D200" s="25">
        <v>8000</v>
      </c>
      <c r="E200" s="25">
        <f>VLOOKUP(B200,ABC!B$14:E$343,4,FALSE)</f>
        <v>0</v>
      </c>
      <c r="F200" s="25">
        <f t="shared" si="27"/>
        <v>0</v>
      </c>
      <c r="G200" s="105" t="e">
        <f>F200/ORCAMENTO_RESUMO!$D$78*100</f>
        <v>#DIV/0!</v>
      </c>
      <c r="H200" s="28" t="str">
        <f>VLOOKUP(B200,ABC!$B$15:$I$417,8,FALSE)</f>
        <v>1 004 894</v>
      </c>
    </row>
    <row r="201" spans="1:8" x14ac:dyDescent="0.2">
      <c r="A201" s="104" t="s">
        <v>295</v>
      </c>
      <c r="B201" s="23" t="s">
        <v>690</v>
      </c>
      <c r="C201" s="24" t="s">
        <v>288</v>
      </c>
      <c r="D201" s="25">
        <v>21600</v>
      </c>
      <c r="E201" s="25">
        <f>VLOOKUP(B201,ABC!B$14:E$343,4,FALSE)</f>
        <v>0</v>
      </c>
      <c r="F201" s="25">
        <f t="shared" si="27"/>
        <v>0</v>
      </c>
      <c r="G201" s="105" t="e">
        <f>F201/ORCAMENTO_RESUMO!$D$78*100</f>
        <v>#DIV/0!</v>
      </c>
      <c r="H201" s="28" t="str">
        <f>VLOOKUP(B201,ABC!$B$15:$I$417,8,FALSE)</f>
        <v>1 004 894</v>
      </c>
    </row>
    <row r="202" spans="1:8" ht="22.5" x14ac:dyDescent="0.2">
      <c r="A202" s="104" t="s">
        <v>297</v>
      </c>
      <c r="B202" s="23" t="s">
        <v>583</v>
      </c>
      <c r="C202" s="24" t="s">
        <v>288</v>
      </c>
      <c r="D202" s="25">
        <v>2061.36</v>
      </c>
      <c r="E202" s="25">
        <f>VLOOKUP(B202,ABC!B$14:E$343,4,FALSE)</f>
        <v>0</v>
      </c>
      <c r="F202" s="25">
        <f t="shared" si="27"/>
        <v>0</v>
      </c>
      <c r="G202" s="105" t="e">
        <f>F202/ORCAMENTO_RESUMO!$D$78*100</f>
        <v>#DIV/0!</v>
      </c>
      <c r="H202" s="28" t="str">
        <f>VLOOKUP(B202,ABC!$B$15:$I$417,8,FALSE)</f>
        <v>160 868</v>
      </c>
    </row>
    <row r="203" spans="1:8" x14ac:dyDescent="0.2">
      <c r="A203" s="104" t="s">
        <v>299</v>
      </c>
      <c r="B203" s="23" t="s">
        <v>691</v>
      </c>
      <c r="C203" s="24" t="s">
        <v>115</v>
      </c>
      <c r="D203" s="25">
        <v>130</v>
      </c>
      <c r="E203" s="25">
        <f>VLOOKUP(B203,ABC!B$14:E$343,4,FALSE)</f>
        <v>0</v>
      </c>
      <c r="F203" s="25">
        <f t="shared" si="27"/>
        <v>0</v>
      </c>
      <c r="G203" s="105" t="e">
        <f>F203/ORCAMENTO_RESUMO!$D$78*100</f>
        <v>#DIV/0!</v>
      </c>
      <c r="H203" s="28" t="str">
        <f>VLOOKUP(B203,ABC!$B$15:$I$417,8,FALSE)</f>
        <v>1 004 894</v>
      </c>
    </row>
    <row r="204" spans="1:8" x14ac:dyDescent="0.2">
      <c r="A204" s="104" t="s">
        <v>57</v>
      </c>
      <c r="B204" s="23" t="s">
        <v>21</v>
      </c>
      <c r="C204" s="24"/>
      <c r="D204" s="25"/>
      <c r="E204" s="25"/>
      <c r="F204" s="25">
        <f>SUBTOTAL(9,F205:F218)</f>
        <v>0</v>
      </c>
      <c r="G204" s="105" t="e">
        <f>F204/ORCAMENTO_RESUMO!$D$78*100</f>
        <v>#DIV/0!</v>
      </c>
      <c r="H204" s="28"/>
    </row>
    <row r="205" spans="1:8" x14ac:dyDescent="0.2">
      <c r="A205" s="104" t="s">
        <v>371</v>
      </c>
      <c r="B205" s="23" t="s">
        <v>490</v>
      </c>
      <c r="C205" s="24"/>
      <c r="D205" s="25"/>
      <c r="E205" s="25"/>
      <c r="F205" s="25">
        <f>SUBTOTAL(9,F206:F208)</f>
        <v>0</v>
      </c>
      <c r="G205" s="105" t="e">
        <f>F205/ORCAMENTO_RESUMO!$D$78*100</f>
        <v>#DIV/0!</v>
      </c>
      <c r="H205" s="28"/>
    </row>
    <row r="206" spans="1:8" ht="22.5" x14ac:dyDescent="0.2">
      <c r="A206" s="104" t="s">
        <v>692</v>
      </c>
      <c r="B206" s="23" t="s">
        <v>507</v>
      </c>
      <c r="C206" s="24" t="s">
        <v>493</v>
      </c>
      <c r="D206" s="25">
        <v>1522.98</v>
      </c>
      <c r="E206" s="25">
        <f>VLOOKUP(B206,ABC!B$14:E$343,4,FALSE)</f>
        <v>0</v>
      </c>
      <c r="F206" s="25">
        <f t="shared" ref="F206:F208" si="28">ROUND(E206*D206,2)</f>
        <v>0</v>
      </c>
      <c r="G206" s="105" t="e">
        <f>F206/ORCAMENTO_RESUMO!$D$78*100</f>
        <v>#DIV/0!</v>
      </c>
      <c r="H206" s="28" t="str">
        <f>VLOOKUP(B206,ABC!$B$15:$I$417,8,FALSE)</f>
        <v>160 086</v>
      </c>
    </row>
    <row r="207" spans="1:8" x14ac:dyDescent="0.2">
      <c r="A207" s="104" t="s">
        <v>693</v>
      </c>
      <c r="B207" s="23" t="s">
        <v>492</v>
      </c>
      <c r="C207" s="24" t="s">
        <v>493</v>
      </c>
      <c r="D207" s="25">
        <v>169.22</v>
      </c>
      <c r="E207" s="25">
        <f>VLOOKUP(B207,ABC!B$14:E$343,4,FALSE)</f>
        <v>0</v>
      </c>
      <c r="F207" s="25">
        <f t="shared" si="28"/>
        <v>0</v>
      </c>
      <c r="G207" s="105" t="e">
        <f>F207/ORCAMENTO_RESUMO!$D$78*100</f>
        <v>#DIV/0!</v>
      </c>
      <c r="H207" s="28" t="str">
        <f>VLOOKUP(B207,ABC!$B$15:$I$417,8,FALSE)</f>
        <v>160 086</v>
      </c>
    </row>
    <row r="208" spans="1:8" ht="22.5" x14ac:dyDescent="0.2">
      <c r="A208" s="104" t="s">
        <v>694</v>
      </c>
      <c r="B208" s="23" t="s">
        <v>695</v>
      </c>
      <c r="C208" s="24" t="s">
        <v>493</v>
      </c>
      <c r="D208" s="25">
        <v>20756.45</v>
      </c>
      <c r="E208" s="25">
        <f>VLOOKUP(B208,ABC!B$14:E$343,4,FALSE)</f>
        <v>0</v>
      </c>
      <c r="F208" s="25">
        <f t="shared" si="28"/>
        <v>0</v>
      </c>
      <c r="G208" s="105" t="e">
        <f>F208/ORCAMENTO_RESUMO!$D$78*100</f>
        <v>#DIV/0!</v>
      </c>
      <c r="H208" s="28" t="str">
        <f>VLOOKUP(B208,ABC!$B$15:$I$417,8,FALSE)</f>
        <v>160 086</v>
      </c>
    </row>
    <row r="209" spans="1:8" x14ac:dyDescent="0.2">
      <c r="A209" s="104" t="s">
        <v>372</v>
      </c>
      <c r="B209" s="23" t="s">
        <v>519</v>
      </c>
      <c r="C209" s="24"/>
      <c r="D209" s="25"/>
      <c r="E209" s="25"/>
      <c r="F209" s="25">
        <f>SUBTOTAL(9,F210:F215)</f>
        <v>0</v>
      </c>
      <c r="G209" s="105" t="e">
        <f>F209/ORCAMENTO_RESUMO!$D$78*100</f>
        <v>#DIV/0!</v>
      </c>
      <c r="H209" s="28"/>
    </row>
    <row r="210" spans="1:8" ht="22.5" x14ac:dyDescent="0.2">
      <c r="A210" s="104" t="s">
        <v>696</v>
      </c>
      <c r="B210" s="23" t="s">
        <v>697</v>
      </c>
      <c r="C210" s="24" t="s">
        <v>493</v>
      </c>
      <c r="D210" s="25">
        <v>14297.76</v>
      </c>
      <c r="E210" s="25">
        <f>VLOOKUP(B210,ABC!B$14:E$343,4,FALSE)</f>
        <v>0</v>
      </c>
      <c r="F210" s="25">
        <f t="shared" ref="F210:F215" si="29">ROUND(E210*D210,2)</f>
        <v>0</v>
      </c>
      <c r="G210" s="105" t="e">
        <f>F210/ORCAMENTO_RESUMO!$D$78*100</f>
        <v>#DIV/0!</v>
      </c>
      <c r="H210" s="28" t="str">
        <f>VLOOKUP(B210,ABC!$B$15:$I$417,8,FALSE)</f>
        <v>157 956</v>
      </c>
    </row>
    <row r="211" spans="1:8" ht="22.5" x14ac:dyDescent="0.2">
      <c r="A211" s="104" t="s">
        <v>698</v>
      </c>
      <c r="B211" s="23" t="s">
        <v>521</v>
      </c>
      <c r="C211" s="24" t="s">
        <v>288</v>
      </c>
      <c r="D211" s="25">
        <v>130</v>
      </c>
      <c r="E211" s="25">
        <f>VLOOKUP(B211,ABC!B$14:E$343,4,FALSE)</f>
        <v>0</v>
      </c>
      <c r="F211" s="25">
        <f t="shared" si="29"/>
        <v>0</v>
      </c>
      <c r="G211" s="105" t="e">
        <f>F211/ORCAMENTO_RESUMO!$D$78*100</f>
        <v>#DIV/0!</v>
      </c>
      <c r="H211" s="28" t="str">
        <f>VLOOKUP(B211,ABC!$B$15:$I$417,8,FALSE)</f>
        <v>157 956</v>
      </c>
    </row>
    <row r="212" spans="1:8" x14ac:dyDescent="0.2">
      <c r="A212" s="104" t="s">
        <v>699</v>
      </c>
      <c r="B212" s="23" t="s">
        <v>523</v>
      </c>
      <c r="C212" s="24" t="s">
        <v>493</v>
      </c>
      <c r="D212" s="25">
        <v>26</v>
      </c>
      <c r="E212" s="25">
        <f>VLOOKUP(B212,ABC!B$14:E$343,4,FALSE)</f>
        <v>0</v>
      </c>
      <c r="F212" s="25">
        <f t="shared" si="29"/>
        <v>0</v>
      </c>
      <c r="G212" s="105" t="e">
        <f>F212/ORCAMENTO_RESUMO!$D$78*100</f>
        <v>#DIV/0!</v>
      </c>
      <c r="H212" s="28" t="str">
        <f>VLOOKUP(B212,ABC!$B$15:$I$417,8,FALSE)</f>
        <v>157 956</v>
      </c>
    </row>
    <row r="213" spans="1:8" ht="22.5" x14ac:dyDescent="0.2">
      <c r="A213" s="104" t="s">
        <v>700</v>
      </c>
      <c r="B213" s="23" t="s">
        <v>525</v>
      </c>
      <c r="C213" s="24" t="s">
        <v>493</v>
      </c>
      <c r="D213" s="25">
        <v>465.2</v>
      </c>
      <c r="E213" s="25">
        <f>VLOOKUP(B213,ABC!B$14:E$343,4,FALSE)</f>
        <v>0</v>
      </c>
      <c r="F213" s="25">
        <f t="shared" si="29"/>
        <v>0</v>
      </c>
      <c r="G213" s="105" t="e">
        <f>F213/ORCAMENTO_RESUMO!$D$78*100</f>
        <v>#DIV/0!</v>
      </c>
      <c r="H213" s="28" t="str">
        <f>VLOOKUP(B213,ABC!$B$15:$I$417,8,FALSE)</f>
        <v>157 956</v>
      </c>
    </row>
    <row r="214" spans="1:8" x14ac:dyDescent="0.2">
      <c r="A214" s="104" t="s">
        <v>701</v>
      </c>
      <c r="B214" s="23" t="s">
        <v>703</v>
      </c>
      <c r="C214" s="24" t="s">
        <v>288</v>
      </c>
      <c r="D214" s="25">
        <v>4000</v>
      </c>
      <c r="E214" s="25">
        <f>VLOOKUP(B214,ABC!B$14:E$343,4,FALSE)</f>
        <v>0</v>
      </c>
      <c r="F214" s="25">
        <f t="shared" si="29"/>
        <v>0</v>
      </c>
      <c r="G214" s="105" t="e">
        <f>F214/ORCAMENTO_RESUMO!$D$78*100</f>
        <v>#DIV/0!</v>
      </c>
      <c r="H214" s="28" t="str">
        <f>VLOOKUP(B214,ABC!$B$15:$I$417,8,FALSE)</f>
        <v>157 956</v>
      </c>
    </row>
    <row r="215" spans="1:8" x14ac:dyDescent="0.2">
      <c r="A215" s="104" t="s">
        <v>702</v>
      </c>
      <c r="B215" s="23" t="s">
        <v>616</v>
      </c>
      <c r="C215" s="24" t="s">
        <v>493</v>
      </c>
      <c r="D215" s="25">
        <v>800</v>
      </c>
      <c r="E215" s="25">
        <f>VLOOKUP(B215,ABC!B$14:E$343,4,FALSE)</f>
        <v>0</v>
      </c>
      <c r="F215" s="25">
        <f t="shared" si="29"/>
        <v>0</v>
      </c>
      <c r="G215" s="105" t="e">
        <f>F215/ORCAMENTO_RESUMO!$D$78*100</f>
        <v>#DIV/0!</v>
      </c>
      <c r="H215" s="28" t="str">
        <f>VLOOKUP(B215,ABC!$B$15:$I$417,8,FALSE)</f>
        <v>157 956</v>
      </c>
    </row>
    <row r="216" spans="1:8" x14ac:dyDescent="0.2">
      <c r="A216" s="104" t="s">
        <v>373</v>
      </c>
      <c r="B216" s="23" t="s">
        <v>531</v>
      </c>
      <c r="C216" s="24"/>
      <c r="D216" s="25"/>
      <c r="E216" s="25"/>
      <c r="F216" s="25">
        <f>SUBTOTAL(9,F217:F218)</f>
        <v>0</v>
      </c>
      <c r="G216" s="105" t="e">
        <f>F216/ORCAMENTO_RESUMO!$D$78*100</f>
        <v>#DIV/0!</v>
      </c>
      <c r="H216" s="28"/>
    </row>
    <row r="217" spans="1:8" x14ac:dyDescent="0.2">
      <c r="A217" s="104" t="s">
        <v>704</v>
      </c>
      <c r="B217" s="23" t="s">
        <v>533</v>
      </c>
      <c r="C217" s="24" t="s">
        <v>493</v>
      </c>
      <c r="D217" s="25">
        <v>8447.0300000000007</v>
      </c>
      <c r="E217" s="25">
        <f>VLOOKUP(B217,ABC!B$14:E$343,4,FALSE)</f>
        <v>0</v>
      </c>
      <c r="F217" s="25">
        <f t="shared" ref="F217:F225" si="30">ROUND(E217*D217,2)</f>
        <v>0</v>
      </c>
      <c r="G217" s="105" t="e">
        <f>F217/ORCAMENTO_RESUMO!$D$78*100</f>
        <v>#DIV/0!</v>
      </c>
      <c r="H217" s="28" t="str">
        <f>VLOOKUP(B217,ABC!$B$15:$I$417,8,FALSE)</f>
        <v>157 956</v>
      </c>
    </row>
    <row r="218" spans="1:8" ht="22.5" x14ac:dyDescent="0.2">
      <c r="A218" s="104" t="s">
        <v>705</v>
      </c>
      <c r="B218" s="23" t="s">
        <v>897</v>
      </c>
      <c r="C218" s="24" t="s">
        <v>539</v>
      </c>
      <c r="D218" s="25">
        <v>84470.3</v>
      </c>
      <c r="E218" s="25">
        <f>VLOOKUP(B218,ABC!B$14:E$343,4,FALSE)</f>
        <v>0</v>
      </c>
      <c r="F218" s="25">
        <f t="shared" si="30"/>
        <v>0</v>
      </c>
      <c r="G218" s="105" t="e">
        <f>F218/ORCAMENTO_RESUMO!$D$78*100</f>
        <v>#DIV/0!</v>
      </c>
      <c r="H218" s="28" t="str">
        <f>VLOOKUP(B218,ABC!$B$15:$I$417,8,FALSE)</f>
        <v>157 956</v>
      </c>
    </row>
    <row r="219" spans="1:8" x14ac:dyDescent="0.2">
      <c r="A219" s="104" t="s">
        <v>58</v>
      </c>
      <c r="B219" s="23" t="s">
        <v>36</v>
      </c>
      <c r="C219" s="24"/>
      <c r="D219" s="25"/>
      <c r="E219" s="25"/>
      <c r="F219" s="25">
        <f>SUBTOTAL(9,F220:F225)</f>
        <v>0</v>
      </c>
      <c r="G219" s="105" t="e">
        <f>F219/ORCAMENTO_RESUMO!$D$78*100</f>
        <v>#DIV/0!</v>
      </c>
      <c r="H219" s="28"/>
    </row>
    <row r="220" spans="1:8" ht="22.5" x14ac:dyDescent="0.2">
      <c r="A220" s="104" t="s">
        <v>706</v>
      </c>
      <c r="B220" s="23" t="s">
        <v>595</v>
      </c>
      <c r="C220" s="24" t="s">
        <v>493</v>
      </c>
      <c r="D220" s="25">
        <v>3.82</v>
      </c>
      <c r="E220" s="25">
        <f>VLOOKUP(B220,ABC!B$14:E$343,4,FALSE)</f>
        <v>0</v>
      </c>
      <c r="F220" s="25">
        <f t="shared" si="30"/>
        <v>0</v>
      </c>
      <c r="G220" s="105" t="e">
        <f>F220/ORCAMENTO_RESUMO!$D$78*100</f>
        <v>#DIV/0!</v>
      </c>
      <c r="H220" s="28" t="str">
        <f>VLOOKUP(B220,ABC!$B$15:$I$417,8,FALSE)</f>
        <v>159 665</v>
      </c>
    </row>
    <row r="221" spans="1:8" ht="22.5" x14ac:dyDescent="0.2">
      <c r="A221" s="104" t="s">
        <v>707</v>
      </c>
      <c r="B221" s="23" t="s">
        <v>597</v>
      </c>
      <c r="C221" s="24" t="s">
        <v>493</v>
      </c>
      <c r="D221" s="25">
        <v>89.27</v>
      </c>
      <c r="E221" s="25">
        <f>VLOOKUP(B221,ABC!B$14:E$343,4,FALSE)</f>
        <v>0</v>
      </c>
      <c r="F221" s="25">
        <f t="shared" si="30"/>
        <v>0</v>
      </c>
      <c r="G221" s="105" t="e">
        <f>F221/ORCAMENTO_RESUMO!$D$78*100</f>
        <v>#DIV/0!</v>
      </c>
      <c r="H221" s="28" t="str">
        <f>VLOOKUP(B221,ABC!$B$15:$I$417,8,FALSE)</f>
        <v>159 665</v>
      </c>
    </row>
    <row r="222" spans="1:8" x14ac:dyDescent="0.2">
      <c r="A222" s="104" t="s">
        <v>708</v>
      </c>
      <c r="B222" s="23" t="s">
        <v>596</v>
      </c>
      <c r="C222" s="24" t="s">
        <v>493</v>
      </c>
      <c r="D222" s="25">
        <v>25.35</v>
      </c>
      <c r="E222" s="25">
        <f>VLOOKUP(B222,ABC!B$14:E$343,4,FALSE)</f>
        <v>0</v>
      </c>
      <c r="F222" s="25">
        <f t="shared" si="30"/>
        <v>0</v>
      </c>
      <c r="G222" s="105" t="e">
        <f>F222/ORCAMENTO_RESUMO!$D$78*100</f>
        <v>#DIV/0!</v>
      </c>
      <c r="H222" s="28" t="str">
        <f>VLOOKUP(B222,ABC!$B$15:$I$417,8,FALSE)</f>
        <v>159 665</v>
      </c>
    </row>
    <row r="223" spans="1:8" ht="22.5" x14ac:dyDescent="0.2">
      <c r="A223" s="104" t="s">
        <v>709</v>
      </c>
      <c r="B223" s="23" t="s">
        <v>710</v>
      </c>
      <c r="C223" s="24" t="s">
        <v>493</v>
      </c>
      <c r="D223" s="25">
        <v>1866.57</v>
      </c>
      <c r="E223" s="25">
        <f>VLOOKUP(B223,ABC!B$14:E$343,4,FALSE)</f>
        <v>0</v>
      </c>
      <c r="F223" s="25">
        <f t="shared" si="30"/>
        <v>0</v>
      </c>
      <c r="G223" s="105" t="e">
        <f>F223/ORCAMENTO_RESUMO!$D$78*100</f>
        <v>#DIV/0!</v>
      </c>
      <c r="H223" s="28" t="str">
        <f>VLOOKUP(B223,ABC!$B$15:$I$417,8,FALSE)</f>
        <v>160 868</v>
      </c>
    </row>
    <row r="224" spans="1:8" x14ac:dyDescent="0.2">
      <c r="A224" s="104" t="s">
        <v>711</v>
      </c>
      <c r="B224" s="23" t="s">
        <v>712</v>
      </c>
      <c r="C224" s="24" t="s">
        <v>288</v>
      </c>
      <c r="D224" s="25">
        <v>221.4</v>
      </c>
      <c r="E224" s="25">
        <f>VLOOKUP(B224,ABC!B$14:E$343,4,FALSE)</f>
        <v>0</v>
      </c>
      <c r="F224" s="25">
        <f t="shared" si="30"/>
        <v>0</v>
      </c>
      <c r="G224" s="105" t="e">
        <f>F224/ORCAMENTO_RESUMO!$D$78*100</f>
        <v>#DIV/0!</v>
      </c>
      <c r="H224" s="28" t="str">
        <f>VLOOKUP(B224,ABC!$B$15:$I$417,8,FALSE)</f>
        <v>159 665</v>
      </c>
    </row>
    <row r="225" spans="1:8" x14ac:dyDescent="0.2">
      <c r="A225" s="104" t="s">
        <v>932</v>
      </c>
      <c r="B225" s="23" t="s">
        <v>898</v>
      </c>
      <c r="C225" s="24" t="s">
        <v>288</v>
      </c>
      <c r="D225" s="25">
        <v>550</v>
      </c>
      <c r="E225" s="25">
        <f>VLOOKUP(B225,ABC!B$14:E$343,4,FALSE)</f>
        <v>0</v>
      </c>
      <c r="F225" s="25">
        <f t="shared" si="30"/>
        <v>0</v>
      </c>
      <c r="G225" s="105" t="e">
        <f>F225/ORCAMENTO_RESUMO!$D$78*100</f>
        <v>#DIV/0!</v>
      </c>
      <c r="H225" s="28" t="str">
        <f>VLOOKUP(B225,ABC!$B$15:$I$417,8,FALSE)</f>
        <v>160 868</v>
      </c>
    </row>
    <row r="226" spans="1:8" x14ac:dyDescent="0.2">
      <c r="A226" s="104" t="s">
        <v>59</v>
      </c>
      <c r="B226" s="23" t="s">
        <v>27</v>
      </c>
      <c r="C226" s="24"/>
      <c r="D226" s="25"/>
      <c r="E226" s="25"/>
      <c r="F226" s="25">
        <f>SUBTOTAL(9,F227:F228)</f>
        <v>0</v>
      </c>
      <c r="G226" s="105" t="e">
        <f>F226/ORCAMENTO_RESUMO!$D$78*100</f>
        <v>#DIV/0!</v>
      </c>
      <c r="H226" s="28"/>
    </row>
    <row r="227" spans="1:8" x14ac:dyDescent="0.2">
      <c r="A227" s="104" t="s">
        <v>713</v>
      </c>
      <c r="B227" s="23" t="s">
        <v>623</v>
      </c>
      <c r="C227" s="24" t="s">
        <v>624</v>
      </c>
      <c r="D227" s="25">
        <v>1222.2</v>
      </c>
      <c r="E227" s="25">
        <f>VLOOKUP(B227,ABC!B$14:E$343,4,FALSE)</f>
        <v>0</v>
      </c>
      <c r="F227" s="25">
        <f t="shared" ref="F227:F243" si="31">ROUND(E227*D227,2)</f>
        <v>0</v>
      </c>
      <c r="G227" s="105" t="e">
        <f>F227/ORCAMENTO_RESUMO!$D$78*100</f>
        <v>#DIV/0!</v>
      </c>
      <c r="H227" s="28" t="str">
        <f>VLOOKUP(B227,ABC!$B$15:$I$417,8,FALSE)</f>
        <v>1 004 894</v>
      </c>
    </row>
    <row r="228" spans="1:8" x14ac:dyDescent="0.2">
      <c r="A228" s="104" t="s">
        <v>714</v>
      </c>
      <c r="B228" s="23" t="s">
        <v>678</v>
      </c>
      <c r="C228" s="24" t="s">
        <v>115</v>
      </c>
      <c r="D228" s="25">
        <v>32</v>
      </c>
      <c r="E228" s="25">
        <f>VLOOKUP(B228,ABC!B$14:E$343,4,FALSE)</f>
        <v>0</v>
      </c>
      <c r="F228" s="25">
        <f t="shared" si="31"/>
        <v>0</v>
      </c>
      <c r="G228" s="105" t="e">
        <f>F228/ORCAMENTO_RESUMO!$D$78*100</f>
        <v>#DIV/0!</v>
      </c>
      <c r="H228" s="28" t="str">
        <f>VLOOKUP(B228,ABC!$B$15:$I$417,8,FALSE)</f>
        <v>1 004 894</v>
      </c>
    </row>
    <row r="229" spans="1:8" x14ac:dyDescent="0.2">
      <c r="A229" s="104" t="s">
        <v>60</v>
      </c>
      <c r="B229" s="23" t="s">
        <v>61</v>
      </c>
      <c r="C229" s="24"/>
      <c r="D229" s="25"/>
      <c r="E229" s="25"/>
      <c r="F229" s="25">
        <f>SUBTOTAL(9,F230:F231)</f>
        <v>0</v>
      </c>
      <c r="G229" s="105" t="e">
        <f>F229/ORCAMENTO_RESUMO!$D$78*100</f>
        <v>#DIV/0!</v>
      </c>
      <c r="H229" s="28"/>
    </row>
    <row r="230" spans="1:8" x14ac:dyDescent="0.2">
      <c r="A230" s="104" t="s">
        <v>715</v>
      </c>
      <c r="B230" s="23" t="s">
        <v>899</v>
      </c>
      <c r="C230" s="24" t="s">
        <v>288</v>
      </c>
      <c r="D230" s="25">
        <v>9765.17</v>
      </c>
      <c r="E230" s="25">
        <f>VLOOKUP(B230,ABC!B$14:E$343,4,FALSE)</f>
        <v>0</v>
      </c>
      <c r="F230" s="25">
        <f t="shared" si="31"/>
        <v>0</v>
      </c>
      <c r="G230" s="105" t="e">
        <f>F230/ORCAMENTO_RESUMO!$D$78*100</f>
        <v>#DIV/0!</v>
      </c>
      <c r="H230" s="28" t="str">
        <f>VLOOKUP(B230,ABC!$B$15:$I$417,8,FALSE)</f>
        <v>1 004 894</v>
      </c>
    </row>
    <row r="231" spans="1:8" ht="33.75" x14ac:dyDescent="0.2">
      <c r="A231" s="104" t="s">
        <v>716</v>
      </c>
      <c r="B231" s="23" t="s">
        <v>717</v>
      </c>
      <c r="C231" s="24" t="s">
        <v>288</v>
      </c>
      <c r="D231" s="25">
        <v>1262.5899999999999</v>
      </c>
      <c r="E231" s="25">
        <f>VLOOKUP(B231,ABC!B$14:E$343,4,FALSE)</f>
        <v>0</v>
      </c>
      <c r="F231" s="25">
        <f t="shared" si="31"/>
        <v>0</v>
      </c>
      <c r="G231" s="105" t="e">
        <f>F231/ORCAMENTO_RESUMO!$D$78*100</f>
        <v>#DIV/0!</v>
      </c>
      <c r="H231" s="28" t="str">
        <f>VLOOKUP(B231,ABC!$B$15:$I$417,8,FALSE)</f>
        <v>160 868</v>
      </c>
    </row>
    <row r="232" spans="1:8" x14ac:dyDescent="0.2">
      <c r="A232" s="104" t="s">
        <v>62</v>
      </c>
      <c r="B232" s="23" t="s">
        <v>63</v>
      </c>
      <c r="C232" s="24"/>
      <c r="D232" s="25"/>
      <c r="E232" s="25"/>
      <c r="F232" s="25">
        <f>SUBTOTAL(9,F233:F243)</f>
        <v>0</v>
      </c>
      <c r="G232" s="105" t="e">
        <f>F232/ORCAMENTO_RESUMO!$D$78*100</f>
        <v>#DIV/0!</v>
      </c>
      <c r="H232" s="28"/>
    </row>
    <row r="233" spans="1:8" x14ac:dyDescent="0.2">
      <c r="A233" s="104" t="s">
        <v>718</v>
      </c>
      <c r="B233" s="23" t="s">
        <v>719</v>
      </c>
      <c r="C233" s="24" t="s">
        <v>115</v>
      </c>
      <c r="D233" s="25">
        <v>171.25</v>
      </c>
      <c r="E233" s="25">
        <f>VLOOKUP(B233,ABC!B$14:E$343,4,FALSE)</f>
        <v>0</v>
      </c>
      <c r="F233" s="25">
        <f t="shared" si="31"/>
        <v>0</v>
      </c>
      <c r="G233" s="105" t="e">
        <f>F233/ORCAMENTO_RESUMO!$D$78*100</f>
        <v>#DIV/0!</v>
      </c>
      <c r="H233" s="28" t="str">
        <f>VLOOKUP(B233,ABC!$B$15:$I$417,8,FALSE)</f>
        <v>160 868</v>
      </c>
    </row>
    <row r="234" spans="1:8" ht="22.5" x14ac:dyDescent="0.2">
      <c r="A234" s="104" t="s">
        <v>720</v>
      </c>
      <c r="B234" s="23" t="s">
        <v>721</v>
      </c>
      <c r="C234" s="24" t="s">
        <v>115</v>
      </c>
      <c r="D234" s="25">
        <v>1730</v>
      </c>
      <c r="E234" s="25">
        <f>VLOOKUP(B234,ABC!B$14:E$343,4,FALSE)</f>
        <v>0</v>
      </c>
      <c r="F234" s="25">
        <f t="shared" si="31"/>
        <v>0</v>
      </c>
      <c r="G234" s="105" t="e">
        <f>F234/ORCAMENTO_RESUMO!$D$78*100</f>
        <v>#DIV/0!</v>
      </c>
      <c r="H234" s="28" t="str">
        <f>VLOOKUP(B234,ABC!$B$15:$I$417,8,FALSE)</f>
        <v>160 868</v>
      </c>
    </row>
    <row r="235" spans="1:8" ht="22.5" x14ac:dyDescent="0.2">
      <c r="A235" s="104" t="s">
        <v>722</v>
      </c>
      <c r="B235" s="23" t="s">
        <v>621</v>
      </c>
      <c r="C235" s="24" t="s">
        <v>288</v>
      </c>
      <c r="D235" s="25">
        <v>20</v>
      </c>
      <c r="E235" s="25">
        <f>VLOOKUP(B235,ABC!B$14:E$343,4,FALSE)</f>
        <v>0</v>
      </c>
      <c r="F235" s="25">
        <f t="shared" si="31"/>
        <v>0</v>
      </c>
      <c r="G235" s="105" t="e">
        <f>F235/ORCAMENTO_RESUMO!$D$78*100</f>
        <v>#DIV/0!</v>
      </c>
      <c r="H235" s="28" t="str">
        <f>VLOOKUP(B235,ABC!$B$15:$I$417,8,FALSE)</f>
        <v>1 420 787</v>
      </c>
    </row>
    <row r="236" spans="1:8" x14ac:dyDescent="0.2">
      <c r="A236" s="104" t="s">
        <v>723</v>
      </c>
      <c r="B236" s="23" t="s">
        <v>724</v>
      </c>
      <c r="C236" s="24" t="s">
        <v>122</v>
      </c>
      <c r="D236" s="25">
        <v>723</v>
      </c>
      <c r="E236" s="25">
        <f>VLOOKUP(B236,ABC!B$14:E$343,4,FALSE)</f>
        <v>0</v>
      </c>
      <c r="F236" s="25">
        <f t="shared" si="31"/>
        <v>0</v>
      </c>
      <c r="G236" s="105" t="e">
        <f>F236/ORCAMENTO_RESUMO!$D$78*100</f>
        <v>#DIV/0!</v>
      </c>
      <c r="H236" s="28" t="str">
        <f>VLOOKUP(B236,ABC!$B$15:$I$417,8,FALSE)</f>
        <v>160 868</v>
      </c>
    </row>
    <row r="237" spans="1:8" x14ac:dyDescent="0.2">
      <c r="A237" s="104" t="s">
        <v>725</v>
      </c>
      <c r="B237" s="23" t="s">
        <v>912</v>
      </c>
      <c r="C237" s="24" t="s">
        <v>115</v>
      </c>
      <c r="D237" s="25">
        <v>730</v>
      </c>
      <c r="E237" s="25">
        <f>VLOOKUP(B237,ABC!B$14:E$343,4,FALSE)</f>
        <v>0</v>
      </c>
      <c r="F237" s="25">
        <f t="shared" si="31"/>
        <v>0</v>
      </c>
      <c r="G237" s="105" t="e">
        <f>F237/ORCAMENTO_RESUMO!$D$78*100</f>
        <v>#DIV/0!</v>
      </c>
      <c r="H237" s="28" t="str">
        <f>VLOOKUP(B237,ABC!$B$15:$I$417,8,FALSE)</f>
        <v>160 868</v>
      </c>
    </row>
    <row r="238" spans="1:8" ht="22.5" x14ac:dyDescent="0.2">
      <c r="A238" s="104" t="s">
        <v>726</v>
      </c>
      <c r="B238" s="23" t="s">
        <v>653</v>
      </c>
      <c r="C238" s="24" t="s">
        <v>487</v>
      </c>
      <c r="D238" s="25">
        <v>1.5</v>
      </c>
      <c r="E238" s="25">
        <f>VLOOKUP(B238,ABC!B$14:E$343,4,FALSE)</f>
        <v>0</v>
      </c>
      <c r="F238" s="25">
        <f t="shared" si="31"/>
        <v>0</v>
      </c>
      <c r="G238" s="105" t="e">
        <f>F238/ORCAMENTO_RESUMO!$D$78*100</f>
        <v>#DIV/0!</v>
      </c>
      <c r="H238" s="28" t="str">
        <f>VLOOKUP(B238,ABC!$B$15:$I$417,8,FALSE)</f>
        <v>160 868</v>
      </c>
    </row>
    <row r="239" spans="1:8" x14ac:dyDescent="0.2">
      <c r="A239" s="104" t="s">
        <v>727</v>
      </c>
      <c r="B239" s="23" t="s">
        <v>654</v>
      </c>
      <c r="C239" s="24" t="s">
        <v>122</v>
      </c>
      <c r="D239" s="25">
        <v>2</v>
      </c>
      <c r="E239" s="25">
        <f>VLOOKUP(B239,ABC!B$14:E$343,4,FALSE)</f>
        <v>0</v>
      </c>
      <c r="F239" s="25">
        <f t="shared" si="31"/>
        <v>0</v>
      </c>
      <c r="G239" s="105" t="e">
        <f>F239/ORCAMENTO_RESUMO!$D$78*100</f>
        <v>#DIV/0!</v>
      </c>
      <c r="H239" s="28" t="str">
        <f>VLOOKUP(B239,ABC!$B$15:$I$417,8,FALSE)</f>
        <v>160 868</v>
      </c>
    </row>
    <row r="240" spans="1:8" ht="22.5" x14ac:dyDescent="0.2">
      <c r="A240" s="104" t="s">
        <v>728</v>
      </c>
      <c r="B240" s="23" t="s">
        <v>729</v>
      </c>
      <c r="C240" s="24" t="s">
        <v>487</v>
      </c>
      <c r="D240" s="25">
        <v>0.84</v>
      </c>
      <c r="E240" s="25">
        <f>VLOOKUP(B240,ABC!B$14:E$343,4,FALSE)</f>
        <v>0</v>
      </c>
      <c r="F240" s="25">
        <f t="shared" si="31"/>
        <v>0</v>
      </c>
      <c r="G240" s="105" t="e">
        <f>F240/ORCAMENTO_RESUMO!$D$78*100</f>
        <v>#DIV/0!</v>
      </c>
      <c r="H240" s="28" t="str">
        <f>VLOOKUP(B240,ABC!$B$15:$I$417,8,FALSE)</f>
        <v>160 868</v>
      </c>
    </row>
    <row r="241" spans="1:8" ht="22.5" x14ac:dyDescent="0.2">
      <c r="A241" s="104" t="s">
        <v>730</v>
      </c>
      <c r="B241" s="23" t="s">
        <v>731</v>
      </c>
      <c r="C241" s="24" t="s">
        <v>115</v>
      </c>
      <c r="D241" s="25">
        <v>260.36</v>
      </c>
      <c r="E241" s="25">
        <f>VLOOKUP(B241,ABC!B$14:E$343,4,FALSE)</f>
        <v>0</v>
      </c>
      <c r="F241" s="25">
        <f t="shared" si="31"/>
        <v>0</v>
      </c>
      <c r="G241" s="105" t="e">
        <f>F241/ORCAMENTO_RESUMO!$D$78*100</f>
        <v>#DIV/0!</v>
      </c>
      <c r="H241" s="28" t="str">
        <f>VLOOKUP(B241,ABC!$B$15:$I$417,8,FALSE)</f>
        <v>159 665</v>
      </c>
    </row>
    <row r="242" spans="1:8" x14ac:dyDescent="0.2">
      <c r="A242" s="104" t="s">
        <v>732</v>
      </c>
      <c r="B242" s="23" t="s">
        <v>733</v>
      </c>
      <c r="C242" s="24" t="s">
        <v>115</v>
      </c>
      <c r="D242" s="25">
        <v>200</v>
      </c>
      <c r="E242" s="25">
        <f>VLOOKUP(B242,ABC!B$14:E$343,4,FALSE)</f>
        <v>0</v>
      </c>
      <c r="F242" s="25">
        <f t="shared" si="31"/>
        <v>0</v>
      </c>
      <c r="G242" s="105" t="e">
        <f>F242/ORCAMENTO_RESUMO!$D$78*100</f>
        <v>#DIV/0!</v>
      </c>
      <c r="H242" s="28" t="str">
        <f>VLOOKUP(B242,ABC!$B$15:$I$417,8,FALSE)</f>
        <v>159 665</v>
      </c>
    </row>
    <row r="243" spans="1:8" x14ac:dyDescent="0.2">
      <c r="A243" s="104" t="s">
        <v>933</v>
      </c>
      <c r="B243" s="23" t="s">
        <v>904</v>
      </c>
      <c r="C243" s="24" t="s">
        <v>288</v>
      </c>
      <c r="D243" s="25">
        <v>1430</v>
      </c>
      <c r="E243" s="25">
        <f>VLOOKUP(B243,ABC!B$14:E$343,4,FALSE)</f>
        <v>0</v>
      </c>
      <c r="F243" s="25">
        <f t="shared" si="31"/>
        <v>0</v>
      </c>
      <c r="G243" s="105" t="e">
        <f>F243/ORCAMENTO_RESUMO!$D$78*100</f>
        <v>#DIV/0!</v>
      </c>
      <c r="H243" s="28" t="str">
        <f>VLOOKUP(B243,ABC!$B$15:$I$417,8,FALSE)</f>
        <v>160 868</v>
      </c>
    </row>
    <row r="244" spans="1:8" x14ac:dyDescent="0.2">
      <c r="A244" s="104" t="s">
        <v>90</v>
      </c>
      <c r="B244" s="23" t="s">
        <v>89</v>
      </c>
      <c r="C244" s="24"/>
      <c r="D244" s="25"/>
      <c r="E244" s="25"/>
      <c r="F244" s="25">
        <f>SUBTOTAL(9,F245:F313)</f>
        <v>0</v>
      </c>
      <c r="G244" s="105" t="e">
        <f>F244/ORCAMENTO_RESUMO!$D$78*100</f>
        <v>#DIV/0!</v>
      </c>
      <c r="H244" s="28"/>
    </row>
    <row r="245" spans="1:8" x14ac:dyDescent="0.2">
      <c r="A245" s="104" t="s">
        <v>64</v>
      </c>
      <c r="B245" s="23" t="s">
        <v>17</v>
      </c>
      <c r="C245" s="24"/>
      <c r="D245" s="25"/>
      <c r="E245" s="25"/>
      <c r="F245" s="25">
        <f>SUBTOTAL(9,F246)</f>
        <v>0</v>
      </c>
      <c r="G245" s="105" t="e">
        <f>F245/ORCAMENTO_RESUMO!$D$78*100</f>
        <v>#DIV/0!</v>
      </c>
      <c r="H245" s="28"/>
    </row>
    <row r="246" spans="1:8" x14ac:dyDescent="0.2">
      <c r="A246" s="104" t="s">
        <v>734</v>
      </c>
      <c r="B246" s="23" t="s">
        <v>735</v>
      </c>
      <c r="C246" s="24" t="s">
        <v>288</v>
      </c>
      <c r="D246" s="25">
        <v>71.05</v>
      </c>
      <c r="E246" s="25">
        <f>VLOOKUP(B246,ABC!B$14:E$343,4,FALSE)</f>
        <v>0</v>
      </c>
      <c r="F246" s="25">
        <f t="shared" ref="F246" si="32">ROUND(E246*D246,2)</f>
        <v>0</v>
      </c>
      <c r="G246" s="105" t="e">
        <f>F246/ORCAMENTO_RESUMO!$D$78*100</f>
        <v>#DIV/0!</v>
      </c>
      <c r="H246" s="28" t="str">
        <f>VLOOKUP(B246,ABC!$B$15:$I$417,8,FALSE)</f>
        <v>160 868</v>
      </c>
    </row>
    <row r="247" spans="1:8" x14ac:dyDescent="0.2">
      <c r="A247" s="104" t="s">
        <v>65</v>
      </c>
      <c r="B247" s="23" t="s">
        <v>21</v>
      </c>
      <c r="C247" s="24"/>
      <c r="D247" s="25"/>
      <c r="E247" s="25"/>
      <c r="F247" s="25">
        <f>SUBTOTAL(9,F248:F251)</f>
        <v>0</v>
      </c>
      <c r="G247" s="105" t="e">
        <f>F247/ORCAMENTO_RESUMO!$D$78*100</f>
        <v>#DIV/0!</v>
      </c>
      <c r="H247" s="28"/>
    </row>
    <row r="248" spans="1:8" x14ac:dyDescent="0.2">
      <c r="A248" s="104" t="s">
        <v>736</v>
      </c>
      <c r="B248" s="23" t="s">
        <v>490</v>
      </c>
      <c r="C248" s="24"/>
      <c r="D248" s="25"/>
      <c r="E248" s="25"/>
      <c r="F248" s="25">
        <f>SUBTOTAL(9,F249)</f>
        <v>0</v>
      </c>
      <c r="G248" s="105" t="e">
        <f>F248/ORCAMENTO_RESUMO!$D$78*100</f>
        <v>#DIV/0!</v>
      </c>
      <c r="H248" s="28"/>
    </row>
    <row r="249" spans="1:8" x14ac:dyDescent="0.2">
      <c r="A249" s="104" t="s">
        <v>737</v>
      </c>
      <c r="B249" s="23" t="s">
        <v>492</v>
      </c>
      <c r="C249" s="24" t="s">
        <v>493</v>
      </c>
      <c r="D249" s="25">
        <v>27.49</v>
      </c>
      <c r="E249" s="25">
        <f>VLOOKUP(B249,ABC!B$14:E$343,4,FALSE)</f>
        <v>0</v>
      </c>
      <c r="F249" s="25">
        <f t="shared" ref="F249" si="33">ROUND(E249*D249,2)</f>
        <v>0</v>
      </c>
      <c r="G249" s="105" t="e">
        <f>F249/ORCAMENTO_RESUMO!$D$78*100</f>
        <v>#DIV/0!</v>
      </c>
      <c r="H249" s="28" t="str">
        <f>VLOOKUP(B249,ABC!$B$15:$I$417,8,FALSE)</f>
        <v>160 086</v>
      </c>
    </row>
    <row r="250" spans="1:8" x14ac:dyDescent="0.2">
      <c r="A250" s="104" t="s">
        <v>738</v>
      </c>
      <c r="B250" s="23" t="s">
        <v>519</v>
      </c>
      <c r="C250" s="24"/>
      <c r="D250" s="25"/>
      <c r="E250" s="25"/>
      <c r="F250" s="25">
        <f>SUBTOTAL(9,F251)</f>
        <v>0</v>
      </c>
      <c r="G250" s="105" t="e">
        <f>F250/ORCAMENTO_RESUMO!$D$78*100</f>
        <v>#DIV/0!</v>
      </c>
      <c r="H250" s="28"/>
    </row>
    <row r="251" spans="1:8" ht="22.5" x14ac:dyDescent="0.2">
      <c r="A251" s="104" t="s">
        <v>739</v>
      </c>
      <c r="B251" s="23" t="s">
        <v>525</v>
      </c>
      <c r="C251" s="24" t="s">
        <v>493</v>
      </c>
      <c r="D251" s="25">
        <v>17.52</v>
      </c>
      <c r="E251" s="25">
        <f>VLOOKUP(B251,ABC!B$14:E$343,4,FALSE)</f>
        <v>0</v>
      </c>
      <c r="F251" s="25">
        <f t="shared" ref="F251:F263" si="34">ROUND(E251*D251,2)</f>
        <v>0</v>
      </c>
      <c r="G251" s="105" t="e">
        <f>F251/ORCAMENTO_RESUMO!$D$78*100</f>
        <v>#DIV/0!</v>
      </c>
      <c r="H251" s="28" t="str">
        <f>VLOOKUP(B251,ABC!$B$15:$I$417,8,FALSE)</f>
        <v>157 956</v>
      </c>
    </row>
    <row r="252" spans="1:8" x14ac:dyDescent="0.2">
      <c r="A252" s="104" t="s">
        <v>66</v>
      </c>
      <c r="B252" s="23" t="s">
        <v>67</v>
      </c>
      <c r="C252" s="24"/>
      <c r="D252" s="25"/>
      <c r="E252" s="25"/>
      <c r="F252" s="25">
        <f>SUBTOTAL(9,F253:F263)</f>
        <v>0</v>
      </c>
      <c r="G252" s="105" t="e">
        <f>F252/ORCAMENTO_RESUMO!$D$78*100</f>
        <v>#DIV/0!</v>
      </c>
      <c r="H252" s="28"/>
    </row>
    <row r="253" spans="1:8" ht="22.5" x14ac:dyDescent="0.2">
      <c r="A253" s="104" t="s">
        <v>740</v>
      </c>
      <c r="B253" s="23" t="s">
        <v>710</v>
      </c>
      <c r="C253" s="24" t="s">
        <v>493</v>
      </c>
      <c r="D253" s="25">
        <v>10.53</v>
      </c>
      <c r="E253" s="25">
        <f>VLOOKUP(B253,ABC!B$14:E$343,4,FALSE)</f>
        <v>0</v>
      </c>
      <c r="F253" s="25">
        <f t="shared" si="34"/>
        <v>0</v>
      </c>
      <c r="G253" s="105" t="e">
        <f>F253/ORCAMENTO_RESUMO!$D$78*100</f>
        <v>#DIV/0!</v>
      </c>
      <c r="H253" s="28" t="str">
        <f>VLOOKUP(B253,ABC!$B$15:$I$417,8,FALSE)</f>
        <v>160 868</v>
      </c>
    </row>
    <row r="254" spans="1:8" ht="33.75" x14ac:dyDescent="0.2">
      <c r="A254" s="104" t="s">
        <v>741</v>
      </c>
      <c r="B254" s="23" t="s">
        <v>742</v>
      </c>
      <c r="C254" s="24" t="s">
        <v>288</v>
      </c>
      <c r="D254" s="25">
        <v>179.86</v>
      </c>
      <c r="E254" s="25">
        <f>VLOOKUP(B254,ABC!B$14:E$343,4,FALSE)</f>
        <v>0</v>
      </c>
      <c r="F254" s="25">
        <f t="shared" si="34"/>
        <v>0</v>
      </c>
      <c r="G254" s="105" t="e">
        <f>F254/ORCAMENTO_RESUMO!$D$78*100</f>
        <v>#DIV/0!</v>
      </c>
      <c r="H254" s="28" t="str">
        <f>VLOOKUP(B254,ABC!$B$15:$I$417,8,FALSE)</f>
        <v>160 868</v>
      </c>
    </row>
    <row r="255" spans="1:8" x14ac:dyDescent="0.2">
      <c r="A255" s="104" t="s">
        <v>743</v>
      </c>
      <c r="B255" s="23" t="s">
        <v>744</v>
      </c>
      <c r="C255" s="24" t="s">
        <v>288</v>
      </c>
      <c r="D255" s="25">
        <v>4.5</v>
      </c>
      <c r="E255" s="25">
        <f>VLOOKUP(B255,ABC!B$14:E$343,4,FALSE)</f>
        <v>0</v>
      </c>
      <c r="F255" s="25">
        <f t="shared" si="34"/>
        <v>0</v>
      </c>
      <c r="G255" s="105" t="e">
        <f>F255/ORCAMENTO_RESUMO!$D$78*100</f>
        <v>#DIV/0!</v>
      </c>
      <c r="H255" s="28" t="str">
        <f>VLOOKUP(B255,ABC!$B$15:$I$417,8,FALSE)</f>
        <v>160 868</v>
      </c>
    </row>
    <row r="256" spans="1:8" x14ac:dyDescent="0.2">
      <c r="A256" s="104" t="s">
        <v>745</v>
      </c>
      <c r="B256" s="23" t="s">
        <v>746</v>
      </c>
      <c r="C256" s="24" t="s">
        <v>493</v>
      </c>
      <c r="D256" s="25">
        <v>8.0399999999999991</v>
      </c>
      <c r="E256" s="25">
        <f>VLOOKUP(B256,ABC!B$14:E$343,4,FALSE)</f>
        <v>0</v>
      </c>
      <c r="F256" s="25">
        <f t="shared" si="34"/>
        <v>0</v>
      </c>
      <c r="G256" s="105" t="e">
        <f>F256/ORCAMENTO_RESUMO!$D$78*100</f>
        <v>#DIV/0!</v>
      </c>
      <c r="H256" s="28" t="str">
        <f>VLOOKUP(B256,ABC!$B$15:$I$417,8,FALSE)</f>
        <v>159 665</v>
      </c>
    </row>
    <row r="257" spans="1:8" x14ac:dyDescent="0.2">
      <c r="A257" s="104" t="s">
        <v>747</v>
      </c>
      <c r="B257" s="23" t="s">
        <v>748</v>
      </c>
      <c r="C257" s="24" t="s">
        <v>493</v>
      </c>
      <c r="D257" s="25">
        <v>2.69</v>
      </c>
      <c r="E257" s="25">
        <f>VLOOKUP(B257,ABC!B$14:E$343,4,FALSE)</f>
        <v>0</v>
      </c>
      <c r="F257" s="25">
        <f t="shared" si="34"/>
        <v>0</v>
      </c>
      <c r="G257" s="105" t="e">
        <f>F257/ORCAMENTO_RESUMO!$D$78*100</f>
        <v>#DIV/0!</v>
      </c>
      <c r="H257" s="28" t="str">
        <f>VLOOKUP(B257,ABC!$B$15:$I$417,8,FALSE)</f>
        <v>159 665</v>
      </c>
    </row>
    <row r="258" spans="1:8" ht="22.5" x14ac:dyDescent="0.2">
      <c r="A258" s="104" t="s">
        <v>749</v>
      </c>
      <c r="B258" s="23" t="s">
        <v>750</v>
      </c>
      <c r="C258" s="24" t="s">
        <v>624</v>
      </c>
      <c r="D258" s="25">
        <v>38.630000000000003</v>
      </c>
      <c r="E258" s="25">
        <f>VLOOKUP(B258,ABC!B$14:E$343,4,FALSE)</f>
        <v>0</v>
      </c>
      <c r="F258" s="25">
        <f t="shared" si="34"/>
        <v>0</v>
      </c>
      <c r="G258" s="105" t="e">
        <f>F258/ORCAMENTO_RESUMO!$D$78*100</f>
        <v>#DIV/0!</v>
      </c>
      <c r="H258" s="28" t="str">
        <f>VLOOKUP(B258,ABC!$B$15:$I$417,8,FALSE)</f>
        <v>159 665</v>
      </c>
    </row>
    <row r="259" spans="1:8" ht="22.5" x14ac:dyDescent="0.2">
      <c r="A259" s="104" t="s">
        <v>751</v>
      </c>
      <c r="B259" s="23" t="s">
        <v>752</v>
      </c>
      <c r="C259" s="24" t="s">
        <v>624</v>
      </c>
      <c r="D259" s="25">
        <v>38.630000000000003</v>
      </c>
      <c r="E259" s="25">
        <f>VLOOKUP(B259,ABC!B$14:E$343,4,FALSE)</f>
        <v>0</v>
      </c>
      <c r="F259" s="25">
        <f t="shared" si="34"/>
        <v>0</v>
      </c>
      <c r="G259" s="105" t="e">
        <f>F259/ORCAMENTO_RESUMO!$D$78*100</f>
        <v>#DIV/0!</v>
      </c>
      <c r="H259" s="28" t="str">
        <f>VLOOKUP(B259,ABC!$B$15:$I$417,8,FALSE)</f>
        <v>159 665</v>
      </c>
    </row>
    <row r="260" spans="1:8" ht="22.5" x14ac:dyDescent="0.2">
      <c r="A260" s="104" t="s">
        <v>753</v>
      </c>
      <c r="B260" s="23" t="s">
        <v>754</v>
      </c>
      <c r="C260" s="24" t="s">
        <v>624</v>
      </c>
      <c r="D260" s="25">
        <v>13.41</v>
      </c>
      <c r="E260" s="25">
        <f>VLOOKUP(B260,ABC!B$14:E$343,4,FALSE)</f>
        <v>0</v>
      </c>
      <c r="F260" s="25">
        <f t="shared" si="34"/>
        <v>0</v>
      </c>
      <c r="G260" s="105" t="e">
        <f>F260/ORCAMENTO_RESUMO!$D$78*100</f>
        <v>#DIV/0!</v>
      </c>
      <c r="H260" s="28" t="str">
        <f>VLOOKUP(B260,ABC!$B$15:$I$417,8,FALSE)</f>
        <v>159 665</v>
      </c>
    </row>
    <row r="261" spans="1:8" ht="22.5" x14ac:dyDescent="0.2">
      <c r="A261" s="104" t="s">
        <v>755</v>
      </c>
      <c r="B261" s="23" t="s">
        <v>756</v>
      </c>
      <c r="C261" s="24" t="s">
        <v>624</v>
      </c>
      <c r="D261" s="25">
        <v>483.43</v>
      </c>
      <c r="E261" s="25">
        <f>VLOOKUP(B261,ABC!B$14:E$343,4,FALSE)</f>
        <v>0</v>
      </c>
      <c r="F261" s="25">
        <f t="shared" si="34"/>
        <v>0</v>
      </c>
      <c r="G261" s="105" t="e">
        <f>F261/ORCAMENTO_RESUMO!$D$78*100</f>
        <v>#DIV/0!</v>
      </c>
      <c r="H261" s="28" t="str">
        <f>VLOOKUP(B261,ABC!$B$15:$I$417,8,FALSE)</f>
        <v>159 665</v>
      </c>
    </row>
    <row r="262" spans="1:8" ht="22.5" x14ac:dyDescent="0.2">
      <c r="A262" s="104" t="s">
        <v>757</v>
      </c>
      <c r="B262" s="23" t="s">
        <v>758</v>
      </c>
      <c r="C262" s="24" t="s">
        <v>624</v>
      </c>
      <c r="D262" s="25">
        <v>58.69</v>
      </c>
      <c r="E262" s="25">
        <f>VLOOKUP(B262,ABC!B$14:E$343,4,FALSE)</f>
        <v>0</v>
      </c>
      <c r="F262" s="25">
        <f t="shared" si="34"/>
        <v>0</v>
      </c>
      <c r="G262" s="105" t="e">
        <f>F262/ORCAMENTO_RESUMO!$D$78*100</f>
        <v>#DIV/0!</v>
      </c>
      <c r="H262" s="28" t="str">
        <f>VLOOKUP(B262,ABC!$B$15:$I$417,8,FALSE)</f>
        <v>159 665</v>
      </c>
    </row>
    <row r="263" spans="1:8" ht="22.5" x14ac:dyDescent="0.2">
      <c r="A263" s="104" t="s">
        <v>759</v>
      </c>
      <c r="B263" s="23" t="s">
        <v>760</v>
      </c>
      <c r="C263" s="24" t="s">
        <v>288</v>
      </c>
      <c r="D263" s="25">
        <v>88.7</v>
      </c>
      <c r="E263" s="25">
        <f>VLOOKUP(B263,ABC!B$14:E$343,4,FALSE)</f>
        <v>0</v>
      </c>
      <c r="F263" s="25">
        <f t="shared" si="34"/>
        <v>0</v>
      </c>
      <c r="G263" s="105" t="e">
        <f>F263/ORCAMENTO_RESUMO!$D$78*100</f>
        <v>#DIV/0!</v>
      </c>
      <c r="H263" s="28" t="str">
        <f>VLOOKUP(B263,ABC!$B$15:$I$417,8,FALSE)</f>
        <v>159 665</v>
      </c>
    </row>
    <row r="264" spans="1:8" x14ac:dyDescent="0.2">
      <c r="A264" s="104" t="s">
        <v>68</v>
      </c>
      <c r="B264" s="23" t="s">
        <v>69</v>
      </c>
      <c r="C264" s="24"/>
      <c r="D264" s="25"/>
      <c r="E264" s="25"/>
      <c r="F264" s="25">
        <f>SUBTOTAL(9,F265:F267)</f>
        <v>0</v>
      </c>
      <c r="G264" s="105" t="e">
        <f>F264/ORCAMENTO_RESUMO!$D$78*100</f>
        <v>#DIV/0!</v>
      </c>
      <c r="H264" s="28"/>
    </row>
    <row r="265" spans="1:8" x14ac:dyDescent="0.2">
      <c r="A265" s="104" t="s">
        <v>761</v>
      </c>
      <c r="B265" s="23" t="s">
        <v>762</v>
      </c>
      <c r="C265" s="24" t="s">
        <v>288</v>
      </c>
      <c r="D265" s="25">
        <v>72.709999999999994</v>
      </c>
      <c r="E265" s="25">
        <f>VLOOKUP(B265,ABC!B$14:E$343,4,FALSE)</f>
        <v>0</v>
      </c>
      <c r="F265" s="25">
        <f t="shared" ref="F265:F267" si="35">ROUND(E265*D265,2)</f>
        <v>0</v>
      </c>
      <c r="G265" s="105" t="e">
        <f>F265/ORCAMENTO_RESUMO!$D$78*100</f>
        <v>#DIV/0!</v>
      </c>
      <c r="H265" s="28" t="str">
        <f>VLOOKUP(B265,ABC!$B$15:$I$417,8,FALSE)</f>
        <v>160 868</v>
      </c>
    </row>
    <row r="266" spans="1:8" ht="22.5" x14ac:dyDescent="0.2">
      <c r="A266" s="104" t="s">
        <v>763</v>
      </c>
      <c r="B266" s="23" t="s">
        <v>764</v>
      </c>
      <c r="C266" s="24" t="s">
        <v>115</v>
      </c>
      <c r="D266" s="25">
        <v>25</v>
      </c>
      <c r="E266" s="25">
        <f>VLOOKUP(B266,ABC!B$14:E$343,4,FALSE)</f>
        <v>0</v>
      </c>
      <c r="F266" s="25">
        <f t="shared" si="35"/>
        <v>0</v>
      </c>
      <c r="G266" s="105" t="e">
        <f>F266/ORCAMENTO_RESUMO!$D$78*100</f>
        <v>#DIV/0!</v>
      </c>
      <c r="H266" s="28" t="str">
        <f>VLOOKUP(B266,ABC!$B$15:$I$417,8,FALSE)</f>
        <v>160 868</v>
      </c>
    </row>
    <row r="267" spans="1:8" x14ac:dyDescent="0.2">
      <c r="A267" s="104" t="s">
        <v>765</v>
      </c>
      <c r="B267" s="23" t="s">
        <v>766</v>
      </c>
      <c r="C267" s="24" t="s">
        <v>115</v>
      </c>
      <c r="D267" s="25">
        <v>9.6</v>
      </c>
      <c r="E267" s="25">
        <f>VLOOKUP(B267,ABC!B$14:E$343,4,FALSE)</f>
        <v>0</v>
      </c>
      <c r="F267" s="25">
        <f t="shared" si="35"/>
        <v>0</v>
      </c>
      <c r="G267" s="105" t="e">
        <f>F267/ORCAMENTO_RESUMO!$D$78*100</f>
        <v>#DIV/0!</v>
      </c>
      <c r="H267" s="28" t="str">
        <f>VLOOKUP(B267,ABC!$B$15:$I$417,8,FALSE)</f>
        <v>159 665</v>
      </c>
    </row>
    <row r="268" spans="1:8" x14ac:dyDescent="0.2">
      <c r="A268" s="104" t="s">
        <v>70</v>
      </c>
      <c r="B268" s="23" t="s">
        <v>29</v>
      </c>
      <c r="C268" s="24"/>
      <c r="D268" s="25"/>
      <c r="E268" s="25"/>
      <c r="F268" s="25">
        <f>SUBTOTAL(9,F269:F274)</f>
        <v>0</v>
      </c>
      <c r="G268" s="105" t="e">
        <f>F268/ORCAMENTO_RESUMO!$D$78*100</f>
        <v>#DIV/0!</v>
      </c>
      <c r="H268" s="28"/>
    </row>
    <row r="269" spans="1:8" x14ac:dyDescent="0.2">
      <c r="A269" s="104" t="s">
        <v>767</v>
      </c>
      <c r="B269" s="23" t="s">
        <v>603</v>
      </c>
      <c r="C269" s="24" t="s">
        <v>493</v>
      </c>
      <c r="D269" s="25">
        <v>2.19</v>
      </c>
      <c r="E269" s="25">
        <f>VLOOKUP(B269,ABC!B$14:E$343,4,FALSE)</f>
        <v>0</v>
      </c>
      <c r="F269" s="25">
        <f t="shared" ref="F269:F282" si="36">ROUND(E269*D269,2)</f>
        <v>0</v>
      </c>
      <c r="G269" s="105" t="e">
        <f>F269/ORCAMENTO_RESUMO!$D$78*100</f>
        <v>#DIV/0!</v>
      </c>
      <c r="H269" s="28" t="str">
        <f>VLOOKUP(B269,ABC!$B$15:$I$417,8,FALSE)</f>
        <v>159 665</v>
      </c>
    </row>
    <row r="270" spans="1:8" x14ac:dyDescent="0.2">
      <c r="A270" s="104" t="s">
        <v>768</v>
      </c>
      <c r="B270" s="23" t="s">
        <v>769</v>
      </c>
      <c r="C270" s="24" t="s">
        <v>288</v>
      </c>
      <c r="D270" s="25">
        <v>42</v>
      </c>
      <c r="E270" s="25">
        <f>VLOOKUP(B270,ABC!B$14:E$343,4,FALSE)</f>
        <v>0</v>
      </c>
      <c r="F270" s="25">
        <f t="shared" si="36"/>
        <v>0</v>
      </c>
      <c r="G270" s="105" t="e">
        <f>F270/ORCAMENTO_RESUMO!$D$78*100</f>
        <v>#DIV/0!</v>
      </c>
      <c r="H270" s="28" t="str">
        <f>VLOOKUP(B270,ABC!$B$15:$I$417,8,FALSE)</f>
        <v>160 868</v>
      </c>
    </row>
    <row r="271" spans="1:8" ht="33.75" x14ac:dyDescent="0.2">
      <c r="A271" s="104" t="s">
        <v>770</v>
      </c>
      <c r="B271" s="23" t="s">
        <v>771</v>
      </c>
      <c r="C271" s="24" t="s">
        <v>288</v>
      </c>
      <c r="D271" s="25">
        <v>42</v>
      </c>
      <c r="E271" s="25">
        <f>VLOOKUP(B271,ABC!B$14:E$343,4,FALSE)</f>
        <v>0</v>
      </c>
      <c r="F271" s="25">
        <f t="shared" si="36"/>
        <v>0</v>
      </c>
      <c r="G271" s="105" t="e">
        <f>F271/ORCAMENTO_RESUMO!$D$78*100</f>
        <v>#DIV/0!</v>
      </c>
      <c r="H271" s="28" t="str">
        <f>VLOOKUP(B271,ABC!$B$15:$I$417,8,FALSE)</f>
        <v>160 868</v>
      </c>
    </row>
    <row r="272" spans="1:8" x14ac:dyDescent="0.2">
      <c r="A272" s="104" t="s">
        <v>772</v>
      </c>
      <c r="B272" s="23" t="s">
        <v>773</v>
      </c>
      <c r="C272" s="24" t="s">
        <v>288</v>
      </c>
      <c r="D272" s="25">
        <v>28.68</v>
      </c>
      <c r="E272" s="25">
        <f>VLOOKUP(B272,ABC!B$14:E$343,4,FALSE)</f>
        <v>0</v>
      </c>
      <c r="F272" s="25">
        <f t="shared" si="36"/>
        <v>0</v>
      </c>
      <c r="G272" s="105" t="e">
        <f>F272/ORCAMENTO_RESUMO!$D$78*100</f>
        <v>#DIV/0!</v>
      </c>
      <c r="H272" s="28" t="str">
        <f>VLOOKUP(B272,ABC!$B$15:$I$417,8,FALSE)</f>
        <v>160 868</v>
      </c>
    </row>
    <row r="273" spans="1:8" x14ac:dyDescent="0.2">
      <c r="A273" s="104" t="s">
        <v>774</v>
      </c>
      <c r="B273" s="23" t="s">
        <v>775</v>
      </c>
      <c r="C273" s="24" t="s">
        <v>115</v>
      </c>
      <c r="D273" s="25">
        <v>3.5</v>
      </c>
      <c r="E273" s="25">
        <f>VLOOKUP(B273,ABC!B$14:E$343,4,FALSE)</f>
        <v>0</v>
      </c>
      <c r="F273" s="25">
        <f t="shared" si="36"/>
        <v>0</v>
      </c>
      <c r="G273" s="105" t="e">
        <f>F273/ORCAMENTO_RESUMO!$D$78*100</f>
        <v>#DIV/0!</v>
      </c>
      <c r="H273" s="28" t="str">
        <f>VLOOKUP(B273,ABC!$B$15:$I$417,8,FALSE)</f>
        <v>160 868</v>
      </c>
    </row>
    <row r="274" spans="1:8" x14ac:dyDescent="0.2">
      <c r="A274" s="104" t="s">
        <v>776</v>
      </c>
      <c r="B274" s="23" t="s">
        <v>777</v>
      </c>
      <c r="C274" s="24" t="s">
        <v>288</v>
      </c>
      <c r="D274" s="25">
        <v>10</v>
      </c>
      <c r="E274" s="25">
        <f>VLOOKUP(B274,ABC!B$14:E$343,4,FALSE)</f>
        <v>0</v>
      </c>
      <c r="F274" s="25">
        <f t="shared" si="36"/>
        <v>0</v>
      </c>
      <c r="G274" s="105" t="e">
        <f>F274/ORCAMENTO_RESUMO!$D$78*100</f>
        <v>#DIV/0!</v>
      </c>
      <c r="H274" s="28" t="str">
        <f>VLOOKUP(B274,ABC!$B$15:$I$417,8,FALSE)</f>
        <v>160 868</v>
      </c>
    </row>
    <row r="275" spans="1:8" x14ac:dyDescent="0.2">
      <c r="A275" s="104" t="s">
        <v>71</v>
      </c>
      <c r="B275" s="23" t="s">
        <v>38</v>
      </c>
      <c r="C275" s="24"/>
      <c r="D275" s="25"/>
      <c r="E275" s="25"/>
      <c r="F275" s="25">
        <f>SUBTOTAL(9,F276:F282)</f>
        <v>0</v>
      </c>
      <c r="G275" s="105" t="e">
        <f>F275/ORCAMENTO_RESUMO!$D$78*100</f>
        <v>#DIV/0!</v>
      </c>
      <c r="H275" s="28"/>
    </row>
    <row r="276" spans="1:8" x14ac:dyDescent="0.2">
      <c r="A276" s="104" t="s">
        <v>778</v>
      </c>
      <c r="B276" s="23" t="s">
        <v>779</v>
      </c>
      <c r="C276" s="24" t="s">
        <v>288</v>
      </c>
      <c r="D276" s="25">
        <v>359.72</v>
      </c>
      <c r="E276" s="25">
        <f>VLOOKUP(B276,ABC!B$14:E$343,4,FALSE)</f>
        <v>0</v>
      </c>
      <c r="F276" s="25">
        <f t="shared" si="36"/>
        <v>0</v>
      </c>
      <c r="G276" s="105" t="e">
        <f>F276/ORCAMENTO_RESUMO!$D$78*100</f>
        <v>#DIV/0!</v>
      </c>
      <c r="H276" s="28" t="str">
        <f>VLOOKUP(B276,ABC!$B$15:$I$417,8,FALSE)</f>
        <v>160 868</v>
      </c>
    </row>
    <row r="277" spans="1:8" ht="22.5" x14ac:dyDescent="0.2">
      <c r="A277" s="104" t="s">
        <v>780</v>
      </c>
      <c r="B277" s="23" t="s">
        <v>781</v>
      </c>
      <c r="C277" s="24" t="s">
        <v>288</v>
      </c>
      <c r="D277" s="25">
        <v>359.72</v>
      </c>
      <c r="E277" s="25">
        <f>VLOOKUP(B277,ABC!B$14:E$343,4,FALSE)</f>
        <v>0</v>
      </c>
      <c r="F277" s="25">
        <f t="shared" si="36"/>
        <v>0</v>
      </c>
      <c r="G277" s="105" t="e">
        <f>F277/ORCAMENTO_RESUMO!$D$78*100</f>
        <v>#DIV/0!</v>
      </c>
      <c r="H277" s="28" t="str">
        <f>VLOOKUP(B277,ABC!$B$15:$I$417,8,FALSE)</f>
        <v>160 868</v>
      </c>
    </row>
    <row r="278" spans="1:8" ht="33.75" x14ac:dyDescent="0.2">
      <c r="A278" s="104" t="s">
        <v>782</v>
      </c>
      <c r="B278" s="23" t="s">
        <v>771</v>
      </c>
      <c r="C278" s="24" t="s">
        <v>288</v>
      </c>
      <c r="D278" s="25">
        <v>107.85</v>
      </c>
      <c r="E278" s="25">
        <f>VLOOKUP(B278,ABC!B$14:E$343,4,FALSE)</f>
        <v>0</v>
      </c>
      <c r="F278" s="25">
        <f t="shared" si="36"/>
        <v>0</v>
      </c>
      <c r="G278" s="105" t="e">
        <f>F278/ORCAMENTO_RESUMO!$D$78*100</f>
        <v>#DIV/0!</v>
      </c>
      <c r="H278" s="28" t="str">
        <f>VLOOKUP(B278,ABC!$B$15:$I$417,8,FALSE)</f>
        <v>160 868</v>
      </c>
    </row>
    <row r="279" spans="1:8" x14ac:dyDescent="0.2">
      <c r="A279" s="104" t="s">
        <v>783</v>
      </c>
      <c r="B279" s="23" t="s">
        <v>784</v>
      </c>
      <c r="C279" s="24" t="s">
        <v>288</v>
      </c>
      <c r="D279" s="25">
        <v>12</v>
      </c>
      <c r="E279" s="25">
        <f>VLOOKUP(B279,ABC!B$14:E$343,4,FALSE)</f>
        <v>0</v>
      </c>
      <c r="F279" s="25">
        <f t="shared" si="36"/>
        <v>0</v>
      </c>
      <c r="G279" s="105" t="e">
        <f>F279/ORCAMENTO_RESUMO!$D$78*100</f>
        <v>#DIV/0!</v>
      </c>
      <c r="H279" s="28" t="str">
        <f>VLOOKUP(B279,ABC!$B$15:$I$417,8,FALSE)</f>
        <v>160 868</v>
      </c>
    </row>
    <row r="280" spans="1:8" ht="22.5" x14ac:dyDescent="0.2">
      <c r="A280" s="104" t="s">
        <v>785</v>
      </c>
      <c r="B280" s="23" t="s">
        <v>786</v>
      </c>
      <c r="C280" s="24" t="s">
        <v>288</v>
      </c>
      <c r="D280" s="25">
        <v>154.36000000000001</v>
      </c>
      <c r="E280" s="25">
        <f>VLOOKUP(B280,ABC!B$14:E$343,4,FALSE)</f>
        <v>0</v>
      </c>
      <c r="F280" s="25">
        <f t="shared" si="36"/>
        <v>0</v>
      </c>
      <c r="G280" s="105" t="e">
        <f>F280/ORCAMENTO_RESUMO!$D$78*100</f>
        <v>#DIV/0!</v>
      </c>
      <c r="H280" s="28" t="str">
        <f>VLOOKUP(B280,ABC!$B$15:$I$417,8,FALSE)</f>
        <v>160 868</v>
      </c>
    </row>
    <row r="281" spans="1:8" ht="22.5" x14ac:dyDescent="0.2">
      <c r="A281" s="104" t="s">
        <v>787</v>
      </c>
      <c r="B281" s="23" t="s">
        <v>788</v>
      </c>
      <c r="C281" s="24" t="s">
        <v>288</v>
      </c>
      <c r="D281" s="25">
        <v>97.51</v>
      </c>
      <c r="E281" s="25">
        <f>VLOOKUP(B281,ABC!B$14:E$343,4,FALSE)</f>
        <v>0</v>
      </c>
      <c r="F281" s="25">
        <f t="shared" si="36"/>
        <v>0</v>
      </c>
      <c r="G281" s="105" t="e">
        <f>F281/ORCAMENTO_RESUMO!$D$78*100</f>
        <v>#DIV/0!</v>
      </c>
      <c r="H281" s="28" t="str">
        <f>VLOOKUP(B281,ABC!$B$15:$I$417,8,FALSE)</f>
        <v>160 868</v>
      </c>
    </row>
    <row r="282" spans="1:8" ht="22.5" x14ac:dyDescent="0.2">
      <c r="A282" s="104" t="s">
        <v>789</v>
      </c>
      <c r="B282" s="23" t="s">
        <v>790</v>
      </c>
      <c r="C282" s="24" t="s">
        <v>288</v>
      </c>
      <c r="D282" s="25">
        <v>26.01</v>
      </c>
      <c r="E282" s="25">
        <f>VLOOKUP(B282,ABC!B$14:E$343,4,FALSE)</f>
        <v>0</v>
      </c>
      <c r="F282" s="25">
        <f t="shared" si="36"/>
        <v>0</v>
      </c>
      <c r="G282" s="105" t="e">
        <f>F282/ORCAMENTO_RESUMO!$D$78*100</f>
        <v>#DIV/0!</v>
      </c>
      <c r="H282" s="28" t="str">
        <f>VLOOKUP(B282,ABC!$B$15:$I$417,8,FALSE)</f>
        <v>160 868</v>
      </c>
    </row>
    <row r="283" spans="1:8" x14ac:dyDescent="0.2">
      <c r="A283" s="104" t="s">
        <v>72</v>
      </c>
      <c r="B283" s="23" t="s">
        <v>61</v>
      </c>
      <c r="C283" s="24"/>
      <c r="D283" s="25"/>
      <c r="E283" s="25"/>
      <c r="F283" s="25">
        <f>SUBTOTAL(9,F284)</f>
        <v>0</v>
      </c>
      <c r="G283" s="105" t="e">
        <f>F283/ORCAMENTO_RESUMO!$D$78*100</f>
        <v>#DIV/0!</v>
      </c>
      <c r="H283" s="28"/>
    </row>
    <row r="284" spans="1:8" ht="22.5" x14ac:dyDescent="0.2">
      <c r="A284" s="104" t="s">
        <v>791</v>
      </c>
      <c r="B284" s="23" t="s">
        <v>792</v>
      </c>
      <c r="C284" s="24" t="s">
        <v>288</v>
      </c>
      <c r="D284" s="25">
        <v>81.14</v>
      </c>
      <c r="E284" s="25">
        <f>VLOOKUP(B284,ABC!B$14:E$343,4,FALSE)</f>
        <v>0</v>
      </c>
      <c r="F284" s="25">
        <f t="shared" ref="F284" si="37">ROUND(E284*D284,2)</f>
        <v>0</v>
      </c>
      <c r="G284" s="105" t="e">
        <f>F284/ORCAMENTO_RESUMO!$D$78*100</f>
        <v>#DIV/0!</v>
      </c>
      <c r="H284" s="28" t="str">
        <f>VLOOKUP(B284,ABC!$B$15:$I$417,8,FALSE)</f>
        <v>160 868</v>
      </c>
    </row>
    <row r="285" spans="1:8" x14ac:dyDescent="0.2">
      <c r="A285" s="104" t="s">
        <v>73</v>
      </c>
      <c r="B285" s="23" t="s">
        <v>74</v>
      </c>
      <c r="C285" s="24"/>
      <c r="D285" s="25"/>
      <c r="E285" s="25"/>
      <c r="F285" s="25">
        <f>SUBTOTAL(9,F286:F293)</f>
        <v>0</v>
      </c>
      <c r="G285" s="105" t="e">
        <f>F285/ORCAMENTO_RESUMO!$D$78*100</f>
        <v>#DIV/0!</v>
      </c>
      <c r="H285" s="28"/>
    </row>
    <row r="286" spans="1:8" x14ac:dyDescent="0.2">
      <c r="A286" s="104" t="s">
        <v>793</v>
      </c>
      <c r="B286" s="23" t="s">
        <v>794</v>
      </c>
      <c r="C286" s="24" t="s">
        <v>115</v>
      </c>
      <c r="D286" s="25">
        <v>7.75</v>
      </c>
      <c r="E286" s="25">
        <f>VLOOKUP(B286,ABC!B$14:E$343,4,FALSE)</f>
        <v>0</v>
      </c>
      <c r="F286" s="25">
        <f t="shared" ref="F286:F293" si="38">ROUND(E286*D286,2)</f>
        <v>0</v>
      </c>
      <c r="G286" s="105" t="e">
        <f>F286/ORCAMENTO_RESUMO!$D$78*100</f>
        <v>#DIV/0!</v>
      </c>
      <c r="H286" s="28" t="str">
        <f>VLOOKUP(B286,ABC!$B$15:$I$417,8,FALSE)</f>
        <v>160 868</v>
      </c>
    </row>
    <row r="287" spans="1:8" ht="22.5" x14ac:dyDescent="0.2">
      <c r="A287" s="104" t="s">
        <v>795</v>
      </c>
      <c r="B287" s="23" t="s">
        <v>796</v>
      </c>
      <c r="C287" s="24" t="s">
        <v>288</v>
      </c>
      <c r="D287" s="25">
        <v>0.9</v>
      </c>
      <c r="E287" s="25">
        <f>VLOOKUP(B287,ABC!B$14:E$343,4,FALSE)</f>
        <v>0</v>
      </c>
      <c r="F287" s="25">
        <f t="shared" si="38"/>
        <v>0</v>
      </c>
      <c r="G287" s="105" t="e">
        <f>F287/ORCAMENTO_RESUMO!$D$78*100</f>
        <v>#DIV/0!</v>
      </c>
      <c r="H287" s="28" t="str">
        <f>VLOOKUP(B287,ABC!$B$15:$I$417,8,FALSE)</f>
        <v>160 868</v>
      </c>
    </row>
    <row r="288" spans="1:8" x14ac:dyDescent="0.2">
      <c r="A288" s="104" t="s">
        <v>797</v>
      </c>
      <c r="B288" s="23" t="s">
        <v>798</v>
      </c>
      <c r="C288" s="24" t="s">
        <v>288</v>
      </c>
      <c r="D288" s="25">
        <v>6.05</v>
      </c>
      <c r="E288" s="25">
        <f>VLOOKUP(B288,ABC!B$14:E$343,4,FALSE)</f>
        <v>0</v>
      </c>
      <c r="F288" s="25">
        <f t="shared" si="38"/>
        <v>0</v>
      </c>
      <c r="G288" s="105" t="e">
        <f>F288/ORCAMENTO_RESUMO!$D$78*100</f>
        <v>#DIV/0!</v>
      </c>
      <c r="H288" s="28" t="str">
        <f>VLOOKUP(B288,ABC!$B$15:$I$417,8,FALSE)</f>
        <v>160 868</v>
      </c>
    </row>
    <row r="289" spans="1:8" x14ac:dyDescent="0.2">
      <c r="A289" s="104" t="s">
        <v>799</v>
      </c>
      <c r="B289" s="23" t="s">
        <v>800</v>
      </c>
      <c r="C289" s="24" t="s">
        <v>122</v>
      </c>
      <c r="D289" s="25">
        <v>2</v>
      </c>
      <c r="E289" s="25">
        <f>VLOOKUP(B289,ABC!B$14:E$343,4,FALSE)</f>
        <v>0</v>
      </c>
      <c r="F289" s="25">
        <f t="shared" si="38"/>
        <v>0</v>
      </c>
      <c r="G289" s="105" t="e">
        <f>F289/ORCAMENTO_RESUMO!$D$78*100</f>
        <v>#DIV/0!</v>
      </c>
      <c r="H289" s="28" t="str">
        <f>VLOOKUP(B289,ABC!$B$15:$I$417,8,FALSE)</f>
        <v>160 868</v>
      </c>
    </row>
    <row r="290" spans="1:8" x14ac:dyDescent="0.2">
      <c r="A290" s="104" t="s">
        <v>801</v>
      </c>
      <c r="B290" s="23" t="s">
        <v>802</v>
      </c>
      <c r="C290" s="24" t="s">
        <v>122</v>
      </c>
      <c r="D290" s="25">
        <v>1</v>
      </c>
      <c r="E290" s="25">
        <f>VLOOKUP(B290,ABC!B$14:E$343,4,FALSE)</f>
        <v>0</v>
      </c>
      <c r="F290" s="25">
        <f t="shared" si="38"/>
        <v>0</v>
      </c>
      <c r="G290" s="105" t="e">
        <f>F290/ORCAMENTO_RESUMO!$D$78*100</f>
        <v>#DIV/0!</v>
      </c>
      <c r="H290" s="28" t="str">
        <f>VLOOKUP(B290,ABC!$B$15:$I$417,8,FALSE)</f>
        <v>160 868</v>
      </c>
    </row>
    <row r="291" spans="1:8" x14ac:dyDescent="0.2">
      <c r="A291" s="104" t="s">
        <v>803</v>
      </c>
      <c r="B291" s="23" t="s">
        <v>804</v>
      </c>
      <c r="C291" s="24" t="s">
        <v>122</v>
      </c>
      <c r="D291" s="25">
        <v>3</v>
      </c>
      <c r="E291" s="25">
        <f>VLOOKUP(B291,ABC!B$14:E$343,4,FALSE)</f>
        <v>0</v>
      </c>
      <c r="F291" s="25">
        <f t="shared" si="38"/>
        <v>0</v>
      </c>
      <c r="G291" s="105" t="e">
        <f>F291/ORCAMENTO_RESUMO!$D$78*100</f>
        <v>#DIV/0!</v>
      </c>
      <c r="H291" s="28" t="str">
        <f>VLOOKUP(B291,ABC!$B$15:$I$417,8,FALSE)</f>
        <v>160 868</v>
      </c>
    </row>
    <row r="292" spans="1:8" x14ac:dyDescent="0.2">
      <c r="A292" s="104" t="s">
        <v>805</v>
      </c>
      <c r="B292" s="23" t="s">
        <v>806</v>
      </c>
      <c r="C292" s="24" t="s">
        <v>288</v>
      </c>
      <c r="D292" s="25">
        <v>0.9</v>
      </c>
      <c r="E292" s="25">
        <f>VLOOKUP(B292,ABC!B$14:E$343,4,FALSE)</f>
        <v>0</v>
      </c>
      <c r="F292" s="25">
        <f t="shared" si="38"/>
        <v>0</v>
      </c>
      <c r="G292" s="105" t="e">
        <f>F292/ORCAMENTO_RESUMO!$D$78*100</f>
        <v>#DIV/0!</v>
      </c>
      <c r="H292" s="28" t="str">
        <f>VLOOKUP(B292,ABC!$B$15:$I$417,8,FALSE)</f>
        <v>160 868</v>
      </c>
    </row>
    <row r="293" spans="1:8" x14ac:dyDescent="0.2">
      <c r="A293" s="104" t="s">
        <v>807</v>
      </c>
      <c r="B293" s="23" t="s">
        <v>808</v>
      </c>
      <c r="C293" s="24" t="s">
        <v>288</v>
      </c>
      <c r="D293" s="25">
        <v>6.05</v>
      </c>
      <c r="E293" s="25">
        <f>VLOOKUP(B293,ABC!B$14:E$343,4,FALSE)</f>
        <v>0</v>
      </c>
      <c r="F293" s="25">
        <f t="shared" si="38"/>
        <v>0</v>
      </c>
      <c r="G293" s="105" t="e">
        <f>F293/ORCAMENTO_RESUMO!$D$78*100</f>
        <v>#DIV/0!</v>
      </c>
      <c r="H293" s="28" t="str">
        <f>VLOOKUP(B293,ABC!$B$15:$I$417,8,FALSE)</f>
        <v>160 868</v>
      </c>
    </row>
    <row r="294" spans="1:8" x14ac:dyDescent="0.2">
      <c r="A294" s="104" t="s">
        <v>75</v>
      </c>
      <c r="B294" s="23" t="s">
        <v>104</v>
      </c>
      <c r="C294" s="24"/>
      <c r="D294" s="25"/>
      <c r="E294" s="25"/>
      <c r="F294" s="25">
        <f>SUBTOTAL(9,F295:F302)</f>
        <v>0</v>
      </c>
      <c r="G294" s="105" t="e">
        <f>F294/ORCAMENTO_RESUMO!$D$78*100</f>
        <v>#DIV/0!</v>
      </c>
      <c r="H294" s="28"/>
    </row>
    <row r="295" spans="1:8" ht="22.5" x14ac:dyDescent="0.2">
      <c r="A295" s="104" t="s">
        <v>809</v>
      </c>
      <c r="B295" s="23" t="s">
        <v>810</v>
      </c>
      <c r="C295" s="24" t="s">
        <v>122</v>
      </c>
      <c r="D295" s="25">
        <v>1</v>
      </c>
      <c r="E295" s="25">
        <f>VLOOKUP(B295,ABC!B$14:E$343,4,FALSE)</f>
        <v>0</v>
      </c>
      <c r="F295" s="25">
        <f t="shared" ref="F295:F302" si="39">ROUND(E295*D295,2)</f>
        <v>0</v>
      </c>
      <c r="G295" s="105" t="e">
        <f>F295/ORCAMENTO_RESUMO!$D$78*100</f>
        <v>#DIV/0!</v>
      </c>
      <c r="H295" s="28" t="str">
        <f>VLOOKUP(B295,ABC!$B$15:$I$417,8,FALSE)</f>
        <v>1 004 903</v>
      </c>
    </row>
    <row r="296" spans="1:8" ht="22.5" x14ac:dyDescent="0.2">
      <c r="A296" s="104" t="s">
        <v>811</v>
      </c>
      <c r="B296" s="23" t="s">
        <v>812</v>
      </c>
      <c r="C296" s="24" t="s">
        <v>122</v>
      </c>
      <c r="D296" s="25">
        <v>1</v>
      </c>
      <c r="E296" s="25">
        <f>VLOOKUP(B296,ABC!B$14:E$343,4,FALSE)</f>
        <v>0</v>
      </c>
      <c r="F296" s="25">
        <f t="shared" si="39"/>
        <v>0</v>
      </c>
      <c r="G296" s="105" t="e">
        <f>F296/ORCAMENTO_RESUMO!$D$78*100</f>
        <v>#DIV/0!</v>
      </c>
      <c r="H296" s="28" t="str">
        <f>VLOOKUP(B296,ABC!$B$15:$I$417,8,FALSE)</f>
        <v>1 004 903</v>
      </c>
    </row>
    <row r="297" spans="1:8" ht="33.75" x14ac:dyDescent="0.2">
      <c r="A297" s="104" t="s">
        <v>813</v>
      </c>
      <c r="B297" s="23" t="s">
        <v>814</v>
      </c>
      <c r="C297" s="24" t="s">
        <v>122</v>
      </c>
      <c r="D297" s="25">
        <v>1</v>
      </c>
      <c r="E297" s="25">
        <f>VLOOKUP(B297,ABC!B$14:E$343,4,FALSE)</f>
        <v>0</v>
      </c>
      <c r="F297" s="25">
        <f t="shared" si="39"/>
        <v>0</v>
      </c>
      <c r="G297" s="105" t="e">
        <f>F297/ORCAMENTO_RESUMO!$D$78*100</f>
        <v>#DIV/0!</v>
      </c>
      <c r="H297" s="28" t="str">
        <f>VLOOKUP(B297,ABC!$B$15:$I$417,8,FALSE)</f>
        <v>1 004 903</v>
      </c>
    </row>
    <row r="298" spans="1:8" ht="33.75" x14ac:dyDescent="0.2">
      <c r="A298" s="104" t="s">
        <v>815</v>
      </c>
      <c r="B298" s="23" t="s">
        <v>816</v>
      </c>
      <c r="C298" s="24" t="s">
        <v>122</v>
      </c>
      <c r="D298" s="25">
        <v>1</v>
      </c>
      <c r="E298" s="25">
        <f>VLOOKUP(B298,ABC!B$14:E$343,4,FALSE)</f>
        <v>0</v>
      </c>
      <c r="F298" s="25">
        <f t="shared" si="39"/>
        <v>0</v>
      </c>
      <c r="G298" s="105" t="e">
        <f>F298/ORCAMENTO_RESUMO!$D$78*100</f>
        <v>#DIV/0!</v>
      </c>
      <c r="H298" s="28" t="str">
        <f>VLOOKUP(B298,ABC!$B$15:$I$417,8,FALSE)</f>
        <v>160 868</v>
      </c>
    </row>
    <row r="299" spans="1:8" ht="22.5" x14ac:dyDescent="0.2">
      <c r="A299" s="104" t="s">
        <v>817</v>
      </c>
      <c r="B299" s="23" t="s">
        <v>818</v>
      </c>
      <c r="C299" s="24" t="s">
        <v>122</v>
      </c>
      <c r="D299" s="25">
        <v>3</v>
      </c>
      <c r="E299" s="25">
        <f>VLOOKUP(B299,ABC!B$14:E$343,4,FALSE)</f>
        <v>0</v>
      </c>
      <c r="F299" s="25">
        <f t="shared" si="39"/>
        <v>0</v>
      </c>
      <c r="G299" s="105" t="e">
        <f>F299/ORCAMENTO_RESUMO!$D$78*100</f>
        <v>#DIV/0!</v>
      </c>
      <c r="H299" s="28" t="str">
        <f>VLOOKUP(B299,ABC!$B$15:$I$417,8,FALSE)</f>
        <v>160 868</v>
      </c>
    </row>
    <row r="300" spans="1:8" x14ac:dyDescent="0.2">
      <c r="A300" s="104" t="s">
        <v>819</v>
      </c>
      <c r="B300" s="23" t="s">
        <v>820</v>
      </c>
      <c r="C300" s="24" t="s">
        <v>122</v>
      </c>
      <c r="D300" s="25">
        <v>1</v>
      </c>
      <c r="E300" s="25">
        <f>VLOOKUP(B300,ABC!B$14:E$343,4,FALSE)</f>
        <v>0</v>
      </c>
      <c r="F300" s="25">
        <f t="shared" si="39"/>
        <v>0</v>
      </c>
      <c r="G300" s="105" t="e">
        <f>F300/ORCAMENTO_RESUMO!$D$78*100</f>
        <v>#DIV/0!</v>
      </c>
      <c r="H300" s="28" t="str">
        <f>VLOOKUP(B300,ABC!$B$15:$I$417,8,FALSE)</f>
        <v>159 665</v>
      </c>
    </row>
    <row r="301" spans="1:8" x14ac:dyDescent="0.2">
      <c r="A301" s="104" t="s">
        <v>821</v>
      </c>
      <c r="B301" s="23" t="s">
        <v>822</v>
      </c>
      <c r="C301" s="24" t="s">
        <v>122</v>
      </c>
      <c r="D301" s="25">
        <v>1</v>
      </c>
      <c r="E301" s="25">
        <f>VLOOKUP(B301,ABC!B$14:E$343,4,FALSE)</f>
        <v>0</v>
      </c>
      <c r="F301" s="25">
        <f t="shared" si="39"/>
        <v>0</v>
      </c>
      <c r="G301" s="105" t="e">
        <f>F301/ORCAMENTO_RESUMO!$D$78*100</f>
        <v>#DIV/0!</v>
      </c>
      <c r="H301" s="28" t="str">
        <f>VLOOKUP(B301,ABC!$B$15:$I$417,8,FALSE)</f>
        <v>159 665</v>
      </c>
    </row>
    <row r="302" spans="1:8" ht="22.5" x14ac:dyDescent="0.2">
      <c r="A302" s="104" t="s">
        <v>823</v>
      </c>
      <c r="B302" s="23" t="s">
        <v>824</v>
      </c>
      <c r="C302" s="24" t="s">
        <v>122</v>
      </c>
      <c r="D302" s="25">
        <v>1</v>
      </c>
      <c r="E302" s="25">
        <f>VLOOKUP(B302,ABC!B$14:E$343,4,FALSE)</f>
        <v>0</v>
      </c>
      <c r="F302" s="25">
        <f t="shared" si="39"/>
        <v>0</v>
      </c>
      <c r="G302" s="105" t="e">
        <f>F302/ORCAMENTO_RESUMO!$D$78*100</f>
        <v>#DIV/0!</v>
      </c>
      <c r="H302" s="28" t="str">
        <f>VLOOKUP(B302,ABC!$B$15:$I$417,8,FALSE)</f>
        <v>1 004 894</v>
      </c>
    </row>
    <row r="303" spans="1:8" x14ac:dyDescent="0.2">
      <c r="A303" s="104" t="s">
        <v>76</v>
      </c>
      <c r="B303" s="23" t="s">
        <v>77</v>
      </c>
      <c r="C303" s="24"/>
      <c r="D303" s="25"/>
      <c r="E303" s="25"/>
      <c r="F303" s="25">
        <f>SUBTOTAL(9,F304:F308)</f>
        <v>0</v>
      </c>
      <c r="G303" s="105" t="e">
        <f>F303/ORCAMENTO_RESUMO!$D$78*100</f>
        <v>#DIV/0!</v>
      </c>
      <c r="H303" s="28"/>
    </row>
    <row r="304" spans="1:8" ht="22.5" x14ac:dyDescent="0.2">
      <c r="A304" s="104" t="s">
        <v>825</v>
      </c>
      <c r="B304" s="23" t="s">
        <v>631</v>
      </c>
      <c r="C304" s="24" t="s">
        <v>122</v>
      </c>
      <c r="D304" s="25">
        <v>4</v>
      </c>
      <c r="E304" s="25">
        <f>VLOOKUP(B304,ABC!B$14:E$343,4,FALSE)</f>
        <v>0</v>
      </c>
      <c r="F304" s="25">
        <f t="shared" ref="F304:F308" si="40">ROUND(E304*D304,2)</f>
        <v>0</v>
      </c>
      <c r="G304" s="105" t="e">
        <f>F304/ORCAMENTO_RESUMO!$D$78*100</f>
        <v>#DIV/0!</v>
      </c>
      <c r="H304" s="28" t="str">
        <f>VLOOKUP(B304,ABC!$B$15:$I$417,8,FALSE)</f>
        <v>1 004 904</v>
      </c>
    </row>
    <row r="305" spans="1:8" x14ac:dyDescent="0.2">
      <c r="A305" s="104" t="s">
        <v>826</v>
      </c>
      <c r="B305" s="23" t="s">
        <v>627</v>
      </c>
      <c r="C305" s="24" t="s">
        <v>122</v>
      </c>
      <c r="D305" s="25">
        <v>6</v>
      </c>
      <c r="E305" s="25">
        <f>VLOOKUP(B305,ABC!B$14:E$343,4,FALSE)</f>
        <v>0</v>
      </c>
      <c r="F305" s="25">
        <f t="shared" si="40"/>
        <v>0</v>
      </c>
      <c r="G305" s="105" t="e">
        <f>F305/ORCAMENTO_RESUMO!$D$78*100</f>
        <v>#DIV/0!</v>
      </c>
      <c r="H305" s="28" t="str">
        <f>VLOOKUP(B305,ABC!$B$15:$I$417,8,FALSE)</f>
        <v>159 665</v>
      </c>
    </row>
    <row r="306" spans="1:8" ht="22.5" x14ac:dyDescent="0.2">
      <c r="A306" s="104" t="s">
        <v>827</v>
      </c>
      <c r="B306" s="23" t="s">
        <v>629</v>
      </c>
      <c r="C306" s="24" t="s">
        <v>122</v>
      </c>
      <c r="D306" s="25">
        <v>4</v>
      </c>
      <c r="E306" s="25">
        <f>VLOOKUP(B306,ABC!B$14:E$343,4,FALSE)</f>
        <v>0</v>
      </c>
      <c r="F306" s="25">
        <f t="shared" si="40"/>
        <v>0</v>
      </c>
      <c r="G306" s="105" t="e">
        <f>F306/ORCAMENTO_RESUMO!$D$78*100</f>
        <v>#DIV/0!</v>
      </c>
      <c r="H306" s="28" t="str">
        <f>VLOOKUP(B306,ABC!$B$15:$I$417,8,FALSE)</f>
        <v>160 868</v>
      </c>
    </row>
    <row r="307" spans="1:8" ht="22.5" x14ac:dyDescent="0.2">
      <c r="A307" s="104" t="s">
        <v>828</v>
      </c>
      <c r="B307" s="23" t="s">
        <v>637</v>
      </c>
      <c r="C307" s="24" t="s">
        <v>122</v>
      </c>
      <c r="D307" s="25">
        <v>1</v>
      </c>
      <c r="E307" s="25">
        <f>VLOOKUP(B307,ABC!B$14:E$343,4,FALSE)</f>
        <v>0</v>
      </c>
      <c r="F307" s="25">
        <f t="shared" si="40"/>
        <v>0</v>
      </c>
      <c r="G307" s="105" t="e">
        <f>F307/ORCAMENTO_RESUMO!$D$78*100</f>
        <v>#DIV/0!</v>
      </c>
      <c r="H307" s="28" t="str">
        <f>VLOOKUP(B307,ABC!$B$15:$I$417,8,FALSE)</f>
        <v>1 420 877</v>
      </c>
    </row>
    <row r="308" spans="1:8" ht="22.5" x14ac:dyDescent="0.2">
      <c r="A308" s="104" t="s">
        <v>829</v>
      </c>
      <c r="B308" s="23" t="s">
        <v>830</v>
      </c>
      <c r="C308" s="24" t="s">
        <v>122</v>
      </c>
      <c r="D308" s="25">
        <v>1</v>
      </c>
      <c r="E308" s="25">
        <f>VLOOKUP(B308,ABC!B$14:E$343,4,FALSE)</f>
        <v>0</v>
      </c>
      <c r="F308" s="25">
        <f t="shared" si="40"/>
        <v>0</v>
      </c>
      <c r="G308" s="105" t="e">
        <f>F308/ORCAMENTO_RESUMO!$D$78*100</f>
        <v>#DIV/0!</v>
      </c>
      <c r="H308" s="28" t="str">
        <f>VLOOKUP(B308,ABC!$B$15:$I$417,8,FALSE)</f>
        <v>1 004 894</v>
      </c>
    </row>
    <row r="309" spans="1:8" x14ac:dyDescent="0.2">
      <c r="A309" s="104" t="s">
        <v>78</v>
      </c>
      <c r="B309" s="23" t="s">
        <v>63</v>
      </c>
      <c r="C309" s="24"/>
      <c r="D309" s="25"/>
      <c r="E309" s="25"/>
      <c r="F309" s="25">
        <f>SUBTOTAL(9,F310:F312)</f>
        <v>0</v>
      </c>
      <c r="G309" s="105" t="e">
        <f>F309/ORCAMENTO_RESUMO!$D$78*100</f>
        <v>#DIV/0!</v>
      </c>
      <c r="H309" s="28"/>
    </row>
    <row r="310" spans="1:8" x14ac:dyDescent="0.2">
      <c r="A310" s="104" t="s">
        <v>831</v>
      </c>
      <c r="B310" s="23" t="s">
        <v>832</v>
      </c>
      <c r="C310" s="24" t="s">
        <v>115</v>
      </c>
      <c r="D310" s="25">
        <v>27.4</v>
      </c>
      <c r="E310" s="25">
        <f>VLOOKUP(B310,ABC!B$14:E$343,4,FALSE)</f>
        <v>0</v>
      </c>
      <c r="F310" s="25">
        <f t="shared" ref="F310:F312" si="41">ROUND(E310*D310,2)</f>
        <v>0</v>
      </c>
      <c r="G310" s="105" t="e">
        <f>F310/ORCAMENTO_RESUMO!$D$78*100</f>
        <v>#DIV/0!</v>
      </c>
      <c r="H310" s="28" t="str">
        <f>VLOOKUP(B310,ABC!$B$15:$I$417,8,FALSE)</f>
        <v>159 665</v>
      </c>
    </row>
    <row r="311" spans="1:8" x14ac:dyDescent="0.2">
      <c r="A311" s="104" t="s">
        <v>833</v>
      </c>
      <c r="B311" s="23" t="s">
        <v>834</v>
      </c>
      <c r="C311" s="24" t="s">
        <v>288</v>
      </c>
      <c r="D311" s="25">
        <v>2.67</v>
      </c>
      <c r="E311" s="25">
        <f>VLOOKUP(B311,ABC!B$14:E$343,4,FALSE)</f>
        <v>0</v>
      </c>
      <c r="F311" s="25">
        <f t="shared" si="41"/>
        <v>0</v>
      </c>
      <c r="G311" s="105" t="e">
        <f>F311/ORCAMENTO_RESUMO!$D$78*100</f>
        <v>#DIV/0!</v>
      </c>
      <c r="H311" s="28" t="str">
        <f>VLOOKUP(B311,ABC!$B$15:$I$417,8,FALSE)</f>
        <v>160 868</v>
      </c>
    </row>
    <row r="312" spans="1:8" ht="22.5" x14ac:dyDescent="0.2">
      <c r="A312" s="106" t="s">
        <v>835</v>
      </c>
      <c r="B312" s="29" t="s">
        <v>836</v>
      </c>
      <c r="C312" s="30" t="s">
        <v>288</v>
      </c>
      <c r="D312" s="31">
        <v>2.21</v>
      </c>
      <c r="E312" s="25">
        <f>VLOOKUP(B312,ABC!B$14:E$343,4,FALSE)</f>
        <v>0</v>
      </c>
      <c r="F312" s="25">
        <f t="shared" si="41"/>
        <v>0</v>
      </c>
      <c r="G312" s="105" t="e">
        <f>F312/ORCAMENTO_RESUMO!$D$78*100</f>
        <v>#DIV/0!</v>
      </c>
      <c r="H312" s="28" t="str">
        <f>VLOOKUP(B312,ABC!$B$15:$I$417,8,FALSE)</f>
        <v>160 868</v>
      </c>
    </row>
  </sheetData>
  <sheetProtection algorithmName="SHA-512" hashValue="/GAvc/txqIEysAmXA7HZbnDt2vEd9BZLLYJ51Xwt4Btb+zgj6Z57sQzgdh5ZQkVKcFJkbyFMTnnmxUoumbxU7Q==" saltValue="PpzaIZR2NHvWAIvEGDjThg==" spinCount="100000" sheet="1" scenarios="1" autoFilter="0"/>
  <autoFilter ref="A14:I313" xr:uid="{7DCF7316-BB90-4B55-BCAC-AB103A70C04C}"/>
  <mergeCells count="17">
    <mergeCell ref="G8:H8"/>
    <mergeCell ref="A1:A3"/>
    <mergeCell ref="B1:H1"/>
    <mergeCell ref="B2:H2"/>
    <mergeCell ref="B3:H3"/>
    <mergeCell ref="A11:F11"/>
    <mergeCell ref="G11:H12"/>
    <mergeCell ref="A12:F12"/>
    <mergeCell ref="B5:E5"/>
    <mergeCell ref="G5:H5"/>
    <mergeCell ref="A10:F10"/>
    <mergeCell ref="G10:H10"/>
    <mergeCell ref="B6:E6"/>
    <mergeCell ref="G6:H6"/>
    <mergeCell ref="B7:E7"/>
    <mergeCell ref="G7:H7"/>
    <mergeCell ref="B8:E8"/>
  </mergeCells>
  <conditionalFormatting sqref="A15:H312">
    <cfRule type="expression" dxfId="2" priority="1" stopIfTrue="1">
      <formula>LEN($A15)=3</formula>
    </cfRule>
    <cfRule type="expression" dxfId="1" priority="2" stopIfTrue="1">
      <formula>LEN($A15)=5</formula>
    </cfRule>
    <cfRule type="expression" dxfId="0" priority="3">
      <formula>$C15=""</formula>
    </cfRule>
  </conditionalFormatting>
  <printOptions horizontalCentered="1"/>
  <pageMargins left="0.39370078740157483" right="0.78740157480314965" top="0.78740157480314965" bottom="0.39370078740157483" header="0" footer="0"/>
  <pageSetup paperSize="9" scale="93" fitToHeight="1000" orientation="landscape" r:id="rId1"/>
  <headerFooter>
    <oddFooter>&amp;R&amp;6&amp;F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9</vt:i4>
      </vt:variant>
    </vt:vector>
  </HeadingPairs>
  <TitlesOfParts>
    <vt:vector size="14" baseType="lpstr">
      <vt:lpstr>ABC</vt:lpstr>
      <vt:lpstr>CRONO</vt:lpstr>
      <vt:lpstr>ORCAMENTO_RESUMO</vt:lpstr>
      <vt:lpstr>MAT</vt:lpstr>
      <vt:lpstr>SERV</vt:lpstr>
      <vt:lpstr>ABC!Area_de_impressao</vt:lpstr>
      <vt:lpstr>CRONO!Area_de_impressao</vt:lpstr>
      <vt:lpstr>Print_Area_1</vt:lpstr>
      <vt:lpstr>Print_Titles_1</vt:lpstr>
      <vt:lpstr>ABC!Titulos_de_impressao</vt:lpstr>
      <vt:lpstr>CRONO!Titulos_de_impressao</vt:lpstr>
      <vt:lpstr>MAT!Titulos_de_impressao</vt:lpstr>
      <vt:lpstr>ORCAMENTO_RESUMO!Titulos_de_impressao</vt:lpstr>
      <vt:lpstr>SERV!Titulos_de_impressao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Oscalmi Porto Freitas</dc:creator>
  <cp:lastModifiedBy>Oscalmi Porto Freitas</cp:lastModifiedBy>
  <cp:lastPrinted>2018-08-22T18:48:04Z</cp:lastPrinted>
  <dcterms:created xsi:type="dcterms:W3CDTF">2018-07-17T17:53:52Z</dcterms:created>
  <dcterms:modified xsi:type="dcterms:W3CDTF">2018-09-25T10:43:14Z</dcterms:modified>
</cp:coreProperties>
</file>