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TRICIA GARCIA\PROJETOS UEP\2018-06-Reforma Wc's 4ªSR\DOCUMENTOS\"/>
    </mc:Choice>
  </mc:AlternateContent>
  <xr:revisionPtr revIDLastSave="0" documentId="13_ncr:1_{64FB6AAE-B6AE-4C2B-90ED-6252B0955917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QUANTITATIVOS" sheetId="2" r:id="rId1"/>
  </sheets>
  <definedNames>
    <definedName name="_FilterDatabase_0" localSheetId="0">QUANTITATIVOS!$A$2:$J$10</definedName>
    <definedName name="_FilterDatabase_0_0" localSheetId="0">QUANTITATIVOS!$A$2:$J$10</definedName>
    <definedName name="_FilterDatabase_0_0_0" localSheetId="0">QUANTITATIVOS!$A$2:$J$10</definedName>
    <definedName name="_FilterDatabase_0_0_0_0" localSheetId="0">QUANTITATIVOS!$A$2:$J$10</definedName>
    <definedName name="_FilterDatabase_0_0_0_0_0" localSheetId="0">QUANTITATIVOS!$A$2:$J$10</definedName>
    <definedName name="_FilterDatabase_0_0_0_0_0_0" localSheetId="0">QUANTITATIVOS!$A$2:$J$10</definedName>
    <definedName name="_FilterDatabase_0_0_0_0_0_0_0" localSheetId="0">QUANTITATIVOS!$A$2:$J$10</definedName>
    <definedName name="_FilterDatabase_0_0_0_0_0_0_0_0" localSheetId="0">QUANTITATIVOS!$A$2:$J$10</definedName>
    <definedName name="_FilterDatabase_0_0_0_0_0_0_0_0_0" localSheetId="0">QUANTITATIVOS!$A$2:$J$10</definedName>
    <definedName name="_FilterDatabase_0_0_0_0_0_0_0_0_0_0" localSheetId="0">QUANTITATIVOS!$A$2:$J$10</definedName>
    <definedName name="_FilterDatabase_0_0_0_0_0_0_0_0_0_0_0" localSheetId="0">QUANTITATIVOS!$A$2:$J$10</definedName>
    <definedName name="_FilterDatabase_0_0_0_0_0_0_0_0_0_0_0_0" localSheetId="0">QUANTITATIVOS!$A$2:$J$10</definedName>
    <definedName name="_FilterDatabase_0_0_0_0_0_0_0_0_0_0_0_0_0" localSheetId="0">QUANTITATIVOS!$A$2:$J$10</definedName>
    <definedName name="_FilterDatabase_0_0_0_0_0_0_0_0_0_0_0_0_0_0" localSheetId="0">QUANTITATIVOS!$A$2:$J$10</definedName>
    <definedName name="_FilterDatabase_0_0_0_0_0_0_0_0_0_0_0_0_0_0_0" localSheetId="0">QUANTITATIVOS!$A$2:$J$10</definedName>
    <definedName name="_FilterDatabase_0_0_0_0_0_0_0_0_0_0_0_0_0_0_0_0" localSheetId="0">QUANTITATIVOS!$A$2:$J$10</definedName>
    <definedName name="_xlnm._FilterDatabase" localSheetId="0">QUANTITATIVOS!$A$2:$J$10</definedName>
  </definedNames>
  <calcPr calcId="162913"/>
</workbook>
</file>

<file path=xl/calcChain.xml><?xml version="1.0" encoding="utf-8"?>
<calcChain xmlns="http://schemas.openxmlformats.org/spreadsheetml/2006/main">
  <c r="I53" i="2" l="1"/>
  <c r="I47" i="2" l="1"/>
  <c r="I51" i="2" l="1"/>
  <c r="D22" i="2" l="1"/>
  <c r="I22" i="2" s="1"/>
  <c r="I21" i="2"/>
  <c r="I44" i="2" l="1"/>
  <c r="I48" i="2"/>
  <c r="D31" i="2" l="1"/>
  <c r="D5" i="2" l="1"/>
  <c r="I9" i="2"/>
  <c r="H6" i="2"/>
  <c r="I39" i="2" l="1"/>
  <c r="I33" i="2"/>
  <c r="I40" i="2"/>
  <c r="D35" i="2"/>
  <c r="I45" i="2"/>
  <c r="I43" i="2"/>
  <c r="I42" i="2"/>
  <c r="I41" i="2"/>
  <c r="D8" i="2" l="1"/>
  <c r="I8" i="2" s="1"/>
  <c r="I31" i="2"/>
  <c r="I5" i="2"/>
  <c r="D10" i="2"/>
  <c r="I10" i="2" s="1"/>
  <c r="I17" i="2"/>
  <c r="I15" i="2"/>
  <c r="D37" i="2"/>
  <c r="I37" i="2" s="1"/>
  <c r="I36" i="2"/>
  <c r="I35" i="2"/>
  <c r="I29" i="2"/>
  <c r="D6" i="2"/>
  <c r="D16" i="2"/>
  <c r="I14" i="2"/>
  <c r="D34" i="2" l="1"/>
  <c r="I34" i="2" s="1"/>
  <c r="I16" i="2"/>
  <c r="I12" i="2"/>
  <c r="D11" i="2"/>
  <c r="I11" i="2" s="1"/>
  <c r="D7" i="2"/>
  <c r="I7" i="2" s="1"/>
  <c r="D26" i="2" l="1"/>
  <c r="I23" i="2"/>
  <c r="I26" i="2"/>
  <c r="I6" i="2"/>
  <c r="D19" i="2" l="1"/>
  <c r="I19" i="2"/>
  <c r="D25" i="2"/>
  <c r="I54" i="2"/>
  <c r="D57" i="2"/>
  <c r="I57" i="2" s="1"/>
  <c r="D56" i="2" l="1"/>
  <c r="I56" i="2" s="1"/>
  <c r="I25" i="2"/>
  <c r="D27" i="2"/>
  <c r="I27" i="2" s="1"/>
</calcChain>
</file>

<file path=xl/sharedStrings.xml><?xml version="1.0" encoding="utf-8"?>
<sst xmlns="http://schemas.openxmlformats.org/spreadsheetml/2006/main" count="193" uniqueCount="150">
  <si>
    <t>ITEM</t>
  </si>
  <si>
    <t>DESCRIÇÃO DO ITEM</t>
  </si>
  <si>
    <t>UNID</t>
  </si>
  <si>
    <t>m3</t>
  </si>
  <si>
    <t>m2</t>
  </si>
  <si>
    <t>Demolição de revestimento cerâmico ou azulejo</t>
  </si>
  <si>
    <t>un</t>
  </si>
  <si>
    <t>Coleta e carga manuais de entulho</t>
  </si>
  <si>
    <t>ESQUADRIAS</t>
  </si>
  <si>
    <t>Revisão de esquadrias de alumínio</t>
  </si>
  <si>
    <t>Limpeza final da obra</t>
  </si>
  <si>
    <t>A</t>
  </si>
  <si>
    <t>B</t>
  </si>
  <si>
    <t>C</t>
  </si>
  <si>
    <t>D</t>
  </si>
  <si>
    <t>E</t>
  </si>
  <si>
    <t>TOTAL</t>
  </si>
  <si>
    <t>NOTA EXPLICATIVA</t>
  </si>
  <si>
    <t>Demolição de alvenaria de bloco cerâmico e=0,09m - revestida</t>
  </si>
  <si>
    <t>Demolição de piso de alta resistência</t>
  </si>
  <si>
    <t>Remoção de esquadria de madeira, com ou sem batente</t>
  </si>
  <si>
    <t>Remoção de trama metálica ou de madeira para forro, de forma manual, sem reaproveitamento. af_12/2017</t>
  </si>
  <si>
    <t>Remoção de luminárias, de forma manual, sem reaproveitamento. af_12/2017</t>
  </si>
  <si>
    <t>Remoção de metais sanitários, de forma manual, sem reaproveitamento. af_12/2017</t>
  </si>
  <si>
    <t>Remoção de válvula de descarga</t>
  </si>
  <si>
    <t>Remoção de bancada de granito (ou marmore)</t>
  </si>
  <si>
    <t/>
  </si>
  <si>
    <t>01.02</t>
  </si>
  <si>
    <t>REMOÇÕES E DEMOLIÇÕES</t>
  </si>
  <si>
    <t>01.02.001</t>
  </si>
  <si>
    <t>01.02.002</t>
  </si>
  <si>
    <t>01.02.003</t>
  </si>
  <si>
    <t>01.02.004</t>
  </si>
  <si>
    <t>01.02.005</t>
  </si>
  <si>
    <t>01.02.006</t>
  </si>
  <si>
    <t>01.02.007</t>
  </si>
  <si>
    <t>01.02.008</t>
  </si>
  <si>
    <t>01.02.009</t>
  </si>
  <si>
    <t>01.04</t>
  </si>
  <si>
    <t>REVESTIMENTO E PINTURA</t>
  </si>
  <si>
    <t>01.04.001</t>
  </si>
  <si>
    <t>01.04.002</t>
  </si>
  <si>
    <t>Revestimento cerâmico para paredes internas com placas tipo esmaltada extra de dimensões 25x35 cm aplicadas em ambientes de área maior que 5 m² na altura inteira das paredes. af_06/2014</t>
  </si>
  <si>
    <t>Revestimento cerâmico para piso com placas tipo porcelanato de dimensões 60x60 cm aplicada em ambientes de área maior que 10 m². af_06/2014</t>
  </si>
  <si>
    <t>Pintura para interiores, sobre paredes ou tetos, com lixamento, aplicação de 01 demão de líquido selador, 02 demãos de massa corrida e 02 demãos de tinta pva latex convencional para interiores</t>
  </si>
  <si>
    <t>Confecção e instalação de película auto-adesiva, tipo jateada</t>
  </si>
  <si>
    <t>Fechadura (tarjeta) livre-ocupado p/divisória em mármore ou granito, ref. TG0819 - IMAB ou similar, inclusive batente com amortecedor ref. BT0830000 - IMAB ou similar e parafusos</t>
  </si>
  <si>
    <t>01.06</t>
  </si>
  <si>
    <t>LOUÇAS E METAIS SANITÁRIOS</t>
  </si>
  <si>
    <t>01.06.001</t>
  </si>
  <si>
    <t>01.07</t>
  </si>
  <si>
    <t>INSTALAÇÃO ELÉTRICA</t>
  </si>
  <si>
    <t>01.07.001</t>
  </si>
  <si>
    <t>Luminária de embutir Lar T8 Led com refletor com aletas, 2x18w da Aladin FE 209/232 Al ou similar com lâmpadas e reator bivolt</t>
  </si>
  <si>
    <t>01.08</t>
  </si>
  <si>
    <t>01.08.001</t>
  </si>
  <si>
    <t>01.08.002</t>
  </si>
  <si>
    <t>01.08.003</t>
  </si>
  <si>
    <t>Retirada de entulho da obra utilizando caixa coletora capacidade 5 m3 (local: Aracaju)</t>
  </si>
  <si>
    <t>01.08.004</t>
  </si>
  <si>
    <t>Remoção de louças sanitárias, de forma manual, sem reaproveitamento. af_12/2017</t>
  </si>
  <si>
    <t>PÉ DIREITO=3,02m</t>
  </si>
  <si>
    <t>Porta em vidro temperado 10mm, na cor verde, inclusive ferragens e acessórios e instalação</t>
  </si>
  <si>
    <t>Forro de gesso comum, em placas 60x60 cm, inclusive madeiramento com ripões 3,5cm x 5,5cm, instalado</t>
  </si>
  <si>
    <t>DIVISÓRIAS</t>
  </si>
  <si>
    <t>BANCADAS</t>
  </si>
  <si>
    <t>01.08.006</t>
  </si>
  <si>
    <t>01.09</t>
  </si>
  <si>
    <t>01.09.001</t>
  </si>
  <si>
    <t>01.09.003</t>
  </si>
  <si>
    <t>01.10</t>
  </si>
  <si>
    <t>01.10.001</t>
  </si>
  <si>
    <t>01.11</t>
  </si>
  <si>
    <t>01.11.001</t>
  </si>
  <si>
    <t>01.12</t>
  </si>
  <si>
    <t>01.12.003</t>
  </si>
  <si>
    <t>01.12.004</t>
  </si>
  <si>
    <t>Acabamento para registro 1/2", 3/4" e 1" (PQ), ref. 4900 - C43, da Deca ou similar</t>
  </si>
  <si>
    <t>SERVIÇOS FINAIS</t>
  </si>
  <si>
    <t>duas pias</t>
  </si>
  <si>
    <t>teto</t>
  </si>
  <si>
    <t>Porta em madeira compensada (canela), lisa, semi-ôca, 1.00 x 2.10 m, revestida c/fórmica, inclusive batentes e ferragens</t>
  </si>
  <si>
    <t>Remoção de acessórios sanitários</t>
  </si>
  <si>
    <t>01.02.011</t>
  </si>
  <si>
    <t>01.02.012</t>
  </si>
  <si>
    <t>válvula hidra com problema na cabine de deficiente</t>
  </si>
  <si>
    <t>piso</t>
  </si>
  <si>
    <t>apenas 1 lavatório com espaço para deficiente</t>
  </si>
  <si>
    <t>porta de entrada</t>
  </si>
  <si>
    <t>cabines</t>
  </si>
  <si>
    <t xml:space="preserve">janelas </t>
  </si>
  <si>
    <t>paredes</t>
  </si>
  <si>
    <t xml:space="preserve">quatro torneiras </t>
  </si>
  <si>
    <t>paredes internas</t>
  </si>
  <si>
    <t xml:space="preserve">em todas as paredes </t>
  </si>
  <si>
    <t>01.09.002</t>
  </si>
  <si>
    <t>01.09.004</t>
  </si>
  <si>
    <t>divisórias internas das cabines</t>
  </si>
  <si>
    <t>01.09.005</t>
  </si>
  <si>
    <t>01.02.013</t>
  </si>
  <si>
    <t xml:space="preserve">Demolição manual de concreto simples </t>
  </si>
  <si>
    <t>Lastro (piso). 10%da área*espessura de 7cm</t>
  </si>
  <si>
    <t>2 portas das cabines + porta de entrada+porta deficiente</t>
  </si>
  <si>
    <t>Divisória em granito bege ipanema polido, e=2cm , inclusive montagem com ferragens</t>
  </si>
  <si>
    <t>acabamento do registro geral</t>
  </si>
  <si>
    <t>vasos sanitários</t>
  </si>
  <si>
    <t>Vaso sanitario c/caixa de descarga acoplada, linha ravena CP929, DECA ou similar, inclusive assento ASTRA TPK ou similar, conj. de fixação DECA SP13 ou similar, anel de vedação e engate plástico</t>
  </si>
  <si>
    <t>portas das cabines</t>
  </si>
  <si>
    <t>01.02.010</t>
  </si>
  <si>
    <t>m</t>
  </si>
  <si>
    <t>passagem dos pontos de água dos vasos</t>
  </si>
  <si>
    <t>01.04.003</t>
  </si>
  <si>
    <t>Enchimento de rasgos em alvenaria e concreto  para tubulação  diâm    1/2" a 1"</t>
  </si>
  <si>
    <t>Lavatório com bancada em granito bege ipanema, e = 2cm, dim 3,2x0.60, com 03 cubas de sobrepor de louça, sendo uma cuba rebaixada para deficiente, sifão cromado, válvula cromada, torneira cromada, inclusive testeira de 15cm e rodopia 20 cm, assentada</t>
  </si>
  <si>
    <t>portas das cabines, inclusive de deficiente</t>
  </si>
  <si>
    <t>Ponto de esgoto com tubo de pvc rígido soldável de Ø 100 mm (vaso sanitário)</t>
  </si>
  <si>
    <t>UN</t>
  </si>
  <si>
    <t>4 VASOS SANITÁRIOS (PARA COLOCAÇÃO DA CAIXA ACOPLADA)</t>
  </si>
  <si>
    <t>Barra de apoio, reta, fixa, em aço inox, l=70cm, d=1 1/2", Jackwal ou similar</t>
  </si>
  <si>
    <t>Barra de apoio, reta, fixa, em aço inox, l=80cm, d=1 1/2", Jackwal ou similar</t>
  </si>
  <si>
    <t>01.09.006</t>
  </si>
  <si>
    <t>Vaso sanitario c/caixa de descarga acoplada para deficientes físicos, branco, ROCA, CELITE ou similar, incl. assento universal em Polipropileno ou similar, conjunto de fixação, anel de vedação e engate plástico</t>
  </si>
  <si>
    <t>Papeleira cromada, Linha Targa, da Deca ou similar</t>
  </si>
  <si>
    <t>Porta-papel toalha em plástico ABS com acrílico, da JSN, ref. N7 ou similar</t>
  </si>
  <si>
    <t>INSTALAÇÃO HIDROSSANITÁRIA</t>
  </si>
  <si>
    <t>01.12.001</t>
  </si>
  <si>
    <t>01.13</t>
  </si>
  <si>
    <t>01.03</t>
  </si>
  <si>
    <t>01.03.002</t>
  </si>
  <si>
    <t>Enchimento de rasgos em alvenaria e concreto para tubulação   diâm  2 1/2"a 4"</t>
  </si>
  <si>
    <t>01.03.003</t>
  </si>
  <si>
    <t>Regularização de base para revest. de pisos com arg. traço t4, esp. média = 2,5cm</t>
  </si>
  <si>
    <t>todo o piso</t>
  </si>
  <si>
    <t>tubulação de esgoto do vaso do banheiro deficiente</t>
  </si>
  <si>
    <t>Interruptor simples (2 módulos) com interruptor paralelo (2 módulos), 10a/250v, incluindo suporte e placa - fornecimento e instalação. af_12/2015</t>
  </si>
  <si>
    <t>01.11.002</t>
  </si>
  <si>
    <t>Rasgo em contrapiso para ramais/ distribuição com diâmetros maiores que 75 mm. af_05/2015</t>
  </si>
  <si>
    <t>relocação dos esgotos dos vasos</t>
  </si>
  <si>
    <t>Ponto de consumo terminal de água fria (subramal) com tubulação de pvc, dn 25 mm, instalado em ramal de água, inclusos rasgo e chumbamento em alvenaria. af_12/2014</t>
  </si>
  <si>
    <t>relocação da alimentação de águas dos vasos (caixa acoplada)</t>
  </si>
  <si>
    <t>01.10.002</t>
  </si>
  <si>
    <t>FORRO E ESPELHO</t>
  </si>
  <si>
    <t>Espelho cristal, espessura 4mm, com parafusos de fixacao, sem moldura</t>
  </si>
  <si>
    <t>Sobre o lavatório</t>
  </si>
  <si>
    <t>01.12.002</t>
  </si>
  <si>
    <t>TRANSPORTE</t>
  </si>
  <si>
    <t>01.05</t>
  </si>
  <si>
    <t>01.13.001</t>
  </si>
  <si>
    <t>01.03.001</t>
  </si>
  <si>
    <t>ALVENARIA, ARGAMASSA E CONCRETO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</si>
</sst>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3399FF"/>
        <bgColor rgb="FF33CC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4">
    <xf numFmtId="0" fontId="0" fillId="0" borderId="0" xfId="0"/>
    <xf numFmtId="2" fontId="0" fillId="0" borderId="0" xfId="0" applyNumberFormat="1"/>
    <xf numFmtId="0" fontId="0" fillId="0" borderId="0" xfId="0"/>
    <xf numFmtId="0" fontId="1" fillId="0" borderId="1" xfId="0" applyFont="1" applyBorder="1" applyAlignment="1">
      <alignment horizontal="left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2" fontId="0" fillId="2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wrapText="1"/>
    </xf>
    <xf numFmtId="2" fontId="0" fillId="2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wrapText="1"/>
    </xf>
    <xf numFmtId="0" fontId="0" fillId="4" borderId="1" xfId="0" applyFill="1" applyBorder="1"/>
    <xf numFmtId="2" fontId="0" fillId="4" borderId="1" xfId="0" applyNumberFormat="1" applyFill="1" applyBorder="1"/>
    <xf numFmtId="2" fontId="0" fillId="4" borderId="1" xfId="0" applyNumberFormat="1" applyFill="1" applyBorder="1" applyAlignment="1">
      <alignment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2" fontId="3" fillId="4" borderId="1" xfId="0" applyNumberFormat="1" applyFont="1" applyFill="1" applyBorder="1"/>
    <xf numFmtId="2" fontId="3" fillId="4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2" fontId="4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>
      <alignment wrapText="1"/>
    </xf>
    <xf numFmtId="0" fontId="0" fillId="0" borderId="0" xfId="0" applyFill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2" fontId="0" fillId="0" borderId="3" xfId="0" applyNumberFormat="1" applyBorder="1"/>
    <xf numFmtId="2" fontId="0" fillId="0" borderId="3" xfId="0" applyNumberFormat="1" applyBorder="1" applyAlignment="1">
      <alignment wrapText="1"/>
    </xf>
    <xf numFmtId="0" fontId="3" fillId="4" borderId="4" xfId="0" applyFont="1" applyFill="1" applyBorder="1"/>
    <xf numFmtId="0" fontId="3" fillId="4" borderId="4" xfId="0" applyFont="1" applyFill="1" applyBorder="1" applyAlignment="1">
      <alignment wrapText="1"/>
    </xf>
    <xf numFmtId="2" fontId="3" fillId="4" borderId="4" xfId="0" applyNumberFormat="1" applyFont="1" applyFill="1" applyBorder="1"/>
    <xf numFmtId="2" fontId="3" fillId="4" borderId="4" xfId="0" applyNumberFormat="1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3" xfId="0" applyFill="1" applyBorder="1"/>
    <xf numFmtId="2" fontId="0" fillId="0" borderId="3" xfId="0" applyNumberFormat="1" applyFill="1" applyBorder="1"/>
    <xf numFmtId="2" fontId="0" fillId="0" borderId="3" xfId="0" applyNumberFormat="1" applyFill="1" applyBorder="1" applyAlignment="1">
      <alignment wrapText="1"/>
    </xf>
    <xf numFmtId="0" fontId="4" fillId="0" borderId="1" xfId="0" applyFont="1" applyFill="1" applyBorder="1"/>
    <xf numFmtId="0" fontId="5" fillId="0" borderId="1" xfId="0" applyFont="1" applyFill="1" applyBorder="1" applyAlignment="1">
      <alignment horizontal="left" vertical="center" wrapText="1"/>
    </xf>
    <xf numFmtId="2" fontId="0" fillId="5" borderId="1" xfId="0" applyNumberFormat="1" applyFill="1" applyBorder="1"/>
    <xf numFmtId="0" fontId="0" fillId="0" borderId="4" xfId="0" applyBorder="1"/>
    <xf numFmtId="0" fontId="0" fillId="0" borderId="4" xfId="0" applyBorder="1" applyAlignment="1">
      <alignment wrapText="1"/>
    </xf>
    <xf numFmtId="2" fontId="0" fillId="0" borderId="4" xfId="0" applyNumberFormat="1" applyBorder="1"/>
    <xf numFmtId="2" fontId="0" fillId="0" borderId="4" xfId="0" applyNumberFormat="1" applyFill="1" applyBorder="1"/>
    <xf numFmtId="2" fontId="0" fillId="0" borderId="4" xfId="0" applyNumberFormat="1" applyBorder="1" applyAlignment="1">
      <alignment wrapText="1"/>
    </xf>
    <xf numFmtId="44" fontId="3" fillId="4" borderId="1" xfId="1" applyFont="1" applyFill="1" applyBorder="1"/>
    <xf numFmtId="44" fontId="3" fillId="4" borderId="1" xfId="1" applyFont="1" applyFill="1" applyBorder="1" applyAlignment="1">
      <alignment wrapText="1"/>
    </xf>
    <xf numFmtId="44" fontId="0" fillId="0" borderId="0" xfId="1" applyFont="1"/>
    <xf numFmtId="0" fontId="4" fillId="0" borderId="4" xfId="0" applyFont="1" applyFill="1" applyBorder="1"/>
    <xf numFmtId="0" fontId="4" fillId="0" borderId="4" xfId="0" applyFont="1" applyFill="1" applyBorder="1" applyAlignment="1">
      <alignment wrapText="1"/>
    </xf>
    <xf numFmtId="2" fontId="4" fillId="0" borderId="4" xfId="0" applyNumberFormat="1" applyFont="1" applyFill="1" applyBorder="1"/>
    <xf numFmtId="2" fontId="4" fillId="0" borderId="4" xfId="0" applyNumberFormat="1" applyFont="1" applyFill="1" applyBorder="1" applyAlignment="1">
      <alignment wrapText="1"/>
    </xf>
    <xf numFmtId="0" fontId="4" fillId="0" borderId="0" xfId="0" applyFont="1" applyFill="1"/>
    <xf numFmtId="0" fontId="2" fillId="4" borderId="1" xfId="0" applyFont="1" applyFill="1" applyBorder="1" applyAlignment="1">
      <alignment horizontal="left" wrapText="1"/>
    </xf>
    <xf numFmtId="0" fontId="7" fillId="4" borderId="1" xfId="0" applyFont="1" applyFill="1" applyBorder="1"/>
    <xf numFmtId="2" fontId="7" fillId="4" borderId="1" xfId="0" applyNumberFormat="1" applyFont="1" applyFill="1" applyBorder="1"/>
    <xf numFmtId="2" fontId="7" fillId="4" borderId="1" xfId="0" applyNumberFormat="1" applyFont="1" applyFill="1" applyBorder="1" applyAlignment="1">
      <alignment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9933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66"/>
      <rgbColor rgb="FF99CCFF"/>
      <rgbColor rgb="FFFF99FF"/>
      <rgbColor rgb="FFCC99FF"/>
      <rgbColor rgb="FFFFCC99"/>
      <rgbColor rgb="FF3399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zoomScaleNormal="100" workbookViewId="0">
      <selection activeCell="L1" sqref="L1:M1048576"/>
    </sheetView>
  </sheetViews>
  <sheetFormatPr defaultRowHeight="15" x14ac:dyDescent="0.25"/>
  <cols>
    <col min="1" max="1" width="10.140625" customWidth="1"/>
    <col min="2" max="2" width="61.85546875" style="10" customWidth="1"/>
    <col min="3" max="3" width="8.28515625"/>
    <col min="4" max="9" width="8.28515625" style="1"/>
    <col min="10" max="10" width="27.85546875" style="19"/>
    <col min="11" max="1023" width="8.28515625"/>
  </cols>
  <sheetData>
    <row r="1" spans="1:10" s="2" customFormat="1" x14ac:dyDescent="0.25">
      <c r="A1" s="2" t="s">
        <v>61</v>
      </c>
      <c r="B1" s="10"/>
      <c r="D1" s="1"/>
      <c r="E1" s="1"/>
      <c r="F1" s="1"/>
      <c r="G1" s="1"/>
      <c r="H1" s="1"/>
      <c r="I1" s="1"/>
      <c r="J1" s="19"/>
    </row>
    <row r="2" spans="1:10" x14ac:dyDescent="0.25">
      <c r="A2" s="4" t="s">
        <v>0</v>
      </c>
      <c r="B2" s="5" t="s">
        <v>1</v>
      </c>
      <c r="C2" s="4" t="s">
        <v>2</v>
      </c>
      <c r="D2" s="6" t="s">
        <v>11</v>
      </c>
      <c r="E2" s="6" t="s">
        <v>12</v>
      </c>
      <c r="F2" s="6" t="s">
        <v>13</v>
      </c>
      <c r="G2" s="6" t="s">
        <v>14</v>
      </c>
      <c r="H2" s="6" t="s">
        <v>15</v>
      </c>
      <c r="I2" s="6" t="s">
        <v>16</v>
      </c>
      <c r="J2" s="6" t="s">
        <v>17</v>
      </c>
    </row>
    <row r="4" spans="1:10" x14ac:dyDescent="0.25">
      <c r="A4" s="7" t="s">
        <v>27</v>
      </c>
      <c r="B4" s="7" t="s">
        <v>28</v>
      </c>
      <c r="C4" s="8" t="s">
        <v>26</v>
      </c>
      <c r="D4" s="16"/>
      <c r="E4" s="16"/>
      <c r="F4" s="16"/>
      <c r="G4" s="16"/>
      <c r="H4" s="16"/>
      <c r="I4" s="16"/>
      <c r="J4" s="20"/>
    </row>
    <row r="5" spans="1:10" s="2" customFormat="1" x14ac:dyDescent="0.25">
      <c r="A5" s="3" t="s">
        <v>29</v>
      </c>
      <c r="B5" s="55" t="s">
        <v>18</v>
      </c>
      <c r="C5" s="39" t="s">
        <v>3</v>
      </c>
      <c r="D5" s="40">
        <f>(1.45*2+0.18+0.53+0.25+0.95+1.65+0.55+0.1)*2.1*0.15</f>
        <v>2.2396500000000001</v>
      </c>
      <c r="E5" s="40"/>
      <c r="F5" s="40"/>
      <c r="G5" s="40"/>
      <c r="H5" s="40"/>
      <c r="I5" s="40">
        <f>D5</f>
        <v>2.2396500000000001</v>
      </c>
      <c r="J5" s="41" t="s">
        <v>93</v>
      </c>
    </row>
    <row r="6" spans="1:10" x14ac:dyDescent="0.25">
      <c r="A6" s="3" t="s">
        <v>30</v>
      </c>
      <c r="B6" s="32" t="s">
        <v>5</v>
      </c>
      <c r="C6" s="9" t="s">
        <v>4</v>
      </c>
      <c r="D6" s="12">
        <f>(5+3.8)*2*2.75</f>
        <v>48.400000000000006</v>
      </c>
      <c r="E6" s="12"/>
      <c r="F6" s="12"/>
      <c r="G6" s="12"/>
      <c r="H6" s="12">
        <f>(2.2+3.8)*0.58+1*2.1</f>
        <v>5.58</v>
      </c>
      <c r="I6" s="12">
        <f>D6+E6+F6+G6-H6</f>
        <v>42.820000000000007</v>
      </c>
      <c r="J6" s="17" t="s">
        <v>91</v>
      </c>
    </row>
    <row r="7" spans="1:10" x14ac:dyDescent="0.25">
      <c r="A7" s="3" t="s">
        <v>31</v>
      </c>
      <c r="B7" s="33" t="s">
        <v>19</v>
      </c>
      <c r="C7" s="9" t="s">
        <v>4</v>
      </c>
      <c r="D7" s="12">
        <f>18.98</f>
        <v>18.98</v>
      </c>
      <c r="E7" s="12"/>
      <c r="F7" s="12"/>
      <c r="G7" s="12"/>
      <c r="H7" s="12"/>
      <c r="I7" s="12">
        <f t="shared" ref="I7:I12" si="0">D7</f>
        <v>18.98</v>
      </c>
      <c r="J7" s="17"/>
    </row>
    <row r="8" spans="1:10" s="2" customFormat="1" ht="25.5" x14ac:dyDescent="0.25">
      <c r="A8" s="3" t="s">
        <v>32</v>
      </c>
      <c r="B8" s="33" t="s">
        <v>100</v>
      </c>
      <c r="C8" s="9" t="s">
        <v>3</v>
      </c>
      <c r="D8" s="12">
        <f>0.1*18.98*0.07</f>
        <v>0.13286000000000003</v>
      </c>
      <c r="E8" s="12"/>
      <c r="F8" s="12"/>
      <c r="G8" s="12"/>
      <c r="H8" s="12"/>
      <c r="I8" s="12">
        <f t="shared" si="0"/>
        <v>0.13286000000000003</v>
      </c>
      <c r="J8" s="17" t="s">
        <v>101</v>
      </c>
    </row>
    <row r="9" spans="1:10" s="2" customFormat="1" ht="30" x14ac:dyDescent="0.25">
      <c r="A9" s="3" t="s">
        <v>33</v>
      </c>
      <c r="B9" s="33" t="s">
        <v>136</v>
      </c>
      <c r="C9" s="9" t="s">
        <v>109</v>
      </c>
      <c r="D9" s="12">
        <v>2</v>
      </c>
      <c r="E9" s="12"/>
      <c r="F9" s="12"/>
      <c r="G9" s="12"/>
      <c r="H9" s="12"/>
      <c r="I9" s="12">
        <f t="shared" si="0"/>
        <v>2</v>
      </c>
      <c r="J9" s="17" t="s">
        <v>137</v>
      </c>
    </row>
    <row r="10" spans="1:10" ht="25.5" x14ac:dyDescent="0.25">
      <c r="A10" s="3" t="s">
        <v>34</v>
      </c>
      <c r="B10" s="11" t="s">
        <v>20</v>
      </c>
      <c r="C10" s="9" t="s">
        <v>4</v>
      </c>
      <c r="D10" s="12">
        <f>1*2.1*2+2*0.6*1.8</f>
        <v>6.36</v>
      </c>
      <c r="E10" s="18"/>
      <c r="F10" s="18"/>
      <c r="G10" s="18"/>
      <c r="H10" s="18"/>
      <c r="I10" s="12">
        <f t="shared" si="0"/>
        <v>6.36</v>
      </c>
      <c r="J10" s="17" t="s">
        <v>102</v>
      </c>
    </row>
    <row r="11" spans="1:10" ht="30" x14ac:dyDescent="0.25">
      <c r="A11" s="3" t="s">
        <v>35</v>
      </c>
      <c r="B11" s="14" t="s">
        <v>21</v>
      </c>
      <c r="C11" s="13" t="s">
        <v>4</v>
      </c>
      <c r="D11" s="15">
        <f>18.98</f>
        <v>18.98</v>
      </c>
      <c r="E11" s="15"/>
      <c r="F11" s="15"/>
      <c r="G11" s="15"/>
      <c r="H11" s="15"/>
      <c r="I11" s="15">
        <f t="shared" si="0"/>
        <v>18.98</v>
      </c>
      <c r="J11" s="21"/>
    </row>
    <row r="12" spans="1:10" ht="30" x14ac:dyDescent="0.25">
      <c r="A12" s="3" t="s">
        <v>36</v>
      </c>
      <c r="B12" s="14" t="s">
        <v>22</v>
      </c>
      <c r="C12" s="13" t="s">
        <v>6</v>
      </c>
      <c r="D12" s="15">
        <v>2</v>
      </c>
      <c r="E12" s="15"/>
      <c r="F12" s="15"/>
      <c r="G12" s="15"/>
      <c r="H12" s="15"/>
      <c r="I12" s="15">
        <f t="shared" si="0"/>
        <v>2</v>
      </c>
      <c r="J12" s="21"/>
    </row>
    <row r="13" spans="1:10" ht="30" x14ac:dyDescent="0.25">
      <c r="A13" s="3" t="s">
        <v>37</v>
      </c>
      <c r="B13" s="14" t="s">
        <v>23</v>
      </c>
      <c r="C13" s="13" t="s">
        <v>6</v>
      </c>
      <c r="D13" s="15">
        <v>4</v>
      </c>
      <c r="E13" s="15"/>
      <c r="F13" s="15"/>
      <c r="G13" s="15"/>
      <c r="H13" s="15"/>
      <c r="I13" s="15">
        <v>4</v>
      </c>
      <c r="J13" s="21" t="s">
        <v>92</v>
      </c>
    </row>
    <row r="14" spans="1:10" ht="30" x14ac:dyDescent="0.25">
      <c r="A14" s="3" t="s">
        <v>108</v>
      </c>
      <c r="B14" s="14" t="s">
        <v>60</v>
      </c>
      <c r="C14" s="13" t="s">
        <v>6</v>
      </c>
      <c r="D14" s="15">
        <v>3</v>
      </c>
      <c r="E14" s="15"/>
      <c r="F14" s="15"/>
      <c r="G14" s="15"/>
      <c r="H14" s="15"/>
      <c r="I14" s="15">
        <f>D14</f>
        <v>3</v>
      </c>
      <c r="J14" s="21" t="s">
        <v>105</v>
      </c>
    </row>
    <row r="15" spans="1:10" s="2" customFormat="1" x14ac:dyDescent="0.25">
      <c r="A15" s="3" t="s">
        <v>83</v>
      </c>
      <c r="B15" s="14" t="s">
        <v>82</v>
      </c>
      <c r="C15" s="13"/>
      <c r="D15" s="15">
        <v>1</v>
      </c>
      <c r="E15" s="15"/>
      <c r="F15" s="15"/>
      <c r="G15" s="15"/>
      <c r="H15" s="15"/>
      <c r="I15" s="15">
        <f>D15</f>
        <v>1</v>
      </c>
      <c r="J15" s="21" t="s">
        <v>104</v>
      </c>
    </row>
    <row r="16" spans="1:10" x14ac:dyDescent="0.25">
      <c r="A16" s="3" t="s">
        <v>84</v>
      </c>
      <c r="B16" s="14" t="s">
        <v>25</v>
      </c>
      <c r="C16" s="13" t="s">
        <v>4</v>
      </c>
      <c r="D16" s="15">
        <f>3.2*0.6+1.5*0.6</f>
        <v>2.82</v>
      </c>
      <c r="E16" s="15"/>
      <c r="F16" s="15"/>
      <c r="G16" s="15"/>
      <c r="H16" s="15"/>
      <c r="I16" s="15">
        <f>D16</f>
        <v>2.82</v>
      </c>
      <c r="J16" s="21" t="s">
        <v>79</v>
      </c>
    </row>
    <row r="17" spans="1:10" s="2" customFormat="1" ht="30" x14ac:dyDescent="0.25">
      <c r="A17" s="3" t="s">
        <v>99</v>
      </c>
      <c r="B17" s="14" t="s">
        <v>24</v>
      </c>
      <c r="C17" s="13" t="s">
        <v>6</v>
      </c>
      <c r="D17" s="15">
        <v>3</v>
      </c>
      <c r="E17" s="15"/>
      <c r="F17" s="15"/>
      <c r="G17" s="15"/>
      <c r="H17" s="15"/>
      <c r="I17" s="15">
        <f>D17</f>
        <v>3</v>
      </c>
      <c r="J17" s="21" t="s">
        <v>85</v>
      </c>
    </row>
    <row r="18" spans="1:10" s="2" customFormat="1" x14ac:dyDescent="0.25">
      <c r="A18" s="25" t="s">
        <v>127</v>
      </c>
      <c r="B18" s="70" t="s">
        <v>145</v>
      </c>
      <c r="C18" s="71"/>
      <c r="D18" s="72"/>
      <c r="E18" s="72"/>
      <c r="F18" s="72"/>
      <c r="G18" s="72"/>
      <c r="H18" s="72"/>
      <c r="I18" s="72"/>
      <c r="J18" s="73"/>
    </row>
    <row r="19" spans="1:10" x14ac:dyDescent="0.25">
      <c r="A19" s="13" t="s">
        <v>147</v>
      </c>
      <c r="B19" s="14" t="s">
        <v>7</v>
      </c>
      <c r="C19" s="13" t="s">
        <v>3</v>
      </c>
      <c r="D19" s="15">
        <f>I5+I6*0.01+I7*0.02+I16*0.02+I8</f>
        <v>3.23671</v>
      </c>
      <c r="E19" s="15"/>
      <c r="F19" s="15"/>
      <c r="G19" s="15"/>
      <c r="H19" s="15"/>
      <c r="I19" s="15">
        <f>D19</f>
        <v>3.23671</v>
      </c>
      <c r="J19" s="21"/>
    </row>
    <row r="20" spans="1:10" s="2" customFormat="1" x14ac:dyDescent="0.25">
      <c r="A20" s="62" t="s">
        <v>38</v>
      </c>
      <c r="B20" s="26" t="s">
        <v>149</v>
      </c>
      <c r="C20" s="25" t="s">
        <v>26</v>
      </c>
      <c r="D20" s="27"/>
      <c r="E20" s="27"/>
      <c r="F20" s="27"/>
      <c r="G20" s="27"/>
      <c r="H20" s="27"/>
      <c r="I20" s="27"/>
      <c r="J20" s="28"/>
    </row>
    <row r="21" spans="1:10" s="2" customFormat="1" ht="30" x14ac:dyDescent="0.25">
      <c r="A21" s="13" t="s">
        <v>130</v>
      </c>
      <c r="B21" s="14" t="s">
        <v>129</v>
      </c>
      <c r="C21" s="13" t="s">
        <v>109</v>
      </c>
      <c r="D21" s="15">
        <v>1.5</v>
      </c>
      <c r="E21" s="15"/>
      <c r="F21" s="15"/>
      <c r="G21" s="15"/>
      <c r="H21" s="15"/>
      <c r="I21" s="15">
        <f>D21</f>
        <v>1.5</v>
      </c>
      <c r="J21" s="21" t="s">
        <v>133</v>
      </c>
    </row>
    <row r="22" spans="1:10" s="2" customFormat="1" ht="30" x14ac:dyDescent="0.25">
      <c r="A22" s="13" t="s">
        <v>148</v>
      </c>
      <c r="B22" s="14" t="s">
        <v>131</v>
      </c>
      <c r="C22" s="13" t="s">
        <v>4</v>
      </c>
      <c r="D22" s="15">
        <f>18.98</f>
        <v>18.98</v>
      </c>
      <c r="E22" s="15"/>
      <c r="F22" s="15"/>
      <c r="G22" s="15"/>
      <c r="H22" s="15"/>
      <c r="I22" s="15">
        <f>D22</f>
        <v>18.98</v>
      </c>
      <c r="J22" s="21" t="s">
        <v>132</v>
      </c>
    </row>
    <row r="23" spans="1:10" ht="30" x14ac:dyDescent="0.25">
      <c r="A23" s="13" t="s">
        <v>128</v>
      </c>
      <c r="B23" s="14" t="s">
        <v>112</v>
      </c>
      <c r="C23" s="13" t="s">
        <v>4</v>
      </c>
      <c r="D23" s="15">
        <v>3</v>
      </c>
      <c r="E23" s="15"/>
      <c r="F23" s="15"/>
      <c r="G23" s="15"/>
      <c r="H23" s="15"/>
      <c r="I23" s="15">
        <f>D23</f>
        <v>3</v>
      </c>
      <c r="J23" s="17" t="s">
        <v>110</v>
      </c>
    </row>
    <row r="24" spans="1:10" s="64" customFormat="1" x14ac:dyDescent="0.25">
      <c r="A24" s="62" t="s">
        <v>146</v>
      </c>
      <c r="B24" s="63" t="s">
        <v>39</v>
      </c>
      <c r="C24" s="62" t="s">
        <v>26</v>
      </c>
      <c r="D24" s="62"/>
      <c r="E24" s="62"/>
      <c r="F24" s="62"/>
      <c r="G24" s="62"/>
      <c r="H24" s="62"/>
      <c r="I24" s="62"/>
      <c r="J24" s="63"/>
    </row>
    <row r="25" spans="1:10" ht="45" x14ac:dyDescent="0.25">
      <c r="A25" s="13" t="s">
        <v>40</v>
      </c>
      <c r="B25" s="14" t="s">
        <v>42</v>
      </c>
      <c r="C25" s="13" t="s">
        <v>4</v>
      </c>
      <c r="D25" s="15">
        <f>I6</f>
        <v>42.820000000000007</v>
      </c>
      <c r="E25" s="15"/>
      <c r="F25" s="15"/>
      <c r="G25" s="15"/>
      <c r="H25" s="15"/>
      <c r="I25" s="15">
        <f>D25</f>
        <v>42.820000000000007</v>
      </c>
      <c r="J25" s="21" t="s">
        <v>94</v>
      </c>
    </row>
    <row r="26" spans="1:10" ht="45" x14ac:dyDescent="0.25">
      <c r="A26" s="13" t="s">
        <v>41</v>
      </c>
      <c r="B26" s="14" t="s">
        <v>43</v>
      </c>
      <c r="C26" s="13" t="s">
        <v>4</v>
      </c>
      <c r="D26" s="15">
        <f>I7</f>
        <v>18.98</v>
      </c>
      <c r="E26" s="15"/>
      <c r="F26" s="15"/>
      <c r="G26" s="15"/>
      <c r="H26" s="15"/>
      <c r="I26" s="15">
        <f>D26</f>
        <v>18.98</v>
      </c>
      <c r="J26" s="21" t="s">
        <v>86</v>
      </c>
    </row>
    <row r="27" spans="1:10" s="2" customFormat="1" ht="45" x14ac:dyDescent="0.25">
      <c r="A27" s="13" t="s">
        <v>111</v>
      </c>
      <c r="B27" s="14" t="s">
        <v>44</v>
      </c>
      <c r="C27" s="13" t="s">
        <v>4</v>
      </c>
      <c r="D27" s="15">
        <f>D25</f>
        <v>42.820000000000007</v>
      </c>
      <c r="E27" s="15"/>
      <c r="F27" s="15"/>
      <c r="G27" s="15"/>
      <c r="H27" s="15"/>
      <c r="I27" s="15">
        <f>D27</f>
        <v>42.820000000000007</v>
      </c>
      <c r="J27" s="21" t="s">
        <v>80</v>
      </c>
    </row>
    <row r="28" spans="1:10" s="2" customFormat="1" x14ac:dyDescent="0.25">
      <c r="A28" s="25" t="s">
        <v>47</v>
      </c>
      <c r="B28" s="26" t="s">
        <v>65</v>
      </c>
      <c r="C28" s="22"/>
      <c r="D28" s="23"/>
      <c r="E28" s="23"/>
      <c r="F28" s="23"/>
      <c r="G28" s="23"/>
      <c r="H28" s="23"/>
      <c r="I28" s="23"/>
      <c r="J28" s="24"/>
    </row>
    <row r="29" spans="1:10" s="2" customFormat="1" ht="75" x14ac:dyDescent="0.25">
      <c r="A29" s="13" t="s">
        <v>49</v>
      </c>
      <c r="B29" s="14" t="s">
        <v>113</v>
      </c>
      <c r="C29" s="13" t="s">
        <v>6</v>
      </c>
      <c r="D29" s="15">
        <v>1</v>
      </c>
      <c r="E29" s="15"/>
      <c r="F29" s="15"/>
      <c r="G29" s="15"/>
      <c r="H29" s="15"/>
      <c r="I29" s="15">
        <f>D29</f>
        <v>1</v>
      </c>
      <c r="J29" s="21" t="s">
        <v>87</v>
      </c>
    </row>
    <row r="30" spans="1:10" s="2" customFormat="1" x14ac:dyDescent="0.25">
      <c r="A30" s="25" t="s">
        <v>50</v>
      </c>
      <c r="B30" s="26" t="s">
        <v>64</v>
      </c>
      <c r="C30" s="22"/>
      <c r="D30" s="23"/>
      <c r="E30" s="23"/>
      <c r="F30" s="23"/>
      <c r="G30" s="23"/>
      <c r="H30" s="23"/>
      <c r="I30" s="23"/>
      <c r="J30" s="24"/>
    </row>
    <row r="31" spans="1:10" s="2" customFormat="1" ht="30" x14ac:dyDescent="0.25">
      <c r="A31" s="13" t="s">
        <v>52</v>
      </c>
      <c r="B31" s="14" t="s">
        <v>103</v>
      </c>
      <c r="C31" s="13" t="s">
        <v>4</v>
      </c>
      <c r="D31" s="15">
        <f>(1.4*3+0.2+0.37+0.37+0.18+0.7+0.1+1.5)*1.8</f>
        <v>13.715999999999999</v>
      </c>
      <c r="E31" s="15"/>
      <c r="F31" s="15"/>
      <c r="G31" s="15"/>
      <c r="H31" s="15"/>
      <c r="I31" s="56">
        <f>D31</f>
        <v>13.715999999999999</v>
      </c>
      <c r="J31" s="21" t="s">
        <v>97</v>
      </c>
    </row>
    <row r="32" spans="1:10" x14ac:dyDescent="0.25">
      <c r="A32" s="25" t="s">
        <v>54</v>
      </c>
      <c r="B32" s="26" t="s">
        <v>8</v>
      </c>
      <c r="C32" s="25" t="s">
        <v>26</v>
      </c>
      <c r="D32" s="27"/>
      <c r="E32" s="27"/>
      <c r="F32" s="27"/>
      <c r="G32" s="27"/>
      <c r="H32" s="27"/>
      <c r="I32" s="27"/>
      <c r="J32" s="28"/>
    </row>
    <row r="33" spans="1:10" s="2" customFormat="1" ht="45" x14ac:dyDescent="0.25">
      <c r="A33" s="13" t="s">
        <v>55</v>
      </c>
      <c r="B33" s="29" t="s">
        <v>46</v>
      </c>
      <c r="C33" s="54" t="s">
        <v>6</v>
      </c>
      <c r="D33" s="30">
        <v>4</v>
      </c>
      <c r="E33" s="30"/>
      <c r="F33" s="30"/>
      <c r="G33" s="30"/>
      <c r="H33" s="30"/>
      <c r="I33" s="30">
        <f>D33</f>
        <v>4</v>
      </c>
      <c r="J33" s="31" t="s">
        <v>107</v>
      </c>
    </row>
    <row r="34" spans="1:10" s="2" customFormat="1" ht="30" x14ac:dyDescent="0.25">
      <c r="A34" s="13" t="s">
        <v>56</v>
      </c>
      <c r="B34" s="29" t="s">
        <v>45</v>
      </c>
      <c r="C34" s="54" t="s">
        <v>4</v>
      </c>
      <c r="D34" s="30">
        <f>I35</f>
        <v>3.04</v>
      </c>
      <c r="E34" s="30"/>
      <c r="F34" s="30"/>
      <c r="G34" s="30"/>
      <c r="H34" s="30"/>
      <c r="I34" s="30">
        <f>D34</f>
        <v>3.04</v>
      </c>
      <c r="J34" s="31" t="s">
        <v>114</v>
      </c>
    </row>
    <row r="35" spans="1:10" s="2" customFormat="1" ht="30" x14ac:dyDescent="0.25">
      <c r="A35" s="13" t="s">
        <v>57</v>
      </c>
      <c r="B35" s="29" t="s">
        <v>62</v>
      </c>
      <c r="C35" s="13" t="s">
        <v>4</v>
      </c>
      <c r="D35" s="30">
        <f>0.6*1.6*3+0.1*1.6</f>
        <v>3.04</v>
      </c>
      <c r="E35" s="30"/>
      <c r="F35" s="30"/>
      <c r="G35" s="30"/>
      <c r="H35" s="30"/>
      <c r="I35" s="30">
        <f>D35</f>
        <v>3.04</v>
      </c>
      <c r="J35" s="31" t="s">
        <v>114</v>
      </c>
    </row>
    <row r="36" spans="1:10" s="2" customFormat="1" ht="30" x14ac:dyDescent="0.25">
      <c r="A36" s="13" t="s">
        <v>59</v>
      </c>
      <c r="B36" s="29" t="s">
        <v>81</v>
      </c>
      <c r="C36" s="13" t="s">
        <v>6</v>
      </c>
      <c r="D36" s="30">
        <v>1</v>
      </c>
      <c r="E36" s="30"/>
      <c r="F36" s="30"/>
      <c r="G36" s="30"/>
      <c r="H36" s="30"/>
      <c r="I36" s="30">
        <f t="shared" ref="I36:I37" si="1">D36</f>
        <v>1</v>
      </c>
      <c r="J36" s="31" t="s">
        <v>88</v>
      </c>
    </row>
    <row r="37" spans="1:10" x14ac:dyDescent="0.25">
      <c r="A37" s="13" t="s">
        <v>66</v>
      </c>
      <c r="B37" s="14" t="s">
        <v>9</v>
      </c>
      <c r="C37" s="13" t="s">
        <v>4</v>
      </c>
      <c r="D37" s="15">
        <f>(2.2+3.8)*0.58</f>
        <v>3.4799999999999995</v>
      </c>
      <c r="E37" s="15"/>
      <c r="F37" s="15"/>
      <c r="G37" s="15"/>
      <c r="H37" s="15"/>
      <c r="I37" s="30">
        <f t="shared" si="1"/>
        <v>3.4799999999999995</v>
      </c>
      <c r="J37" s="21" t="s">
        <v>90</v>
      </c>
    </row>
    <row r="38" spans="1:10" x14ac:dyDescent="0.25">
      <c r="A38" s="25" t="s">
        <v>67</v>
      </c>
      <c r="B38" s="26" t="s">
        <v>48</v>
      </c>
      <c r="C38" s="25" t="s">
        <v>26</v>
      </c>
      <c r="D38" s="27"/>
      <c r="E38" s="27"/>
      <c r="F38" s="27"/>
      <c r="G38" s="27"/>
      <c r="H38" s="27"/>
      <c r="I38" s="27"/>
      <c r="J38" s="28"/>
    </row>
    <row r="39" spans="1:10" s="2" customFormat="1" ht="30" x14ac:dyDescent="0.25">
      <c r="A39" s="54"/>
      <c r="B39" s="29" t="s">
        <v>77</v>
      </c>
      <c r="C39" s="54" t="s">
        <v>6</v>
      </c>
      <c r="D39" s="30">
        <v>1</v>
      </c>
      <c r="E39" s="30"/>
      <c r="F39" s="30"/>
      <c r="G39" s="30"/>
      <c r="H39" s="30"/>
      <c r="I39" s="30">
        <f>D39</f>
        <v>1</v>
      </c>
      <c r="J39" s="31"/>
    </row>
    <row r="40" spans="1:10" s="2" customFormat="1" x14ac:dyDescent="0.25">
      <c r="A40" s="13" t="s">
        <v>68</v>
      </c>
      <c r="B40" s="29" t="s">
        <v>122</v>
      </c>
      <c r="C40" s="54" t="s">
        <v>6</v>
      </c>
      <c r="D40" s="30">
        <v>4</v>
      </c>
      <c r="E40" s="30"/>
      <c r="F40" s="30"/>
      <c r="G40" s="30"/>
      <c r="H40" s="30"/>
      <c r="I40" s="30">
        <f>D40</f>
        <v>4</v>
      </c>
      <c r="J40" s="31" t="s">
        <v>89</v>
      </c>
    </row>
    <row r="41" spans="1:10" s="35" customFormat="1" ht="30" x14ac:dyDescent="0.25">
      <c r="A41" s="13" t="s">
        <v>95</v>
      </c>
      <c r="B41" s="34" t="s">
        <v>123</v>
      </c>
      <c r="C41" s="36" t="s">
        <v>6</v>
      </c>
      <c r="D41" s="37">
        <v>1</v>
      </c>
      <c r="E41" s="37"/>
      <c r="F41" s="37"/>
      <c r="G41" s="37"/>
      <c r="H41" s="37"/>
      <c r="I41" s="37">
        <f t="shared" ref="I41:I45" si="2">D41</f>
        <v>1</v>
      </c>
      <c r="J41" s="38"/>
    </row>
    <row r="42" spans="1:10" s="35" customFormat="1" ht="45" x14ac:dyDescent="0.25">
      <c r="A42" s="13" t="s">
        <v>69</v>
      </c>
      <c r="B42" s="50" t="s">
        <v>106</v>
      </c>
      <c r="C42" s="51" t="s">
        <v>6</v>
      </c>
      <c r="D42" s="52">
        <v>3</v>
      </c>
      <c r="E42" s="52"/>
      <c r="F42" s="52"/>
      <c r="G42" s="52"/>
      <c r="H42" s="52"/>
      <c r="I42" s="37">
        <f t="shared" si="2"/>
        <v>3</v>
      </c>
      <c r="J42" s="53"/>
    </row>
    <row r="43" spans="1:10" s="35" customFormat="1" ht="60" x14ac:dyDescent="0.25">
      <c r="A43" s="13" t="s">
        <v>96</v>
      </c>
      <c r="B43" s="43" t="s">
        <v>121</v>
      </c>
      <c r="C43" s="42" t="s">
        <v>6</v>
      </c>
      <c r="D43" s="44">
        <v>1</v>
      </c>
      <c r="E43" s="44"/>
      <c r="F43" s="44"/>
      <c r="G43" s="44"/>
      <c r="H43" s="44"/>
      <c r="I43" s="37">
        <f t="shared" si="2"/>
        <v>1</v>
      </c>
      <c r="J43" s="45"/>
    </row>
    <row r="44" spans="1:10" s="35" customFormat="1" ht="30" x14ac:dyDescent="0.25">
      <c r="A44" s="13" t="s">
        <v>98</v>
      </c>
      <c r="B44" s="14" t="s">
        <v>118</v>
      </c>
      <c r="C44" s="42"/>
      <c r="D44" s="44">
        <v>1</v>
      </c>
      <c r="E44" s="44"/>
      <c r="F44" s="44"/>
      <c r="G44" s="44"/>
      <c r="H44" s="44"/>
      <c r="I44" s="37">
        <f t="shared" si="2"/>
        <v>1</v>
      </c>
      <c r="J44" s="45"/>
    </row>
    <row r="45" spans="1:10" ht="30" x14ac:dyDescent="0.25">
      <c r="A45" s="13" t="s">
        <v>120</v>
      </c>
      <c r="B45" s="14" t="s">
        <v>119</v>
      </c>
      <c r="C45" s="13" t="s">
        <v>6</v>
      </c>
      <c r="D45" s="15">
        <v>2</v>
      </c>
      <c r="E45" s="15"/>
      <c r="F45" s="15"/>
      <c r="G45" s="15"/>
      <c r="H45" s="15"/>
      <c r="I45" s="37">
        <f t="shared" si="2"/>
        <v>2</v>
      </c>
      <c r="J45" s="21"/>
    </row>
    <row r="46" spans="1:10" s="2" customFormat="1" x14ac:dyDescent="0.25">
      <c r="A46" s="46" t="s">
        <v>70</v>
      </c>
      <c r="B46" s="47" t="s">
        <v>124</v>
      </c>
      <c r="C46" s="46" t="s">
        <v>26</v>
      </c>
      <c r="D46" s="48"/>
      <c r="E46" s="48"/>
      <c r="F46" s="48"/>
      <c r="G46" s="48"/>
      <c r="H46" s="48"/>
      <c r="I46" s="48"/>
      <c r="J46" s="49"/>
    </row>
    <row r="47" spans="1:10" s="2" customFormat="1" ht="45" x14ac:dyDescent="0.25">
      <c r="A47" s="13" t="s">
        <v>71</v>
      </c>
      <c r="B47" s="66" t="s">
        <v>138</v>
      </c>
      <c r="C47" s="65" t="s">
        <v>109</v>
      </c>
      <c r="D47" s="67">
        <v>4</v>
      </c>
      <c r="E47" s="67"/>
      <c r="F47" s="67"/>
      <c r="G47" s="67"/>
      <c r="H47" s="67"/>
      <c r="I47" s="67">
        <f>D47</f>
        <v>4</v>
      </c>
      <c r="J47" s="68" t="s">
        <v>139</v>
      </c>
    </row>
    <row r="48" spans="1:10" s="2" customFormat="1" ht="45" x14ac:dyDescent="0.25">
      <c r="A48" s="13" t="s">
        <v>140</v>
      </c>
      <c r="B48" s="58" t="s">
        <v>115</v>
      </c>
      <c r="C48" s="57" t="s">
        <v>116</v>
      </c>
      <c r="D48" s="59">
        <v>4</v>
      </c>
      <c r="E48" s="59"/>
      <c r="F48" s="59"/>
      <c r="G48" s="59"/>
      <c r="H48" s="59"/>
      <c r="I48" s="60">
        <f>D48</f>
        <v>4</v>
      </c>
      <c r="J48" s="61" t="s">
        <v>117</v>
      </c>
    </row>
    <row r="49" spans="1:10" x14ac:dyDescent="0.25">
      <c r="A49" s="46" t="s">
        <v>72</v>
      </c>
      <c r="B49" s="47" t="s">
        <v>51</v>
      </c>
      <c r="C49" s="46" t="s">
        <v>26</v>
      </c>
      <c r="D49" s="48"/>
      <c r="E49" s="48"/>
      <c r="F49" s="48"/>
      <c r="G49" s="48"/>
      <c r="H49" s="48"/>
      <c r="I49" s="48"/>
      <c r="J49" s="49"/>
    </row>
    <row r="50" spans="1:10" ht="30" x14ac:dyDescent="0.25">
      <c r="A50" s="13" t="s">
        <v>73</v>
      </c>
      <c r="B50" s="14" t="s">
        <v>53</v>
      </c>
      <c r="C50" s="13" t="s">
        <v>6</v>
      </c>
      <c r="D50" s="15">
        <v>2</v>
      </c>
      <c r="E50" s="15"/>
      <c r="F50" s="15"/>
      <c r="G50" s="15"/>
      <c r="H50" s="15"/>
      <c r="I50" s="15">
        <v>2</v>
      </c>
      <c r="J50" s="21"/>
    </row>
    <row r="51" spans="1:10" s="2" customFormat="1" ht="45" x14ac:dyDescent="0.25">
      <c r="A51" s="13" t="s">
        <v>135</v>
      </c>
      <c r="B51" s="14" t="s">
        <v>134</v>
      </c>
      <c r="C51" s="13" t="s">
        <v>6</v>
      </c>
      <c r="D51" s="15">
        <v>1</v>
      </c>
      <c r="E51" s="15"/>
      <c r="F51" s="15"/>
      <c r="G51" s="15"/>
      <c r="H51" s="15"/>
      <c r="I51" s="15">
        <f>D51</f>
        <v>1</v>
      </c>
      <c r="J51" s="21"/>
    </row>
    <row r="52" spans="1:10" s="2" customFormat="1" x14ac:dyDescent="0.25">
      <c r="A52" s="25" t="s">
        <v>74</v>
      </c>
      <c r="B52" s="26" t="s">
        <v>141</v>
      </c>
      <c r="C52" s="25"/>
      <c r="D52" s="27"/>
      <c r="E52" s="27"/>
      <c r="F52" s="27"/>
      <c r="G52" s="27"/>
      <c r="H52" s="27"/>
      <c r="I52" s="27"/>
      <c r="J52" s="28"/>
    </row>
    <row r="53" spans="1:10" s="69" customFormat="1" ht="30" x14ac:dyDescent="0.25">
      <c r="A53" s="36" t="s">
        <v>125</v>
      </c>
      <c r="B53" s="29" t="s">
        <v>142</v>
      </c>
      <c r="C53" s="54" t="s">
        <v>4</v>
      </c>
      <c r="D53" s="30">
        <v>3.2</v>
      </c>
      <c r="E53" s="30"/>
      <c r="F53" s="30"/>
      <c r="G53" s="30"/>
      <c r="H53" s="30"/>
      <c r="I53" s="30">
        <f>D53</f>
        <v>3.2</v>
      </c>
      <c r="J53" s="31" t="s">
        <v>143</v>
      </c>
    </row>
    <row r="54" spans="1:10" s="2" customFormat="1" ht="30" x14ac:dyDescent="0.25">
      <c r="A54" s="36" t="s">
        <v>144</v>
      </c>
      <c r="B54" s="14" t="s">
        <v>63</v>
      </c>
      <c r="C54" s="13" t="s">
        <v>4</v>
      </c>
      <c r="D54" s="15">
        <v>18.98</v>
      </c>
      <c r="E54" s="15"/>
      <c r="F54" s="15"/>
      <c r="G54" s="15"/>
      <c r="H54" s="15"/>
      <c r="I54" s="15">
        <f>D54</f>
        <v>18.98</v>
      </c>
      <c r="J54" s="21"/>
    </row>
    <row r="55" spans="1:10" x14ac:dyDescent="0.25">
      <c r="A55" s="25" t="s">
        <v>126</v>
      </c>
      <c r="B55" s="26" t="s">
        <v>78</v>
      </c>
      <c r="C55" s="25" t="s">
        <v>26</v>
      </c>
      <c r="D55" s="27"/>
      <c r="E55" s="27"/>
      <c r="F55" s="27"/>
      <c r="G55" s="27"/>
      <c r="H55" s="27"/>
      <c r="I55" s="27"/>
      <c r="J55" s="28"/>
    </row>
    <row r="56" spans="1:10" ht="30" x14ac:dyDescent="0.25">
      <c r="A56" s="13" t="s">
        <v>75</v>
      </c>
      <c r="B56" s="14" t="s">
        <v>58</v>
      </c>
      <c r="C56" s="13" t="s">
        <v>3</v>
      </c>
      <c r="D56" s="15">
        <f>I19</f>
        <v>3.23671</v>
      </c>
      <c r="E56" s="15"/>
      <c r="F56" s="15"/>
      <c r="G56" s="15"/>
      <c r="H56" s="15"/>
      <c r="I56" s="15">
        <f>D56</f>
        <v>3.23671</v>
      </c>
      <c r="J56" s="21"/>
    </row>
    <row r="57" spans="1:10" x14ac:dyDescent="0.25">
      <c r="A57" s="13" t="s">
        <v>76</v>
      </c>
      <c r="B57" s="14" t="s">
        <v>10</v>
      </c>
      <c r="C57" s="13" t="s">
        <v>4</v>
      </c>
      <c r="D57" s="15">
        <f>D54</f>
        <v>18.98</v>
      </c>
      <c r="E57" s="15"/>
      <c r="F57" s="15"/>
      <c r="G57" s="15"/>
      <c r="H57" s="15"/>
      <c r="I57" s="15">
        <f>D57</f>
        <v>18.98</v>
      </c>
      <c r="J57" s="21"/>
    </row>
  </sheetData>
  <autoFilter ref="A2:J10" xr:uid="{00000000-0009-0000-0000-000000000000}"/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17</vt:i4>
      </vt:variant>
    </vt:vector>
  </HeadingPairs>
  <TitlesOfParts>
    <vt:vector size="18" baseType="lpstr">
      <vt:lpstr>QUANTITATIVOS</vt:lpstr>
      <vt:lpstr>QUANTITATIVOS!_FilterDatabase_0</vt:lpstr>
      <vt:lpstr>QUANTITATIVOS!_FilterDatabase_0_0</vt:lpstr>
      <vt:lpstr>QUANTITATIVOS!_FilterDatabase_0_0_0</vt:lpstr>
      <vt:lpstr>QUANTITATIVOS!_FilterDatabase_0_0_0_0</vt:lpstr>
      <vt:lpstr>QUANTITATIVOS!_FilterDatabase_0_0_0_0_0</vt:lpstr>
      <vt:lpstr>QUANTITATIVOS!_FilterDatabase_0_0_0_0_0_0</vt:lpstr>
      <vt:lpstr>QUANTITATIVOS!_FilterDatabase_0_0_0_0_0_0_0</vt:lpstr>
      <vt:lpstr>QUANTITATIVOS!_FilterDatabase_0_0_0_0_0_0_0_0</vt:lpstr>
      <vt:lpstr>QUANTITATIVOS!_FilterDatabase_0_0_0_0_0_0_0_0_0</vt:lpstr>
      <vt:lpstr>QUANTITATIVOS!_FilterDatabase_0_0_0_0_0_0_0_0_0_0</vt:lpstr>
      <vt:lpstr>QUANTITATIVOS!_FilterDatabase_0_0_0_0_0_0_0_0_0_0_0</vt:lpstr>
      <vt:lpstr>QUANTITATIVOS!_FilterDatabase_0_0_0_0_0_0_0_0_0_0_0_0</vt:lpstr>
      <vt:lpstr>QUANTITATIVOS!_FilterDatabase_0_0_0_0_0_0_0_0_0_0_0_0_0</vt:lpstr>
      <vt:lpstr>QUANTITATIVOS!_FilterDatabase_0_0_0_0_0_0_0_0_0_0_0_0_0_0</vt:lpstr>
      <vt:lpstr>QUANTITATIVOS!_FilterDatabase_0_0_0_0_0_0_0_0_0_0_0_0_0_0_0</vt:lpstr>
      <vt:lpstr>QUANTITATIVOS!_FilterDatabase_0_0_0_0_0_0_0_0_0_0_0_0_0_0_0_0</vt:lpstr>
      <vt:lpstr>QUANTITATIVOS!_FiltrarBancodeDados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Dantas Mendes Neto</dc:creator>
  <dc:description/>
  <cp:lastModifiedBy>Patricia Domingues Garcia</cp:lastModifiedBy>
  <cp:revision>270</cp:revision>
  <cp:lastPrinted>2017-05-17T16:11:03Z</cp:lastPrinted>
  <dcterms:created xsi:type="dcterms:W3CDTF">2017-02-16T21:43:14Z</dcterms:created>
  <dcterms:modified xsi:type="dcterms:W3CDTF">2018-10-05T18:39:51Z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