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Alberto Berain\SL\LICITAÇÃO\2019\1124-66 - SRP - Sistema de Abastecimento de Água\PE 002019 - SRP - TR e ANEXOS - Sistema de Abastecimento de Água\"/>
    </mc:Choice>
  </mc:AlternateContent>
  <xr:revisionPtr revIDLastSave="0" documentId="8_{506E7B1C-5BA6-4368-9AFE-F09E7DB90387}" xr6:coauthVersionLast="45" xr6:coauthVersionMax="45" xr10:uidLastSave="{00000000-0000-0000-0000-000000000000}"/>
  <bookViews>
    <workbookView xWindow="-120" yWindow="-120" windowWidth="24240" windowHeight="13740" tabRatio="500"/>
  </bookViews>
  <sheets>
    <sheet name="ANEXO II" sheetId="1" r:id="rId1"/>
  </sheets>
  <definedNames>
    <definedName name="__xlfn_STDEV_P">NA()</definedName>
    <definedName name="_xlnm.Print_Area" localSheetId="0">'ANEXO II'!$A$1:$I$54</definedName>
    <definedName name="Excel_BuiltIn__FilterDatabase_1">#REF!</definedName>
    <definedName name="Excel_BuiltIn__FilterDatabase_2_1">#REF!</definedName>
    <definedName name="Excel_BuiltIn_Print_Area_1_1">#REF!</definedName>
    <definedName name="Excel_BuiltIn_Print_Area_2_1">#REF!</definedName>
    <definedName name="Excel_BuiltIn_Print_Area_2_1_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1" l="1"/>
  <c r="I54" i="1"/>
  <c r="K4" i="1"/>
  <c r="M4" i="1"/>
  <c r="O4" i="1"/>
  <c r="P4" i="1"/>
  <c r="R4" i="1"/>
  <c r="I5" i="1"/>
  <c r="M5" i="1"/>
  <c r="O5" i="1"/>
  <c r="P5" i="1"/>
  <c r="R5" i="1"/>
  <c r="I6" i="1"/>
  <c r="K6" i="1"/>
  <c r="M6" i="1"/>
  <c r="O6" i="1"/>
  <c r="P6" i="1"/>
  <c r="I7" i="1"/>
  <c r="M7" i="1"/>
  <c r="O7" i="1"/>
  <c r="P7" i="1"/>
  <c r="I8" i="1"/>
  <c r="K8" i="1"/>
  <c r="I9" i="1"/>
  <c r="I10" i="1"/>
  <c r="K10" i="1"/>
  <c r="I11" i="1"/>
  <c r="I12" i="1"/>
  <c r="K12" i="1"/>
  <c r="I13" i="1"/>
  <c r="I14" i="1"/>
  <c r="K14" i="1"/>
  <c r="I15" i="1"/>
  <c r="I16" i="1"/>
  <c r="K16" i="1"/>
  <c r="I17" i="1"/>
  <c r="I18" i="1"/>
  <c r="K18" i="1"/>
  <c r="I19" i="1"/>
  <c r="I20" i="1"/>
  <c r="K20" i="1"/>
  <c r="I21" i="1"/>
  <c r="I22" i="1"/>
  <c r="K22" i="1"/>
  <c r="I23" i="1"/>
  <c r="I24" i="1"/>
  <c r="K24" i="1"/>
  <c r="I25" i="1"/>
  <c r="I26" i="1"/>
  <c r="K26" i="1"/>
  <c r="I27" i="1"/>
  <c r="I28" i="1"/>
  <c r="K28" i="1"/>
  <c r="I29" i="1"/>
  <c r="I30" i="1"/>
  <c r="K30" i="1"/>
  <c r="I31" i="1"/>
  <c r="I32" i="1"/>
  <c r="K32" i="1"/>
  <c r="I33" i="1"/>
  <c r="I34" i="1"/>
  <c r="K34" i="1"/>
  <c r="I35" i="1"/>
  <c r="I36" i="1"/>
  <c r="K36" i="1"/>
  <c r="I37" i="1"/>
  <c r="I38" i="1"/>
  <c r="K38" i="1"/>
  <c r="I39" i="1"/>
  <c r="I40" i="1"/>
  <c r="K40" i="1"/>
  <c r="I41" i="1"/>
  <c r="I42" i="1"/>
  <c r="K42" i="1"/>
  <c r="I43" i="1"/>
  <c r="I44" i="1"/>
  <c r="K44" i="1"/>
  <c r="I45" i="1"/>
  <c r="I46" i="1"/>
  <c r="K46" i="1"/>
  <c r="I47" i="1"/>
  <c r="I48" i="1"/>
  <c r="K48" i="1"/>
  <c r="I49" i="1"/>
  <c r="I50" i="1"/>
  <c r="K50" i="1"/>
  <c r="I51" i="1"/>
  <c r="I52" i="1"/>
  <c r="K52" i="1"/>
  <c r="I53" i="1"/>
</calcChain>
</file>

<file path=xl/sharedStrings.xml><?xml version="1.0" encoding="utf-8"?>
<sst xmlns="http://schemas.openxmlformats.org/spreadsheetml/2006/main" count="262" uniqueCount="102">
  <si>
    <t>PLANILHA DE ESPECIFICAÇÕES, QUANTITATIVOS E PREÇOS ESTIMADOS</t>
  </si>
  <si>
    <t>Item</t>
  </si>
  <si>
    <t>CATMAT</t>
  </si>
  <si>
    <t>Código</t>
  </si>
  <si>
    <t>Descrição do produto - Especificação Técnica</t>
  </si>
  <si>
    <t>Unidade</t>
  </si>
  <si>
    <t>Cota</t>
  </si>
  <si>
    <t>Quant. 
Máxima Anual</t>
  </si>
  <si>
    <t>Valor Unitário Máximo (R$)</t>
  </si>
  <si>
    <t>Valor Total (R$)</t>
  </si>
  <si>
    <t>BR0075469</t>
  </si>
  <si>
    <t>36373/SINAPI</t>
  </si>
  <si>
    <t>Tubo pvc pba jei, classe 12, dn 75 mm, para rede de agua (nbr 5647)</t>
  </si>
  <si>
    <t>m</t>
  </si>
  <si>
    <t>Principal</t>
  </si>
  <si>
    <t>Tubo pvc pba jei, classe 12, dn 75 mm, para rede de agua (nbr 5647). COTA DE 25%. Exclusivo para ME e EPP.</t>
  </si>
  <si>
    <t>Exclusivo para ME e EPP</t>
  </si>
  <si>
    <t>36084/SINAPI</t>
  </si>
  <si>
    <t>Tubo pvc pba jei, classe 12, dn 50 mm, para rede de agua (nbr 5647)</t>
  </si>
  <si>
    <t>Tubo pvc pba jei, classe 12, dn 50 mm, para rede de agua (nbr 5647). COTA DE 25%. Exclusivo para ME e EPP.</t>
  </si>
  <si>
    <t>01206/SINAPI</t>
  </si>
  <si>
    <t>Cap, pvc pba, je, dn 50 / de 60 mm, para rede de agua (nbr10351)</t>
  </si>
  <si>
    <t>un</t>
  </si>
  <si>
    <t>Cap, pvc pba, je, dn 50 / de 60 mm, para rede de agua (nbr10351). COTA DE 25%. Exclusivo para ME e EPP.</t>
  </si>
  <si>
    <t>01835/SINAPI</t>
  </si>
  <si>
    <t>Curva pvc pba, je, pb, 22 graus, dn 50 / de 60 mm, para rede agua (nbr 10351)</t>
  </si>
  <si>
    <t>Curva pvc pba, je, pb, 22 graus, dn 50 / de 60 mm, para rede agua (nbr 10351). COTA DE 25%. Exclusivo para ME e EPP.</t>
  </si>
  <si>
    <t>01823/SINAPI</t>
  </si>
  <si>
    <t>Curva pvc pba, je, pb, 22 graus, dn 75 / de 85 mm, para rede agua (nbr 10351)</t>
  </si>
  <si>
    <t>Curva pvc pba, je, pb, 22 graus, dn 75 / de 85 mm, para rede agua (nbr 10351). COTA DE 25%. Exclusivo para ME e EPP.</t>
  </si>
  <si>
    <t>01831/SINAPI</t>
  </si>
  <si>
    <t>Curva pvc pba, je, pb, 45 graus, dn 50 / de 60 mm, para rede agua (nbr 10351)</t>
  </si>
  <si>
    <t>Curva pvc pba, je, pb, 45 graus, dn 50 / de 60 mm, para rede agua (nbr 10351). COTA DE 25%. Exclusivo para ME e EPP.</t>
  </si>
  <si>
    <t>01845/SINAPI</t>
  </si>
  <si>
    <t>Curva pvc pba, je, pb, 90 graus, dn 50 / de 60 mm, para rede agua (nbr 10351)</t>
  </si>
  <si>
    <t>Curva pvc pba, je, pb, 90 graus, dn 50 / de 60 mm, para rede agua (nbr 10351). COTA DE 25%. Exclusivo para ME e EPP.</t>
  </si>
  <si>
    <t>01824/SINAPI</t>
  </si>
  <si>
    <t>Curva pvc pba, je, pb, 90 graus, dn 75 / de 85 mm, para rede agua (nbr 10351)</t>
  </si>
  <si>
    <t>Curva pvc pba, je, pb, 90 graus, dn 75 / de 85 mm, para rede agua (nbr 10351). COTA DE 25%. Exclusivo para ME e EPP.</t>
  </si>
  <si>
    <t>05342/ORSE</t>
  </si>
  <si>
    <t>Curva 45º de pvc je, ponta / bolsa, d= 75mm</t>
  </si>
  <si>
    <t>Curva 45º de pvc je, ponta / bolsa, d= 75mm. COTA DE 25%. Exclusivo para ME e EPP.</t>
  </si>
  <si>
    <t>20327/SINAPI</t>
  </si>
  <si>
    <t>Reducao pvc pba, je, pb, dn 75 x 50 / de 85 x 60 mm, para rede de agua</t>
  </si>
  <si>
    <t>Reducao pvc pba, je, pb, dn 75 x 50 / de 85 x 60 mm, para rede de agua. COTA DE 25%. Exclusivo para ME e EPP.</t>
  </si>
  <si>
    <t>20032/SINAPI</t>
  </si>
  <si>
    <t>Reducao pvc pba, je, bb, dn 75 x 50 / de 85 x 60 mm, para rede de agua</t>
  </si>
  <si>
    <t>Reducao pvc pba, je, bb, dn 75 x 50 / de 85 x 60 mm, para rede de agua. COTA DE 25%. Exclusivo para ME e EPP.</t>
  </si>
  <si>
    <t>05665/ORSE</t>
  </si>
  <si>
    <t>Tê 90º pvc, je, bbb, PBA, d= 50mm</t>
  </si>
  <si>
    <t>Tê 90º pvc, je, bbb, PBA, d= 50mm. COTA DE 25%. Exclusivo para ME e EPP.</t>
  </si>
  <si>
    <t>05666/ORSE</t>
  </si>
  <si>
    <t>Tê 90º pvc, je, bbb, PBA, d= 75mm</t>
  </si>
  <si>
    <t>Tê 90º pvc, je, bbb, PBA, d= 75mm. COTA DE 25%. Exclusivo para ME e EPP.</t>
  </si>
  <si>
    <t>00708/ORSE</t>
  </si>
  <si>
    <t>Cruzeta PVC PBA JE BBBB, para rede de água, DN 50 / DE 60mm</t>
  </si>
  <si>
    <t>Cruzeta PVC PBA JE BBBB, para rede de água, DN 50 / DE 60mm. COTA DE 25%. Exclusivo para ME e EPP.</t>
  </si>
  <si>
    <t>01648/ORSE</t>
  </si>
  <si>
    <t>Niple duplo de ferro galvanizado d=3"</t>
  </si>
  <si>
    <t xml:space="preserve">BR0451642 </t>
  </si>
  <si>
    <t>Niple duplo de ferro galvanizado d=3". COTA DE 25%. Exclusivo para ME e EPP.</t>
  </si>
  <si>
    <t xml:space="preserve">BR0451644 </t>
  </si>
  <si>
    <t>09890/SINAPI</t>
  </si>
  <si>
    <t>Uniao de ferro galvanizado, com rosca bsp, com assento plano, de 3"</t>
  </si>
  <si>
    <t>Uniao de ferro galvanizado, com rosca bsp, com assento plano, de 3". COTA DE 25%. Exclusivo para ME e EPP.</t>
  </si>
  <si>
    <t>03074/SINAPI</t>
  </si>
  <si>
    <t>Extremidade pvc pba, bf, je, dn 75/ de 85 mm (nbr 10351)</t>
  </si>
  <si>
    <t>Extremidade pvc pba, bf, je, dn 75/ de 85 mm (nbr 10351). COTA DE 25%. Exclusivo para ME e EPP.</t>
  </si>
  <si>
    <t>03075/SINAPI</t>
  </si>
  <si>
    <t>Extremidade pvc pba, pf, je, dn 75 / de 85 mm (nbr 10351)</t>
  </si>
  <si>
    <t>Extremidade pvc pba, pf, je, dn 75 / de 85 mm (nbr 10351). COTA DE 25%. Exclusivo para ME e EPP.</t>
  </si>
  <si>
    <t xml:space="preserve">BR0353165 </t>
  </si>
  <si>
    <t>06012/SINAPI</t>
  </si>
  <si>
    <t>Registro gaveta bruto em latao forjado, bitola 3 " (ref 1509)</t>
  </si>
  <si>
    <t>Registro gaveta bruto em latao forjado, bitola 3 " (ref 1509). COTA DE 25%. Exclusivo para ME e EPP.</t>
  </si>
  <si>
    <t xml:space="preserve">BR0346216 </t>
  </si>
  <si>
    <t>11767/SINAPI</t>
  </si>
  <si>
    <t>Torneira de boia convencional para caixa d'agua, 2", com haste e torneira metalicos e balao plastico</t>
  </si>
  <si>
    <t xml:space="preserve">BR00346216 </t>
  </si>
  <si>
    <t>Torneira de boia convencional para caixa d'agua, 2", com haste e torneira metalicos e balao plastico. COTA DE 25%. Exclusivo para ME e EPP.</t>
  </si>
  <si>
    <t xml:space="preserve">BR00150807 </t>
  </si>
  <si>
    <t>11738/ORSE</t>
  </si>
  <si>
    <t xml:space="preserve"> Motobomba centrífuga, marca schneider ou similar, modelo BC-21 R 1 1/2, motor 2 cv, monofásico, hm = 8 a 16 m, q = 15,5 a 31,4 m3/h</t>
  </si>
  <si>
    <t xml:space="preserve"> Motobomba centrífuga, marca schneider ou similar, modelo BC-21 R 1 1/2, motor 2 cv, monofásico, hm = 8 a 16 m, q = 15,5 a 31,4 m3/h. COTA DE 25%. Exclusivo para ME e EPP.</t>
  </si>
  <si>
    <t>BR00120952</t>
  </si>
  <si>
    <t>Cotação 01</t>
  </si>
  <si>
    <t>Estrutura pré-moldada de concreto p/ caixas d'água de 20.000 litros, composta de capitel p/apoio da caixa e pilar cilíndrico c/altura util = 6,00m,</t>
  </si>
  <si>
    <t xml:space="preserve">Estrutura pré-moldada de concreto p/ caixas d'água de 20.000 litros, composta de capitel p/apoio da caixa e pilar cilíndrico c/altura util = 6,00m,. COTA DE 25%. Exclusivo para ME e EPP. </t>
  </si>
  <si>
    <t>BR0094404</t>
  </si>
  <si>
    <t>00466/ORSE</t>
  </si>
  <si>
    <t>Caixa d'agua fibra vidro 20.000 litros - Fortlev-Torres (ou similar)</t>
  </si>
  <si>
    <t>Caixa d'agua fibra vidro 20.000 litros - Fortlev-Torres (ou similar). COTA DE 25%. Exclusivo para ME e EPP.</t>
  </si>
  <si>
    <t>37105/SINAPI</t>
  </si>
  <si>
    <t>Caixa d'agua fibra de vidro para 5000 litros, com tampa</t>
  </si>
  <si>
    <t>Caixa d'agua fibra de vidro para 5000 litros, com tampa. COTA DE 25%. Exclusivo para ME e EPP.</t>
  </si>
  <si>
    <t>00464/ORSE</t>
  </si>
  <si>
    <t>Caixa d'agua fibra vidro 10.000 litros - Fortlev-Torres (ou similar)</t>
  </si>
  <si>
    <t xml:space="preserve">50
</t>
  </si>
  <si>
    <t>Caixa d'agua fibra vidro 10.000 litros - Fortlev-Torres (ou similar). COTA DE 25%. Exclusivo para ME e EPP.</t>
  </si>
  <si>
    <t>TOTAL</t>
  </si>
  <si>
    <r>
      <t>BR0451642</t>
    </r>
    <r>
      <rPr>
        <sz val="10"/>
        <rFont val="Arial"/>
        <family val="2"/>
      </rPr>
      <t xml:space="preserve"> </t>
    </r>
  </si>
  <si>
    <r>
      <t>BR0353165</t>
    </r>
    <r>
      <rPr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</si>
</sst>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family val="2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55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9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6" tint="0.79998168889431442"/>
        <bgColor indexed="9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9" tint="0.59999389629810485"/>
        <bgColor indexed="9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5" tint="0.59999389629810485"/>
        <bgColor indexed="9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2" tint="-0.249977111117893"/>
        <bgColor indexed="9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7" tint="0.39997558519241921"/>
        <bgColor indexed="26"/>
      </patternFill>
    </fill>
    <fill>
      <patternFill patternType="solid">
        <fgColor theme="6" tint="0.39997558519241921"/>
        <bgColor indexed="9"/>
      </patternFill>
    </fill>
    <fill>
      <patternFill patternType="solid">
        <fgColor theme="5" tint="0.39997558519241921"/>
        <bgColor indexed="26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2" tint="-0.499984740745262"/>
        <bgColor indexed="26"/>
      </patternFill>
    </fill>
    <fill>
      <patternFill patternType="solid">
        <fgColor theme="9" tint="-0.249977111117893"/>
        <bgColor indexed="9"/>
      </patternFill>
    </fill>
    <fill>
      <patternFill patternType="solid">
        <fgColor theme="8" tint="-0.249977111117893"/>
        <bgColor indexed="26"/>
      </patternFill>
    </fill>
    <fill>
      <patternFill patternType="solid">
        <fgColor theme="7" tint="-0.249977111117893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4" fillId="8" borderId="1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71">
    <xf numFmtId="0" fontId="0" fillId="0" borderId="0" xfId="0"/>
    <xf numFmtId="0" fontId="16" fillId="0" borderId="0" xfId="0" applyFont="1"/>
    <xf numFmtId="0" fontId="16" fillId="11" borderId="3" xfId="0" applyFont="1" applyFill="1" applyBorder="1" applyAlignment="1">
      <alignment horizontal="center" vertical="center" wrapText="1"/>
    </xf>
    <xf numFmtId="0" fontId="16" fillId="12" borderId="3" xfId="0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6" fillId="15" borderId="3" xfId="0" applyFont="1" applyFill="1" applyBorder="1" applyAlignment="1">
      <alignment horizontal="center" vertical="center" wrapText="1"/>
    </xf>
    <xf numFmtId="0" fontId="16" fillId="16" borderId="3" xfId="0" applyFont="1" applyFill="1" applyBorder="1" applyAlignment="1">
      <alignment horizontal="center" vertical="center" wrapText="1"/>
    </xf>
    <xf numFmtId="0" fontId="16" fillId="17" borderId="3" xfId="0" applyFont="1" applyFill="1" applyBorder="1" applyAlignment="1">
      <alignment horizontal="center" vertical="center" wrapText="1"/>
    </xf>
    <xf numFmtId="0" fontId="16" fillId="18" borderId="3" xfId="0" applyFont="1" applyFill="1" applyBorder="1" applyAlignment="1">
      <alignment horizontal="center" vertical="center" wrapText="1"/>
    </xf>
    <xf numFmtId="0" fontId="16" fillId="19" borderId="3" xfId="0" applyFont="1" applyFill="1" applyBorder="1" applyAlignment="1">
      <alignment horizontal="center" vertical="center" wrapText="1"/>
    </xf>
    <xf numFmtId="0" fontId="16" fillId="20" borderId="3" xfId="0" applyFont="1" applyFill="1" applyBorder="1" applyAlignment="1">
      <alignment horizontal="center" vertical="center" wrapText="1"/>
    </xf>
    <xf numFmtId="0" fontId="16" fillId="21" borderId="3" xfId="0" applyFont="1" applyFill="1" applyBorder="1" applyAlignment="1">
      <alignment horizontal="center" vertical="center" wrapText="1"/>
    </xf>
    <xf numFmtId="0" fontId="16" fillId="22" borderId="3" xfId="0" applyFont="1" applyFill="1" applyBorder="1" applyAlignment="1">
      <alignment horizontal="center" vertical="center" wrapText="1"/>
    </xf>
    <xf numFmtId="0" fontId="16" fillId="23" borderId="3" xfId="0" applyFont="1" applyFill="1" applyBorder="1" applyAlignment="1">
      <alignment horizontal="center" vertical="center" wrapText="1"/>
    </xf>
    <xf numFmtId="0" fontId="16" fillId="24" borderId="3" xfId="0" applyFont="1" applyFill="1" applyBorder="1" applyAlignment="1">
      <alignment horizontal="center" vertical="center" wrapText="1"/>
    </xf>
    <xf numFmtId="0" fontId="16" fillId="25" borderId="3" xfId="0" applyFont="1" applyFill="1" applyBorder="1" applyAlignment="1">
      <alignment horizontal="center" vertical="center" wrapText="1"/>
    </xf>
    <xf numFmtId="0" fontId="16" fillId="26" borderId="3" xfId="0" applyFont="1" applyFill="1" applyBorder="1" applyAlignment="1">
      <alignment horizontal="center" vertical="center" wrapText="1"/>
    </xf>
    <xf numFmtId="0" fontId="16" fillId="27" borderId="3" xfId="0" applyFont="1" applyFill="1" applyBorder="1" applyAlignment="1">
      <alignment horizontal="center" vertical="center" wrapText="1"/>
    </xf>
    <xf numFmtId="0" fontId="16" fillId="28" borderId="3" xfId="0" applyFont="1" applyFill="1" applyBorder="1" applyAlignment="1">
      <alignment horizontal="center" vertical="center" wrapText="1"/>
    </xf>
    <xf numFmtId="0" fontId="16" fillId="29" borderId="3" xfId="0" applyFont="1" applyFill="1" applyBorder="1" applyAlignment="1">
      <alignment horizontal="center" vertical="center" wrapText="1"/>
    </xf>
    <xf numFmtId="0" fontId="16" fillId="30" borderId="3" xfId="0" applyFont="1" applyFill="1" applyBorder="1" applyAlignment="1">
      <alignment horizontal="center" vertical="center" wrapText="1"/>
    </xf>
    <xf numFmtId="0" fontId="16" fillId="30" borderId="3" xfId="0" applyFont="1" applyFill="1" applyBorder="1" applyAlignment="1">
      <alignment horizontal="left" vertical="center" wrapText="1"/>
    </xf>
    <xf numFmtId="0" fontId="16" fillId="31" borderId="3" xfId="0" applyFont="1" applyFill="1" applyBorder="1" applyAlignment="1">
      <alignment horizontal="left" vertical="center" wrapText="1"/>
    </xf>
    <xf numFmtId="0" fontId="16" fillId="31" borderId="3" xfId="0" applyFont="1" applyFill="1" applyBorder="1" applyAlignment="1">
      <alignment horizontal="center" vertical="center" wrapText="1"/>
    </xf>
    <xf numFmtId="0" fontId="16" fillId="32" borderId="3" xfId="0" applyFont="1" applyFill="1" applyBorder="1" applyAlignment="1">
      <alignment horizontal="left" vertical="center" wrapText="1"/>
    </xf>
    <xf numFmtId="0" fontId="16" fillId="32" borderId="3" xfId="0" applyFont="1" applyFill="1" applyBorder="1" applyAlignment="1">
      <alignment horizontal="center" vertical="center" wrapText="1"/>
    </xf>
    <xf numFmtId="0" fontId="16" fillId="33" borderId="3" xfId="0" applyFont="1" applyFill="1" applyBorder="1" applyAlignment="1">
      <alignment horizontal="center" vertical="center" wrapText="1"/>
    </xf>
    <xf numFmtId="0" fontId="16" fillId="34" borderId="3" xfId="0" applyFont="1" applyFill="1" applyBorder="1" applyAlignment="1">
      <alignment horizontal="center" vertical="center" wrapText="1"/>
    </xf>
    <xf numFmtId="0" fontId="16" fillId="35" borderId="3" xfId="0" applyFont="1" applyFill="1" applyBorder="1" applyAlignment="1">
      <alignment horizontal="center" vertical="center" wrapText="1"/>
    </xf>
    <xf numFmtId="0" fontId="0" fillId="0" borderId="0" xfId="0" applyFill="1"/>
    <xf numFmtId="0" fontId="17" fillId="9" borderId="4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vertical="center"/>
    </xf>
    <xf numFmtId="0" fontId="16" fillId="11" borderId="3" xfId="0" applyFont="1" applyFill="1" applyBorder="1" applyAlignment="1">
      <alignment horizontal="center" vertical="center"/>
    </xf>
    <xf numFmtId="0" fontId="16" fillId="11" borderId="3" xfId="0" applyFont="1" applyFill="1" applyBorder="1" applyAlignment="1">
      <alignment vertical="center"/>
    </xf>
    <xf numFmtId="4" fontId="16" fillId="11" borderId="8" xfId="0" applyNumberFormat="1" applyFont="1" applyFill="1" applyBorder="1" applyAlignment="1">
      <alignment horizontal="center" vertical="center"/>
    </xf>
    <xf numFmtId="0" fontId="16" fillId="12" borderId="7" xfId="0" applyFont="1" applyFill="1" applyBorder="1" applyAlignment="1">
      <alignment horizontal="center" vertical="center"/>
    </xf>
    <xf numFmtId="0" fontId="16" fillId="12" borderId="3" xfId="0" applyFont="1" applyFill="1" applyBorder="1" applyAlignment="1">
      <alignment horizontal="center" vertical="center"/>
    </xf>
    <xf numFmtId="0" fontId="16" fillId="36" borderId="3" xfId="0" applyFont="1" applyFill="1" applyBorder="1" applyAlignment="1">
      <alignment vertical="center"/>
    </xf>
    <xf numFmtId="4" fontId="16" fillId="12" borderId="8" xfId="0" applyNumberFormat="1" applyFont="1" applyFill="1" applyBorder="1" applyAlignment="1">
      <alignment horizontal="center" vertical="center"/>
    </xf>
    <xf numFmtId="0" fontId="16" fillId="13" borderId="7" xfId="0" applyFont="1" applyFill="1" applyBorder="1" applyAlignment="1">
      <alignment horizontal="center" vertical="center"/>
    </xf>
    <xf numFmtId="0" fontId="16" fillId="13" borderId="3" xfId="0" applyFont="1" applyFill="1" applyBorder="1" applyAlignment="1">
      <alignment horizontal="center" vertical="center"/>
    </xf>
    <xf numFmtId="0" fontId="16" fillId="13" borderId="3" xfId="0" applyFont="1" applyFill="1" applyBorder="1" applyAlignment="1">
      <alignment vertical="center"/>
    </xf>
    <xf numFmtId="4" fontId="16" fillId="13" borderId="8" xfId="0" applyNumberFormat="1" applyFont="1" applyFill="1" applyBorder="1" applyAlignment="1">
      <alignment horizontal="center" vertical="center"/>
    </xf>
    <xf numFmtId="0" fontId="16" fillId="14" borderId="7" xfId="0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/>
    </xf>
    <xf numFmtId="0" fontId="16" fillId="37" borderId="3" xfId="0" applyFont="1" applyFill="1" applyBorder="1" applyAlignment="1">
      <alignment vertical="center"/>
    </xf>
    <xf numFmtId="4" fontId="16" fillId="14" borderId="8" xfId="0" applyNumberFormat="1" applyFont="1" applyFill="1" applyBorder="1" applyAlignment="1">
      <alignment horizontal="center" vertical="center"/>
    </xf>
    <xf numFmtId="0" fontId="16" fillId="15" borderId="7" xfId="0" applyFont="1" applyFill="1" applyBorder="1" applyAlignment="1">
      <alignment horizontal="center" vertical="center"/>
    </xf>
    <xf numFmtId="0" fontId="16" fillId="15" borderId="3" xfId="0" applyFont="1" applyFill="1" applyBorder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4" fontId="16" fillId="15" borderId="8" xfId="0" applyNumberFormat="1" applyFont="1" applyFill="1" applyBorder="1" applyAlignment="1">
      <alignment horizontal="center" vertical="center"/>
    </xf>
    <xf numFmtId="0" fontId="16" fillId="16" borderId="7" xfId="0" applyFont="1" applyFill="1" applyBorder="1" applyAlignment="1">
      <alignment horizontal="center" vertical="center"/>
    </xf>
    <xf numFmtId="0" fontId="16" fillId="16" borderId="3" xfId="0" applyFont="1" applyFill="1" applyBorder="1" applyAlignment="1">
      <alignment horizontal="center" vertical="center"/>
    </xf>
    <xf numFmtId="0" fontId="16" fillId="38" borderId="3" xfId="0" applyFont="1" applyFill="1" applyBorder="1" applyAlignment="1">
      <alignment vertical="center"/>
    </xf>
    <xf numFmtId="4" fontId="16" fillId="16" borderId="8" xfId="0" applyNumberFormat="1" applyFont="1" applyFill="1" applyBorder="1" applyAlignment="1">
      <alignment horizontal="center" vertical="center"/>
    </xf>
    <xf numFmtId="0" fontId="16" fillId="17" borderId="7" xfId="0" applyFont="1" applyFill="1" applyBorder="1" applyAlignment="1">
      <alignment horizontal="center" vertical="center"/>
    </xf>
    <xf numFmtId="0" fontId="16" fillId="17" borderId="3" xfId="0" applyFont="1" applyFill="1" applyBorder="1" applyAlignment="1">
      <alignment horizontal="center" vertical="center"/>
    </xf>
    <xf numFmtId="0" fontId="16" fillId="17" borderId="3" xfId="0" applyFont="1" applyFill="1" applyBorder="1" applyAlignment="1">
      <alignment vertical="center"/>
    </xf>
    <xf numFmtId="4" fontId="16" fillId="17" borderId="8" xfId="0" applyNumberFormat="1" applyFont="1" applyFill="1" applyBorder="1" applyAlignment="1">
      <alignment horizontal="center" vertical="center"/>
    </xf>
    <xf numFmtId="0" fontId="16" fillId="18" borderId="7" xfId="0" applyFont="1" applyFill="1" applyBorder="1" applyAlignment="1">
      <alignment horizontal="center" vertical="center"/>
    </xf>
    <xf numFmtId="0" fontId="16" fillId="18" borderId="3" xfId="0" applyFont="1" applyFill="1" applyBorder="1" applyAlignment="1">
      <alignment horizontal="center" vertical="center"/>
    </xf>
    <xf numFmtId="0" fontId="16" fillId="39" borderId="3" xfId="0" applyFont="1" applyFill="1" applyBorder="1" applyAlignment="1">
      <alignment vertical="center"/>
    </xf>
    <xf numFmtId="4" fontId="16" fillId="18" borderId="8" xfId="0" applyNumberFormat="1" applyFont="1" applyFill="1" applyBorder="1" applyAlignment="1">
      <alignment horizontal="center" vertical="center"/>
    </xf>
    <xf numFmtId="0" fontId="16" fillId="19" borderId="7" xfId="0" applyFont="1" applyFill="1" applyBorder="1" applyAlignment="1">
      <alignment horizontal="center" vertical="center"/>
    </xf>
    <xf numFmtId="0" fontId="16" fillId="19" borderId="3" xfId="0" applyFont="1" applyFill="1" applyBorder="1" applyAlignment="1">
      <alignment horizontal="center" vertical="center"/>
    </xf>
    <xf numFmtId="0" fontId="16" fillId="19" borderId="3" xfId="0" applyFont="1" applyFill="1" applyBorder="1" applyAlignment="1">
      <alignment vertical="center"/>
    </xf>
    <xf numFmtId="4" fontId="16" fillId="19" borderId="8" xfId="0" applyNumberFormat="1" applyFont="1" applyFill="1" applyBorder="1" applyAlignment="1">
      <alignment horizontal="center" vertical="center"/>
    </xf>
    <xf numFmtId="0" fontId="16" fillId="20" borderId="7" xfId="0" applyFont="1" applyFill="1" applyBorder="1" applyAlignment="1">
      <alignment horizontal="center" vertical="center"/>
    </xf>
    <xf numFmtId="0" fontId="16" fillId="20" borderId="3" xfId="0" applyFont="1" applyFill="1" applyBorder="1" applyAlignment="1">
      <alignment horizontal="center" vertical="center"/>
    </xf>
    <xf numFmtId="0" fontId="16" fillId="40" borderId="3" xfId="0" applyFont="1" applyFill="1" applyBorder="1" applyAlignment="1">
      <alignment vertical="center"/>
    </xf>
    <xf numFmtId="4" fontId="16" fillId="20" borderId="8" xfId="0" applyNumberFormat="1" applyFont="1" applyFill="1" applyBorder="1" applyAlignment="1">
      <alignment horizontal="center" vertical="center"/>
    </xf>
    <xf numFmtId="0" fontId="16" fillId="21" borderId="7" xfId="0" applyFont="1" applyFill="1" applyBorder="1" applyAlignment="1">
      <alignment horizontal="center" vertical="center"/>
    </xf>
    <xf numFmtId="0" fontId="16" fillId="21" borderId="3" xfId="0" applyFont="1" applyFill="1" applyBorder="1" applyAlignment="1">
      <alignment horizontal="center" vertical="center"/>
    </xf>
    <xf numFmtId="0" fontId="16" fillId="21" borderId="3" xfId="0" applyFont="1" applyFill="1" applyBorder="1" applyAlignment="1">
      <alignment vertical="center"/>
    </xf>
    <xf numFmtId="4" fontId="16" fillId="21" borderId="8" xfId="0" applyNumberFormat="1" applyFont="1" applyFill="1" applyBorder="1" applyAlignment="1">
      <alignment horizontal="center" vertical="center"/>
    </xf>
    <xf numFmtId="0" fontId="16" fillId="22" borderId="7" xfId="0" applyFont="1" applyFill="1" applyBorder="1" applyAlignment="1">
      <alignment horizontal="center" vertical="center"/>
    </xf>
    <xf numFmtId="0" fontId="16" fillId="22" borderId="3" xfId="0" applyFont="1" applyFill="1" applyBorder="1" applyAlignment="1">
      <alignment horizontal="center" vertical="center"/>
    </xf>
    <xf numFmtId="0" fontId="16" fillId="41" borderId="3" xfId="0" applyFont="1" applyFill="1" applyBorder="1" applyAlignment="1">
      <alignment vertical="center"/>
    </xf>
    <xf numFmtId="4" fontId="16" fillId="22" borderId="8" xfId="0" applyNumberFormat="1" applyFont="1" applyFill="1" applyBorder="1" applyAlignment="1">
      <alignment horizontal="center" vertical="center"/>
    </xf>
    <xf numFmtId="0" fontId="16" fillId="23" borderId="7" xfId="0" applyFont="1" applyFill="1" applyBorder="1" applyAlignment="1">
      <alignment horizontal="center" vertical="center"/>
    </xf>
    <xf numFmtId="0" fontId="16" fillId="23" borderId="3" xfId="0" applyFont="1" applyFill="1" applyBorder="1" applyAlignment="1">
      <alignment horizontal="center" vertical="center"/>
    </xf>
    <xf numFmtId="0" fontId="16" fillId="23" borderId="3" xfId="0" applyFont="1" applyFill="1" applyBorder="1" applyAlignment="1">
      <alignment vertical="center"/>
    </xf>
    <xf numFmtId="4" fontId="16" fillId="23" borderId="8" xfId="0" applyNumberFormat="1" applyFont="1" applyFill="1" applyBorder="1" applyAlignment="1">
      <alignment horizontal="center" vertical="center"/>
    </xf>
    <xf numFmtId="0" fontId="16" fillId="24" borderId="7" xfId="0" applyFont="1" applyFill="1" applyBorder="1" applyAlignment="1">
      <alignment horizontal="center" vertical="center"/>
    </xf>
    <xf numFmtId="0" fontId="16" fillId="24" borderId="3" xfId="0" applyFont="1" applyFill="1" applyBorder="1" applyAlignment="1">
      <alignment horizontal="center" vertical="center"/>
    </xf>
    <xf numFmtId="0" fontId="16" fillId="42" borderId="3" xfId="0" applyFont="1" applyFill="1" applyBorder="1" applyAlignment="1">
      <alignment vertical="center"/>
    </xf>
    <xf numFmtId="4" fontId="16" fillId="24" borderId="8" xfId="0" applyNumberFormat="1" applyFont="1" applyFill="1" applyBorder="1" applyAlignment="1">
      <alignment horizontal="center" vertical="center"/>
    </xf>
    <xf numFmtId="0" fontId="16" fillId="25" borderId="7" xfId="0" applyFont="1" applyFill="1" applyBorder="1" applyAlignment="1">
      <alignment horizontal="center" vertical="center"/>
    </xf>
    <xf numFmtId="0" fontId="16" fillId="25" borderId="3" xfId="0" applyFont="1" applyFill="1" applyBorder="1" applyAlignment="1">
      <alignment horizontal="center" vertical="center"/>
    </xf>
    <xf numFmtId="0" fontId="16" fillId="25" borderId="3" xfId="0" applyFont="1" applyFill="1" applyBorder="1" applyAlignment="1">
      <alignment vertical="center"/>
    </xf>
    <xf numFmtId="4" fontId="16" fillId="25" borderId="8" xfId="0" applyNumberFormat="1" applyFont="1" applyFill="1" applyBorder="1" applyAlignment="1">
      <alignment horizontal="center" vertical="center"/>
    </xf>
    <xf numFmtId="0" fontId="16" fillId="26" borderId="7" xfId="0" applyFont="1" applyFill="1" applyBorder="1" applyAlignment="1">
      <alignment horizontal="center" vertical="center"/>
    </xf>
    <xf numFmtId="0" fontId="16" fillId="26" borderId="3" xfId="0" applyFont="1" applyFill="1" applyBorder="1" applyAlignment="1">
      <alignment horizontal="center" vertical="center"/>
    </xf>
    <xf numFmtId="0" fontId="16" fillId="43" borderId="3" xfId="0" applyFont="1" applyFill="1" applyBorder="1" applyAlignment="1">
      <alignment vertical="center"/>
    </xf>
    <xf numFmtId="4" fontId="16" fillId="26" borderId="8" xfId="0" applyNumberFormat="1" applyFont="1" applyFill="1" applyBorder="1" applyAlignment="1">
      <alignment horizontal="center" vertical="center"/>
    </xf>
    <xf numFmtId="0" fontId="16" fillId="27" borderId="7" xfId="0" applyFont="1" applyFill="1" applyBorder="1" applyAlignment="1">
      <alignment horizontal="center" vertical="center"/>
    </xf>
    <xf numFmtId="0" fontId="16" fillId="27" borderId="3" xfId="0" applyFont="1" applyFill="1" applyBorder="1" applyAlignment="1">
      <alignment horizontal="center" vertical="center"/>
    </xf>
    <xf numFmtId="0" fontId="16" fillId="27" borderId="3" xfId="0" applyFont="1" applyFill="1" applyBorder="1" applyAlignment="1">
      <alignment vertical="center"/>
    </xf>
    <xf numFmtId="4" fontId="16" fillId="27" borderId="8" xfId="0" applyNumberFormat="1" applyFont="1" applyFill="1" applyBorder="1" applyAlignment="1">
      <alignment horizontal="center" vertical="center"/>
    </xf>
    <xf numFmtId="0" fontId="16" fillId="28" borderId="7" xfId="0" applyFont="1" applyFill="1" applyBorder="1" applyAlignment="1">
      <alignment horizontal="center" vertical="center"/>
    </xf>
    <xf numFmtId="0" fontId="16" fillId="28" borderId="3" xfId="0" applyFont="1" applyFill="1" applyBorder="1" applyAlignment="1">
      <alignment horizontal="center" vertical="center"/>
    </xf>
    <xf numFmtId="0" fontId="16" fillId="44" borderId="3" xfId="0" applyFont="1" applyFill="1" applyBorder="1" applyAlignment="1">
      <alignment vertical="center"/>
    </xf>
    <xf numFmtId="4" fontId="16" fillId="28" borderId="8" xfId="0" applyNumberFormat="1" applyFont="1" applyFill="1" applyBorder="1" applyAlignment="1">
      <alignment horizontal="center" vertical="center"/>
    </xf>
    <xf numFmtId="0" fontId="16" fillId="29" borderId="7" xfId="0" applyFont="1" applyFill="1" applyBorder="1" applyAlignment="1">
      <alignment horizontal="center" vertical="center"/>
    </xf>
    <xf numFmtId="0" fontId="16" fillId="29" borderId="3" xfId="0" applyFont="1" applyFill="1" applyBorder="1" applyAlignment="1">
      <alignment horizontal="center" vertical="center"/>
    </xf>
    <xf numFmtId="0" fontId="16" fillId="29" borderId="3" xfId="0" applyFont="1" applyFill="1" applyBorder="1" applyAlignment="1">
      <alignment vertical="center"/>
    </xf>
    <xf numFmtId="4" fontId="16" fillId="29" borderId="8" xfId="0" applyNumberFormat="1" applyFont="1" applyFill="1" applyBorder="1" applyAlignment="1">
      <alignment horizontal="center" vertical="center"/>
    </xf>
    <xf numFmtId="0" fontId="16" fillId="30" borderId="7" xfId="0" applyFont="1" applyFill="1" applyBorder="1" applyAlignment="1">
      <alignment horizontal="center" vertical="center"/>
    </xf>
    <xf numFmtId="0" fontId="16" fillId="30" borderId="3" xfId="0" applyFont="1" applyFill="1" applyBorder="1" applyAlignment="1">
      <alignment horizontal="center" vertical="center"/>
    </xf>
    <xf numFmtId="0" fontId="16" fillId="45" borderId="3" xfId="0" applyFont="1" applyFill="1" applyBorder="1" applyAlignment="1">
      <alignment vertical="center"/>
    </xf>
    <xf numFmtId="4" fontId="16" fillId="30" borderId="8" xfId="0" applyNumberFormat="1" applyFont="1" applyFill="1" applyBorder="1" applyAlignment="1">
      <alignment horizontal="center" vertical="center"/>
    </xf>
    <xf numFmtId="0" fontId="16" fillId="31" borderId="7" xfId="0" applyFont="1" applyFill="1" applyBorder="1" applyAlignment="1">
      <alignment horizontal="center" vertical="center"/>
    </xf>
    <xf numFmtId="0" fontId="16" fillId="31" borderId="3" xfId="0" applyFont="1" applyFill="1" applyBorder="1" applyAlignment="1">
      <alignment horizontal="center" vertical="center"/>
    </xf>
    <xf numFmtId="4" fontId="16" fillId="31" borderId="8" xfId="0" applyNumberFormat="1" applyFont="1" applyFill="1" applyBorder="1" applyAlignment="1">
      <alignment horizontal="center" vertical="center"/>
    </xf>
    <xf numFmtId="0" fontId="16" fillId="32" borderId="7" xfId="0" applyFont="1" applyFill="1" applyBorder="1" applyAlignment="1">
      <alignment horizontal="center" vertical="center"/>
    </xf>
    <xf numFmtId="0" fontId="16" fillId="32" borderId="3" xfId="0" applyFont="1" applyFill="1" applyBorder="1" applyAlignment="1">
      <alignment horizontal="justify" vertical="center"/>
    </xf>
    <xf numFmtId="0" fontId="16" fillId="32" borderId="3" xfId="0" applyFont="1" applyFill="1" applyBorder="1" applyAlignment="1">
      <alignment horizontal="center" vertical="center"/>
    </xf>
    <xf numFmtId="4" fontId="16" fillId="32" borderId="8" xfId="0" applyNumberFormat="1" applyFont="1" applyFill="1" applyBorder="1" applyAlignment="1">
      <alignment horizontal="center" vertical="center"/>
    </xf>
    <xf numFmtId="0" fontId="16" fillId="33" borderId="7" xfId="0" applyFont="1" applyFill="1" applyBorder="1" applyAlignment="1">
      <alignment horizontal="center" vertical="center"/>
    </xf>
    <xf numFmtId="0" fontId="16" fillId="33" borderId="3" xfId="0" applyFont="1" applyFill="1" applyBorder="1" applyAlignment="1">
      <alignment horizontal="center" vertical="center"/>
    </xf>
    <xf numFmtId="0" fontId="16" fillId="33" borderId="3" xfId="0" applyFont="1" applyFill="1" applyBorder="1" applyAlignment="1">
      <alignment vertical="center"/>
    </xf>
    <xf numFmtId="4" fontId="16" fillId="33" borderId="8" xfId="0" applyNumberFormat="1" applyFont="1" applyFill="1" applyBorder="1" applyAlignment="1">
      <alignment horizontal="center" vertical="center"/>
    </xf>
    <xf numFmtId="0" fontId="16" fillId="34" borderId="7" xfId="0" applyFont="1" applyFill="1" applyBorder="1" applyAlignment="1">
      <alignment horizontal="center" vertical="center"/>
    </xf>
    <xf numFmtId="0" fontId="16" fillId="34" borderId="3" xfId="0" applyFont="1" applyFill="1" applyBorder="1" applyAlignment="1">
      <alignment horizontal="center" vertical="center"/>
    </xf>
    <xf numFmtId="0" fontId="16" fillId="46" borderId="3" xfId="0" applyFont="1" applyFill="1" applyBorder="1" applyAlignment="1">
      <alignment vertical="center"/>
    </xf>
    <xf numFmtId="4" fontId="16" fillId="34" borderId="8" xfId="0" applyNumberFormat="1" applyFont="1" applyFill="1" applyBorder="1" applyAlignment="1">
      <alignment horizontal="center" vertical="center"/>
    </xf>
    <xf numFmtId="0" fontId="16" fillId="35" borderId="7" xfId="0" applyFont="1" applyFill="1" applyBorder="1" applyAlignment="1">
      <alignment horizontal="center" vertical="center"/>
    </xf>
    <xf numFmtId="0" fontId="16" fillId="35" borderId="3" xfId="0" applyFont="1" applyFill="1" applyBorder="1" applyAlignment="1">
      <alignment horizontal="center" vertical="center"/>
    </xf>
    <xf numFmtId="0" fontId="16" fillId="35" borderId="3" xfId="0" applyFont="1" applyFill="1" applyBorder="1" applyAlignment="1">
      <alignment vertical="center"/>
    </xf>
    <xf numFmtId="4" fontId="16" fillId="35" borderId="8" xfId="0" applyNumberFormat="1" applyFont="1" applyFill="1" applyBorder="1" applyAlignment="1">
      <alignment horizontal="center" vertical="center"/>
    </xf>
    <xf numFmtId="0" fontId="16" fillId="35" borderId="7" xfId="0" applyFont="1" applyFill="1" applyBorder="1" applyAlignment="1">
      <alignment horizontal="center" vertical="center" wrapText="1"/>
    </xf>
    <xf numFmtId="4" fontId="17" fillId="0" borderId="9" xfId="0" applyNumberFormat="1" applyFont="1" applyBorder="1" applyAlignment="1">
      <alignment horizontal="center" vertical="center"/>
    </xf>
    <xf numFmtId="0" fontId="19" fillId="0" borderId="0" xfId="0" applyFont="1"/>
    <xf numFmtId="0" fontId="19" fillId="0" borderId="0" xfId="0" applyFont="1" applyBorder="1"/>
    <xf numFmtId="0" fontId="20" fillId="2" borderId="0" xfId="0" applyFont="1" applyFill="1" applyBorder="1" applyAlignment="1">
      <alignment horizontal="center" vertical="center"/>
    </xf>
    <xf numFmtId="0" fontId="20" fillId="47" borderId="0" xfId="0" applyFont="1" applyFill="1" applyBorder="1" applyAlignment="1">
      <alignment horizontal="center" vertical="center"/>
    </xf>
    <xf numFmtId="0" fontId="19" fillId="0" borderId="0" xfId="0" applyFont="1" applyFill="1"/>
    <xf numFmtId="4" fontId="16" fillId="10" borderId="0" xfId="0" applyNumberFormat="1" applyFont="1" applyFill="1"/>
    <xf numFmtId="4" fontId="17" fillId="9" borderId="5" xfId="0" applyNumberFormat="1" applyFont="1" applyFill="1" applyBorder="1" applyAlignment="1">
      <alignment horizontal="center" vertical="center" wrapText="1"/>
    </xf>
    <xf numFmtId="4" fontId="16" fillId="11" borderId="3" xfId="0" applyNumberFormat="1" applyFont="1" applyFill="1" applyBorder="1" applyAlignment="1">
      <alignment horizontal="center" vertical="center"/>
    </xf>
    <xf numFmtId="4" fontId="16" fillId="12" borderId="3" xfId="0" applyNumberFormat="1" applyFont="1" applyFill="1" applyBorder="1" applyAlignment="1">
      <alignment horizontal="center" vertical="center"/>
    </xf>
    <xf numFmtId="4" fontId="16" fillId="13" borderId="3" xfId="0" applyNumberFormat="1" applyFont="1" applyFill="1" applyBorder="1" applyAlignment="1">
      <alignment horizontal="center" vertical="center"/>
    </xf>
    <xf numFmtId="4" fontId="16" fillId="14" borderId="3" xfId="0" applyNumberFormat="1" applyFont="1" applyFill="1" applyBorder="1" applyAlignment="1">
      <alignment horizontal="center" vertical="center"/>
    </xf>
    <xf numFmtId="4" fontId="16" fillId="15" borderId="3" xfId="0" applyNumberFormat="1" applyFont="1" applyFill="1" applyBorder="1" applyAlignment="1">
      <alignment horizontal="center" vertical="center"/>
    </xf>
    <xf numFmtId="4" fontId="16" fillId="16" borderId="3" xfId="0" applyNumberFormat="1" applyFont="1" applyFill="1" applyBorder="1" applyAlignment="1">
      <alignment horizontal="center" vertical="center"/>
    </xf>
    <xf numFmtId="4" fontId="16" fillId="17" borderId="3" xfId="0" applyNumberFormat="1" applyFont="1" applyFill="1" applyBorder="1" applyAlignment="1">
      <alignment horizontal="center" vertical="center"/>
    </xf>
    <xf numFmtId="4" fontId="16" fillId="18" borderId="3" xfId="0" applyNumberFormat="1" applyFont="1" applyFill="1" applyBorder="1" applyAlignment="1">
      <alignment horizontal="center" vertical="center"/>
    </xf>
    <xf numFmtId="4" fontId="16" fillId="19" borderId="3" xfId="0" applyNumberFormat="1" applyFont="1" applyFill="1" applyBorder="1" applyAlignment="1">
      <alignment horizontal="center" vertical="center"/>
    </xf>
    <xf numFmtId="4" fontId="16" fillId="20" borderId="3" xfId="0" applyNumberFormat="1" applyFont="1" applyFill="1" applyBorder="1" applyAlignment="1">
      <alignment horizontal="center" vertical="center"/>
    </xf>
    <xf numFmtId="4" fontId="16" fillId="21" borderId="3" xfId="0" applyNumberFormat="1" applyFont="1" applyFill="1" applyBorder="1" applyAlignment="1">
      <alignment horizontal="center" vertical="center"/>
    </xf>
    <xf numFmtId="4" fontId="16" fillId="22" borderId="3" xfId="0" applyNumberFormat="1" applyFont="1" applyFill="1" applyBorder="1" applyAlignment="1">
      <alignment horizontal="center" vertical="center"/>
    </xf>
    <xf numFmtId="4" fontId="16" fillId="23" borderId="3" xfId="0" applyNumberFormat="1" applyFont="1" applyFill="1" applyBorder="1" applyAlignment="1">
      <alignment horizontal="center" vertical="center"/>
    </xf>
    <xf numFmtId="4" fontId="16" fillId="24" borderId="3" xfId="0" applyNumberFormat="1" applyFont="1" applyFill="1" applyBorder="1" applyAlignment="1">
      <alignment horizontal="center" vertical="center"/>
    </xf>
    <xf numFmtId="4" fontId="16" fillId="25" borderId="3" xfId="0" applyNumberFormat="1" applyFont="1" applyFill="1" applyBorder="1" applyAlignment="1">
      <alignment horizontal="center" vertical="center"/>
    </xf>
    <xf numFmtId="4" fontId="16" fillId="26" borderId="3" xfId="0" applyNumberFormat="1" applyFont="1" applyFill="1" applyBorder="1" applyAlignment="1">
      <alignment horizontal="center" vertical="center"/>
    </xf>
    <xf numFmtId="4" fontId="16" fillId="27" borderId="3" xfId="0" applyNumberFormat="1" applyFont="1" applyFill="1" applyBorder="1" applyAlignment="1">
      <alignment horizontal="center" vertical="center"/>
    </xf>
    <xf numFmtId="4" fontId="16" fillId="28" borderId="3" xfId="0" applyNumberFormat="1" applyFont="1" applyFill="1" applyBorder="1" applyAlignment="1">
      <alignment horizontal="center" vertical="center"/>
    </xf>
    <xf numFmtId="4" fontId="16" fillId="29" borderId="3" xfId="0" applyNumberFormat="1" applyFont="1" applyFill="1" applyBorder="1" applyAlignment="1">
      <alignment horizontal="center" vertical="center"/>
    </xf>
    <xf numFmtId="4" fontId="16" fillId="30" borderId="3" xfId="0" applyNumberFormat="1" applyFont="1" applyFill="1" applyBorder="1" applyAlignment="1">
      <alignment horizontal="center" vertical="center"/>
    </xf>
    <xf numFmtId="4" fontId="16" fillId="31" borderId="3" xfId="0" applyNumberFormat="1" applyFont="1" applyFill="1" applyBorder="1" applyAlignment="1">
      <alignment horizontal="center" vertical="center"/>
    </xf>
    <xf numFmtId="4" fontId="16" fillId="32" borderId="3" xfId="0" applyNumberFormat="1" applyFont="1" applyFill="1" applyBorder="1" applyAlignment="1">
      <alignment horizontal="center" vertical="center"/>
    </xf>
    <xf numFmtId="4" fontId="16" fillId="33" borderId="3" xfId="0" applyNumberFormat="1" applyFont="1" applyFill="1" applyBorder="1" applyAlignment="1">
      <alignment horizontal="center" vertical="center"/>
    </xf>
    <xf numFmtId="4" fontId="16" fillId="34" borderId="3" xfId="0" applyNumberFormat="1" applyFont="1" applyFill="1" applyBorder="1" applyAlignment="1">
      <alignment horizontal="center" vertical="center"/>
    </xf>
    <xf numFmtId="4" fontId="16" fillId="35" borderId="3" xfId="0" applyNumberFormat="1" applyFont="1" applyFill="1" applyBorder="1" applyAlignment="1">
      <alignment horizontal="center" vertical="center"/>
    </xf>
    <xf numFmtId="4" fontId="0" fillId="10" borderId="0" xfId="0" applyNumberFormat="1" applyFill="1"/>
    <xf numFmtId="0" fontId="15" fillId="0" borderId="0" xfId="0" applyFont="1" applyBorder="1" applyAlignment="1">
      <alignment horizont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</cellXfs>
  <cellStyles count="23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rmal" xfId="0" builtinId="0"/>
    <cellStyle name="Note" xfId="13"/>
    <cellStyle name="Status" xfId="14"/>
    <cellStyle name="Text" xfId="15"/>
    <cellStyle name="Título 1 1" xfId="16"/>
    <cellStyle name="Título 1 1 1" xfId="17"/>
    <cellStyle name="Título 1 1 1 1" xfId="18"/>
    <cellStyle name="Título 1 1 1 1 1" xfId="19"/>
    <cellStyle name="Título 1 1 1 1 1 1" xfId="20"/>
    <cellStyle name="Título 5" xfId="21"/>
    <cellStyle name="Warning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B2B2B2"/>
      <rgbColor rgb="00808080"/>
      <rgbColor rgb="009999FF"/>
      <rgbColor rgb="00993366"/>
      <rgbColor rgb="00FFFFCC"/>
      <rgbColor rgb="00EEEEEE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="88" zoomScaleNormal="88" workbookViewId="0">
      <selection sqref="A1:I1"/>
    </sheetView>
  </sheetViews>
  <sheetFormatPr defaultColWidth="9" defaultRowHeight="12.75" x14ac:dyDescent="0.2"/>
  <cols>
    <col min="1" max="1" width="8.28515625" customWidth="1"/>
    <col min="2" max="2" width="15.42578125" customWidth="1"/>
    <col min="3" max="3" width="15.140625" customWidth="1"/>
    <col min="4" max="4" width="126.7109375" customWidth="1"/>
    <col min="5" max="5" width="12.85546875" customWidth="1"/>
    <col min="6" max="6" width="13.42578125" customWidth="1"/>
    <col min="7" max="7" width="12.85546875" customWidth="1"/>
    <col min="8" max="8" width="17.7109375" style="167" customWidth="1"/>
    <col min="9" max="9" width="21.7109375" customWidth="1"/>
    <col min="10" max="10" width="9.5703125" style="135" customWidth="1"/>
    <col min="11" max="11" width="9.7109375" style="135" customWidth="1"/>
    <col min="12" max="18" width="9" style="135"/>
  </cols>
  <sheetData>
    <row r="1" spans="1:18" ht="28.5" customHeight="1" x14ac:dyDescent="0.25">
      <c r="A1" s="168" t="s">
        <v>0</v>
      </c>
      <c r="B1" s="168"/>
      <c r="C1" s="168"/>
      <c r="D1" s="168"/>
      <c r="E1" s="168"/>
      <c r="F1" s="168"/>
      <c r="G1" s="168"/>
      <c r="H1" s="168"/>
      <c r="I1" s="168"/>
    </row>
    <row r="2" spans="1:18" ht="21.75" customHeight="1" thickBot="1" x14ac:dyDescent="0.25">
      <c r="A2" s="1"/>
      <c r="B2" s="1"/>
      <c r="C2" s="1"/>
      <c r="D2" s="1"/>
      <c r="E2" s="1"/>
      <c r="F2" s="1"/>
      <c r="G2" s="1"/>
      <c r="H2" s="140"/>
      <c r="I2" s="1"/>
    </row>
    <row r="3" spans="1:18" ht="60" customHeight="1" thickTop="1" x14ac:dyDescent="0.2">
      <c r="A3" s="31" t="s">
        <v>1</v>
      </c>
      <c r="B3" s="32" t="s">
        <v>2</v>
      </c>
      <c r="C3" s="32" t="s">
        <v>3</v>
      </c>
      <c r="D3" s="32" t="s">
        <v>4</v>
      </c>
      <c r="E3" s="32" t="s">
        <v>5</v>
      </c>
      <c r="F3" s="32" t="s">
        <v>6</v>
      </c>
      <c r="G3" s="32" t="s">
        <v>7</v>
      </c>
      <c r="H3" s="141" t="s">
        <v>8</v>
      </c>
      <c r="I3" s="33" t="s">
        <v>9</v>
      </c>
    </row>
    <row r="4" spans="1:18" ht="15" x14ac:dyDescent="0.2">
      <c r="A4" s="34">
        <v>1</v>
      </c>
      <c r="B4" s="35" t="s">
        <v>10</v>
      </c>
      <c r="C4" s="35" t="s">
        <v>11</v>
      </c>
      <c r="D4" s="36" t="s">
        <v>12</v>
      </c>
      <c r="E4" s="35" t="s">
        <v>13</v>
      </c>
      <c r="F4" s="2" t="s">
        <v>14</v>
      </c>
      <c r="G4" s="35">
        <v>5664</v>
      </c>
      <c r="H4" s="142">
        <v>24.94</v>
      </c>
      <c r="I4" s="37">
        <f t="shared" ref="I4:I53" si="0">ROUND(G4*H4,2)</f>
        <v>141260.16</v>
      </c>
      <c r="J4" s="136"/>
      <c r="K4" s="135">
        <f>G5/(G4+G5)</f>
        <v>0.25257323832145684</v>
      </c>
      <c r="M4" s="135">
        <f>G4-120</f>
        <v>5544</v>
      </c>
      <c r="O4" s="135">
        <f>G4/6</f>
        <v>944</v>
      </c>
      <c r="P4" s="135">
        <f>G4*1.7</f>
        <v>9628.8000000000011</v>
      </c>
      <c r="R4" s="135">
        <f>944*6</f>
        <v>5664</v>
      </c>
    </row>
    <row r="5" spans="1:18" ht="45" x14ac:dyDescent="0.2">
      <c r="A5" s="34">
        <v>2</v>
      </c>
      <c r="B5" s="35" t="s">
        <v>10</v>
      </c>
      <c r="C5" s="35" t="s">
        <v>11</v>
      </c>
      <c r="D5" s="36" t="s">
        <v>15</v>
      </c>
      <c r="E5" s="35" t="s">
        <v>13</v>
      </c>
      <c r="F5" s="2" t="s">
        <v>16</v>
      </c>
      <c r="G5" s="35">
        <v>1914</v>
      </c>
      <c r="H5" s="142">
        <v>24.94</v>
      </c>
      <c r="I5" s="37">
        <f t="shared" si="0"/>
        <v>47735.16</v>
      </c>
      <c r="J5" s="136"/>
      <c r="K5" s="136"/>
      <c r="M5" s="135">
        <f>G5-30</f>
        <v>1884</v>
      </c>
      <c r="O5" s="135">
        <f>G5/6</f>
        <v>319</v>
      </c>
      <c r="P5" s="135">
        <f>G5*1.7</f>
        <v>3253.8</v>
      </c>
      <c r="R5" s="135">
        <f>319*6</f>
        <v>1914</v>
      </c>
    </row>
    <row r="6" spans="1:18" ht="15" x14ac:dyDescent="0.2">
      <c r="A6" s="38">
        <v>3</v>
      </c>
      <c r="B6" s="39" t="s">
        <v>10</v>
      </c>
      <c r="C6" s="39" t="s">
        <v>17</v>
      </c>
      <c r="D6" s="40" t="s">
        <v>18</v>
      </c>
      <c r="E6" s="39" t="s">
        <v>13</v>
      </c>
      <c r="F6" s="3" t="s">
        <v>14</v>
      </c>
      <c r="G6" s="39">
        <v>28248</v>
      </c>
      <c r="H6" s="143">
        <v>12.01</v>
      </c>
      <c r="I6" s="41">
        <f t="shared" si="0"/>
        <v>339258.48</v>
      </c>
      <c r="J6" s="137"/>
      <c r="K6" s="135">
        <f>G7/(G6+G7)</f>
        <v>0.25031847133757962</v>
      </c>
      <c r="M6" s="135">
        <f>G6-120</f>
        <v>28128</v>
      </c>
      <c r="O6" s="135">
        <f>G6/6</f>
        <v>4708</v>
      </c>
      <c r="P6" s="135">
        <f>G6*1.6</f>
        <v>45196.800000000003</v>
      </c>
    </row>
    <row r="7" spans="1:18" ht="45" x14ac:dyDescent="0.2">
      <c r="A7" s="38">
        <v>4</v>
      </c>
      <c r="B7" s="39" t="s">
        <v>10</v>
      </c>
      <c r="C7" s="39" t="s">
        <v>17</v>
      </c>
      <c r="D7" s="40" t="s">
        <v>19</v>
      </c>
      <c r="E7" s="39" t="s">
        <v>13</v>
      </c>
      <c r="F7" s="3" t="s">
        <v>16</v>
      </c>
      <c r="G7" s="39">
        <v>9432</v>
      </c>
      <c r="H7" s="143">
        <v>12.01</v>
      </c>
      <c r="I7" s="41">
        <f t="shared" si="0"/>
        <v>113278.32</v>
      </c>
      <c r="J7" s="137"/>
      <c r="K7" s="136"/>
      <c r="M7" s="135">
        <f>G7-30</f>
        <v>9402</v>
      </c>
      <c r="O7" s="135">
        <f>G7/6</f>
        <v>1572</v>
      </c>
      <c r="P7" s="135">
        <f>G7*1.6</f>
        <v>15091.2</v>
      </c>
    </row>
    <row r="8" spans="1:18" ht="15" x14ac:dyDescent="0.2">
      <c r="A8" s="42">
        <v>5</v>
      </c>
      <c r="B8" s="43" t="s">
        <v>10</v>
      </c>
      <c r="C8" s="43" t="s">
        <v>20</v>
      </c>
      <c r="D8" s="44" t="s">
        <v>21</v>
      </c>
      <c r="E8" s="43" t="s">
        <v>22</v>
      </c>
      <c r="F8" s="4" t="s">
        <v>14</v>
      </c>
      <c r="G8" s="43">
        <v>40</v>
      </c>
      <c r="H8" s="144">
        <v>5.88</v>
      </c>
      <c r="I8" s="45">
        <f t="shared" si="0"/>
        <v>235.2</v>
      </c>
      <c r="J8" s="137"/>
      <c r="K8" s="135">
        <f>G9/(G8+G9)</f>
        <v>0.25925925925925924</v>
      </c>
    </row>
    <row r="9" spans="1:18" ht="45" x14ac:dyDescent="0.2">
      <c r="A9" s="42">
        <v>6</v>
      </c>
      <c r="B9" s="43" t="s">
        <v>10</v>
      </c>
      <c r="C9" s="43" t="s">
        <v>20</v>
      </c>
      <c r="D9" s="44" t="s">
        <v>23</v>
      </c>
      <c r="E9" s="43" t="s">
        <v>22</v>
      </c>
      <c r="F9" s="4" t="s">
        <v>16</v>
      </c>
      <c r="G9" s="43">
        <v>14</v>
      </c>
      <c r="H9" s="144">
        <v>5.88</v>
      </c>
      <c r="I9" s="45">
        <f t="shared" si="0"/>
        <v>82.32</v>
      </c>
      <c r="J9" s="137"/>
      <c r="K9" s="136"/>
    </row>
    <row r="10" spans="1:18" ht="25.7" customHeight="1" x14ac:dyDescent="0.2">
      <c r="A10" s="46">
        <v>7</v>
      </c>
      <c r="B10" s="47" t="s">
        <v>10</v>
      </c>
      <c r="C10" s="47" t="s">
        <v>24</v>
      </c>
      <c r="D10" s="48" t="s">
        <v>25</v>
      </c>
      <c r="E10" s="47" t="s">
        <v>22</v>
      </c>
      <c r="F10" s="5" t="s">
        <v>14</v>
      </c>
      <c r="G10" s="47">
        <v>180</v>
      </c>
      <c r="H10" s="145">
        <v>21.03</v>
      </c>
      <c r="I10" s="49">
        <f t="shared" si="0"/>
        <v>3785.4</v>
      </c>
      <c r="J10" s="137"/>
      <c r="K10" s="135">
        <f>G11/(G10+G11)</f>
        <v>0.25</v>
      </c>
    </row>
    <row r="11" spans="1:18" ht="45" x14ac:dyDescent="0.2">
      <c r="A11" s="46">
        <v>8</v>
      </c>
      <c r="B11" s="47" t="s">
        <v>10</v>
      </c>
      <c r="C11" s="47" t="s">
        <v>24</v>
      </c>
      <c r="D11" s="48" t="s">
        <v>26</v>
      </c>
      <c r="E11" s="47" t="s">
        <v>22</v>
      </c>
      <c r="F11" s="5" t="s">
        <v>16</v>
      </c>
      <c r="G11" s="47">
        <v>60</v>
      </c>
      <c r="H11" s="145">
        <v>21.03</v>
      </c>
      <c r="I11" s="49">
        <f t="shared" si="0"/>
        <v>1261.8</v>
      </c>
      <c r="J11" s="137"/>
      <c r="K11" s="136"/>
    </row>
    <row r="12" spans="1:18" ht="28.9" customHeight="1" x14ac:dyDescent="0.2">
      <c r="A12" s="50">
        <v>9</v>
      </c>
      <c r="B12" s="51" t="s">
        <v>10</v>
      </c>
      <c r="C12" s="51" t="s">
        <v>27</v>
      </c>
      <c r="D12" s="52" t="s">
        <v>28</v>
      </c>
      <c r="E12" s="51" t="s">
        <v>22</v>
      </c>
      <c r="F12" s="6" t="s">
        <v>14</v>
      </c>
      <c r="G12" s="51">
        <v>18</v>
      </c>
      <c r="H12" s="146">
        <v>40.659999999999997</v>
      </c>
      <c r="I12" s="53">
        <f t="shared" si="0"/>
        <v>731.88</v>
      </c>
      <c r="J12" s="137"/>
      <c r="K12" s="135">
        <f>G13/(G12+G13)</f>
        <v>0.25</v>
      </c>
    </row>
    <row r="13" spans="1:18" ht="45" x14ac:dyDescent="0.2">
      <c r="A13" s="50">
        <v>10</v>
      </c>
      <c r="B13" s="51" t="s">
        <v>10</v>
      </c>
      <c r="C13" s="51" t="s">
        <v>27</v>
      </c>
      <c r="D13" s="52" t="s">
        <v>29</v>
      </c>
      <c r="E13" s="51" t="s">
        <v>22</v>
      </c>
      <c r="F13" s="6" t="s">
        <v>16</v>
      </c>
      <c r="G13" s="51">
        <v>6</v>
      </c>
      <c r="H13" s="146">
        <v>40.659999999999997</v>
      </c>
      <c r="I13" s="53">
        <f t="shared" si="0"/>
        <v>243.96</v>
      </c>
      <c r="J13" s="137"/>
      <c r="K13" s="136"/>
    </row>
    <row r="14" spans="1:18" ht="15" x14ac:dyDescent="0.2">
      <c r="A14" s="54">
        <v>11</v>
      </c>
      <c r="B14" s="55" t="s">
        <v>10</v>
      </c>
      <c r="C14" s="55" t="s">
        <v>30</v>
      </c>
      <c r="D14" s="56" t="s">
        <v>31</v>
      </c>
      <c r="E14" s="55" t="s">
        <v>22</v>
      </c>
      <c r="F14" s="7" t="s">
        <v>14</v>
      </c>
      <c r="G14" s="55">
        <v>76</v>
      </c>
      <c r="H14" s="147">
        <v>21.38</v>
      </c>
      <c r="I14" s="57">
        <f t="shared" si="0"/>
        <v>1624.88</v>
      </c>
      <c r="J14" s="137"/>
      <c r="K14" s="135">
        <f>G15/(G14+G15)</f>
        <v>0.25490196078431371</v>
      </c>
    </row>
    <row r="15" spans="1:18" ht="45" x14ac:dyDescent="0.2">
      <c r="A15" s="54">
        <v>12</v>
      </c>
      <c r="B15" s="55" t="s">
        <v>10</v>
      </c>
      <c r="C15" s="55" t="s">
        <v>30</v>
      </c>
      <c r="D15" s="56" t="s">
        <v>32</v>
      </c>
      <c r="E15" s="55" t="s">
        <v>22</v>
      </c>
      <c r="F15" s="7" t="s">
        <v>16</v>
      </c>
      <c r="G15" s="55">
        <v>26</v>
      </c>
      <c r="H15" s="147">
        <v>21.38</v>
      </c>
      <c r="I15" s="57">
        <f t="shared" si="0"/>
        <v>555.88</v>
      </c>
      <c r="J15" s="137"/>
    </row>
    <row r="16" spans="1:18" ht="15" x14ac:dyDescent="0.2">
      <c r="A16" s="58">
        <v>13</v>
      </c>
      <c r="B16" s="59" t="s">
        <v>10</v>
      </c>
      <c r="C16" s="59" t="s">
        <v>33</v>
      </c>
      <c r="D16" s="60" t="s">
        <v>34</v>
      </c>
      <c r="E16" s="59" t="s">
        <v>22</v>
      </c>
      <c r="F16" s="8" t="s">
        <v>14</v>
      </c>
      <c r="G16" s="59">
        <v>6</v>
      </c>
      <c r="H16" s="148">
        <v>26.8</v>
      </c>
      <c r="I16" s="61">
        <f t="shared" si="0"/>
        <v>160.80000000000001</v>
      </c>
      <c r="J16" s="137"/>
      <c r="K16" s="135">
        <f>G17/(G16+G17)</f>
        <v>0.33333333333333331</v>
      </c>
    </row>
    <row r="17" spans="1:11" ht="45" x14ac:dyDescent="0.2">
      <c r="A17" s="58">
        <v>14</v>
      </c>
      <c r="B17" s="59" t="s">
        <v>10</v>
      </c>
      <c r="C17" s="59" t="s">
        <v>33</v>
      </c>
      <c r="D17" s="60" t="s">
        <v>35</v>
      </c>
      <c r="E17" s="59" t="s">
        <v>22</v>
      </c>
      <c r="F17" s="8" t="s">
        <v>16</v>
      </c>
      <c r="G17" s="59">
        <v>3</v>
      </c>
      <c r="H17" s="148">
        <v>26.8</v>
      </c>
      <c r="I17" s="61">
        <f t="shared" si="0"/>
        <v>80.400000000000006</v>
      </c>
      <c r="J17" s="137"/>
    </row>
    <row r="18" spans="1:11" ht="15" x14ac:dyDescent="0.2">
      <c r="A18" s="62">
        <v>15</v>
      </c>
      <c r="B18" s="63" t="s">
        <v>10</v>
      </c>
      <c r="C18" s="63" t="s">
        <v>36</v>
      </c>
      <c r="D18" s="64" t="s">
        <v>37</v>
      </c>
      <c r="E18" s="63" t="s">
        <v>22</v>
      </c>
      <c r="F18" s="9" t="s">
        <v>14</v>
      </c>
      <c r="G18" s="63">
        <v>9</v>
      </c>
      <c r="H18" s="149">
        <v>63.26</v>
      </c>
      <c r="I18" s="65">
        <f t="shared" si="0"/>
        <v>569.34</v>
      </c>
      <c r="J18" s="137"/>
      <c r="K18" s="135">
        <f>G19/(G18+G19)</f>
        <v>0.25</v>
      </c>
    </row>
    <row r="19" spans="1:11" ht="45" x14ac:dyDescent="0.2">
      <c r="A19" s="62">
        <v>16</v>
      </c>
      <c r="B19" s="63" t="s">
        <v>10</v>
      </c>
      <c r="C19" s="63" t="s">
        <v>36</v>
      </c>
      <c r="D19" s="64" t="s">
        <v>38</v>
      </c>
      <c r="E19" s="63" t="s">
        <v>22</v>
      </c>
      <c r="F19" s="9" t="s">
        <v>16</v>
      </c>
      <c r="G19" s="63">
        <v>3</v>
      </c>
      <c r="H19" s="149">
        <v>63.26</v>
      </c>
      <c r="I19" s="65">
        <f t="shared" si="0"/>
        <v>189.78</v>
      </c>
      <c r="J19" s="137"/>
    </row>
    <row r="20" spans="1:11" ht="15" x14ac:dyDescent="0.2">
      <c r="A20" s="66">
        <v>17</v>
      </c>
      <c r="B20" s="67" t="s">
        <v>10</v>
      </c>
      <c r="C20" s="67" t="s">
        <v>39</v>
      </c>
      <c r="D20" s="68" t="s">
        <v>40</v>
      </c>
      <c r="E20" s="67" t="s">
        <v>22</v>
      </c>
      <c r="F20" s="10" t="s">
        <v>14</v>
      </c>
      <c r="G20" s="67">
        <v>15</v>
      </c>
      <c r="H20" s="150">
        <v>52.77</v>
      </c>
      <c r="I20" s="69">
        <f t="shared" si="0"/>
        <v>791.55</v>
      </c>
      <c r="J20" s="137"/>
      <c r="K20" s="135">
        <f>G21/(G20+G21)</f>
        <v>0.2857142857142857</v>
      </c>
    </row>
    <row r="21" spans="1:11" ht="45" x14ac:dyDescent="0.2">
      <c r="A21" s="66">
        <v>18</v>
      </c>
      <c r="B21" s="67" t="s">
        <v>10</v>
      </c>
      <c r="C21" s="67" t="s">
        <v>39</v>
      </c>
      <c r="D21" s="68" t="s">
        <v>41</v>
      </c>
      <c r="E21" s="67" t="s">
        <v>22</v>
      </c>
      <c r="F21" s="10" t="s">
        <v>16</v>
      </c>
      <c r="G21" s="67">
        <v>6</v>
      </c>
      <c r="H21" s="150">
        <v>52.77</v>
      </c>
      <c r="I21" s="69">
        <f t="shared" si="0"/>
        <v>316.62</v>
      </c>
      <c r="J21" s="137"/>
    </row>
    <row r="22" spans="1:11" ht="15" x14ac:dyDescent="0.2">
      <c r="A22" s="70">
        <v>19</v>
      </c>
      <c r="B22" s="71" t="s">
        <v>10</v>
      </c>
      <c r="C22" s="71" t="s">
        <v>42</v>
      </c>
      <c r="D22" s="72" t="s">
        <v>43</v>
      </c>
      <c r="E22" s="71" t="s">
        <v>22</v>
      </c>
      <c r="F22" s="11" t="s">
        <v>14</v>
      </c>
      <c r="G22" s="71">
        <v>9</v>
      </c>
      <c r="H22" s="151">
        <v>13.84</v>
      </c>
      <c r="I22" s="73">
        <f t="shared" si="0"/>
        <v>124.56</v>
      </c>
      <c r="J22" s="137"/>
      <c r="K22" s="135">
        <f>G23/(G22+G23)</f>
        <v>0.25</v>
      </c>
    </row>
    <row r="23" spans="1:11" ht="45" x14ac:dyDescent="0.2">
      <c r="A23" s="70">
        <v>20</v>
      </c>
      <c r="B23" s="71" t="s">
        <v>10</v>
      </c>
      <c r="C23" s="71" t="s">
        <v>42</v>
      </c>
      <c r="D23" s="72" t="s">
        <v>44</v>
      </c>
      <c r="E23" s="71" t="s">
        <v>22</v>
      </c>
      <c r="F23" s="11" t="s">
        <v>16</v>
      </c>
      <c r="G23" s="71">
        <v>3</v>
      </c>
      <c r="H23" s="151">
        <v>13.84</v>
      </c>
      <c r="I23" s="73">
        <f t="shared" si="0"/>
        <v>41.52</v>
      </c>
      <c r="J23" s="137"/>
    </row>
    <row r="24" spans="1:11" ht="15" x14ac:dyDescent="0.2">
      <c r="A24" s="74">
        <v>21</v>
      </c>
      <c r="B24" s="75" t="s">
        <v>10</v>
      </c>
      <c r="C24" s="75" t="s">
        <v>45</v>
      </c>
      <c r="D24" s="76" t="s">
        <v>46</v>
      </c>
      <c r="E24" s="75" t="s">
        <v>22</v>
      </c>
      <c r="F24" s="12" t="s">
        <v>14</v>
      </c>
      <c r="G24" s="75">
        <v>4</v>
      </c>
      <c r="H24" s="152">
        <v>46.51</v>
      </c>
      <c r="I24" s="77">
        <f t="shared" si="0"/>
        <v>186.04</v>
      </c>
      <c r="J24" s="137"/>
      <c r="K24" s="135">
        <f>G25/(G24+G25)</f>
        <v>0.33333333333333331</v>
      </c>
    </row>
    <row r="25" spans="1:11" ht="45" x14ac:dyDescent="0.2">
      <c r="A25" s="74">
        <v>22</v>
      </c>
      <c r="B25" s="75" t="s">
        <v>10</v>
      </c>
      <c r="C25" s="75" t="s">
        <v>45</v>
      </c>
      <c r="D25" s="76" t="s">
        <v>47</v>
      </c>
      <c r="E25" s="75" t="s">
        <v>22</v>
      </c>
      <c r="F25" s="12" t="s">
        <v>16</v>
      </c>
      <c r="G25" s="75">
        <v>2</v>
      </c>
      <c r="H25" s="152">
        <v>46.51</v>
      </c>
      <c r="I25" s="77">
        <f t="shared" si="0"/>
        <v>93.02</v>
      </c>
      <c r="J25" s="137"/>
    </row>
    <row r="26" spans="1:11" ht="15" x14ac:dyDescent="0.2">
      <c r="A26" s="78">
        <v>23</v>
      </c>
      <c r="B26" s="79" t="s">
        <v>10</v>
      </c>
      <c r="C26" s="79" t="s">
        <v>48</v>
      </c>
      <c r="D26" s="80" t="s">
        <v>49</v>
      </c>
      <c r="E26" s="79" t="s">
        <v>22</v>
      </c>
      <c r="F26" s="13" t="s">
        <v>14</v>
      </c>
      <c r="G26" s="79">
        <v>13</v>
      </c>
      <c r="H26" s="153">
        <v>18.010000000000002</v>
      </c>
      <c r="I26" s="81">
        <f t="shared" si="0"/>
        <v>234.13</v>
      </c>
      <c r="J26" s="137"/>
      <c r="K26" s="135">
        <f>G27/(G26+G27)</f>
        <v>0.27777777777777779</v>
      </c>
    </row>
    <row r="27" spans="1:11" ht="45" x14ac:dyDescent="0.2">
      <c r="A27" s="78">
        <v>24</v>
      </c>
      <c r="B27" s="79" t="s">
        <v>10</v>
      </c>
      <c r="C27" s="79" t="s">
        <v>48</v>
      </c>
      <c r="D27" s="80" t="s">
        <v>50</v>
      </c>
      <c r="E27" s="79" t="s">
        <v>22</v>
      </c>
      <c r="F27" s="13" t="s">
        <v>16</v>
      </c>
      <c r="G27" s="79">
        <v>5</v>
      </c>
      <c r="H27" s="153">
        <v>18.010000000000002</v>
      </c>
      <c r="I27" s="81">
        <f t="shared" si="0"/>
        <v>90.05</v>
      </c>
      <c r="J27" s="137"/>
    </row>
    <row r="28" spans="1:11" ht="15" x14ac:dyDescent="0.2">
      <c r="A28" s="82">
        <v>25</v>
      </c>
      <c r="B28" s="83" t="s">
        <v>10</v>
      </c>
      <c r="C28" s="83" t="s">
        <v>51</v>
      </c>
      <c r="D28" s="84" t="s">
        <v>52</v>
      </c>
      <c r="E28" s="83" t="s">
        <v>22</v>
      </c>
      <c r="F28" s="14" t="s">
        <v>14</v>
      </c>
      <c r="G28" s="83">
        <v>11</v>
      </c>
      <c r="H28" s="154">
        <v>39.39</v>
      </c>
      <c r="I28" s="85">
        <f t="shared" si="0"/>
        <v>433.29</v>
      </c>
      <c r="J28" s="137"/>
      <c r="K28" s="135">
        <f>G29/(G28+G29)</f>
        <v>0.26666666666666666</v>
      </c>
    </row>
    <row r="29" spans="1:11" ht="45" x14ac:dyDescent="0.2">
      <c r="A29" s="82">
        <v>26</v>
      </c>
      <c r="B29" s="83" t="s">
        <v>10</v>
      </c>
      <c r="C29" s="83" t="s">
        <v>51</v>
      </c>
      <c r="D29" s="84" t="s">
        <v>53</v>
      </c>
      <c r="E29" s="83" t="s">
        <v>22</v>
      </c>
      <c r="F29" s="14" t="s">
        <v>16</v>
      </c>
      <c r="G29" s="83">
        <v>4</v>
      </c>
      <c r="H29" s="154">
        <v>39.39</v>
      </c>
      <c r="I29" s="85">
        <f t="shared" si="0"/>
        <v>157.56</v>
      </c>
      <c r="J29" s="137"/>
    </row>
    <row r="30" spans="1:11" ht="15" x14ac:dyDescent="0.2">
      <c r="A30" s="86">
        <v>27</v>
      </c>
      <c r="B30" s="87" t="s">
        <v>10</v>
      </c>
      <c r="C30" s="87" t="s">
        <v>54</v>
      </c>
      <c r="D30" s="88" t="s">
        <v>55</v>
      </c>
      <c r="E30" s="87" t="s">
        <v>22</v>
      </c>
      <c r="F30" s="15" t="s">
        <v>14</v>
      </c>
      <c r="G30" s="87">
        <v>2</v>
      </c>
      <c r="H30" s="155">
        <v>13.15</v>
      </c>
      <c r="I30" s="89">
        <f t="shared" si="0"/>
        <v>26.3</v>
      </c>
      <c r="J30" s="137"/>
      <c r="K30" s="135">
        <f>G31/(G30+G31)</f>
        <v>0.33333333333333331</v>
      </c>
    </row>
    <row r="31" spans="1:11" ht="45" x14ac:dyDescent="0.2">
      <c r="A31" s="86">
        <v>28</v>
      </c>
      <c r="B31" s="87" t="s">
        <v>10</v>
      </c>
      <c r="C31" s="87" t="s">
        <v>54</v>
      </c>
      <c r="D31" s="88" t="s">
        <v>56</v>
      </c>
      <c r="E31" s="87" t="s">
        <v>22</v>
      </c>
      <c r="F31" s="15" t="s">
        <v>16</v>
      </c>
      <c r="G31" s="87">
        <v>1</v>
      </c>
      <c r="H31" s="155">
        <v>13.15</v>
      </c>
      <c r="I31" s="89">
        <f t="shared" si="0"/>
        <v>13.15</v>
      </c>
      <c r="J31" s="137"/>
    </row>
    <row r="32" spans="1:11" ht="15" x14ac:dyDescent="0.2">
      <c r="A32" s="90">
        <v>29</v>
      </c>
      <c r="B32" s="91" t="s">
        <v>100</v>
      </c>
      <c r="C32" s="91" t="s">
        <v>57</v>
      </c>
      <c r="D32" s="92" t="s">
        <v>58</v>
      </c>
      <c r="E32" s="91" t="s">
        <v>22</v>
      </c>
      <c r="F32" s="16" t="s">
        <v>14</v>
      </c>
      <c r="G32" s="91">
        <v>9</v>
      </c>
      <c r="H32" s="156">
        <v>13.91</v>
      </c>
      <c r="I32" s="93">
        <f t="shared" si="0"/>
        <v>125.19</v>
      </c>
      <c r="J32" s="137"/>
      <c r="K32" s="135">
        <f>G33/(G32+G33)</f>
        <v>0.25</v>
      </c>
    </row>
    <row r="33" spans="1:11" ht="45" x14ac:dyDescent="0.2">
      <c r="A33" s="90">
        <v>30</v>
      </c>
      <c r="B33" s="91" t="s">
        <v>59</v>
      </c>
      <c r="C33" s="91" t="s">
        <v>57</v>
      </c>
      <c r="D33" s="92" t="s">
        <v>60</v>
      </c>
      <c r="E33" s="91" t="s">
        <v>22</v>
      </c>
      <c r="F33" s="16" t="s">
        <v>16</v>
      </c>
      <c r="G33" s="91">
        <v>3</v>
      </c>
      <c r="H33" s="156">
        <v>13.91</v>
      </c>
      <c r="I33" s="93">
        <f t="shared" si="0"/>
        <v>41.73</v>
      </c>
      <c r="J33" s="137"/>
    </row>
    <row r="34" spans="1:11" ht="15" x14ac:dyDescent="0.2">
      <c r="A34" s="94">
        <v>31</v>
      </c>
      <c r="B34" s="95" t="s">
        <v>61</v>
      </c>
      <c r="C34" s="95" t="s">
        <v>62</v>
      </c>
      <c r="D34" s="96" t="s">
        <v>63</v>
      </c>
      <c r="E34" s="95" t="s">
        <v>22</v>
      </c>
      <c r="F34" s="17" t="s">
        <v>14</v>
      </c>
      <c r="G34" s="95">
        <v>9</v>
      </c>
      <c r="H34" s="157">
        <v>136.72</v>
      </c>
      <c r="I34" s="97">
        <f t="shared" si="0"/>
        <v>1230.48</v>
      </c>
      <c r="J34" s="137"/>
      <c r="K34" s="135">
        <f>G35/(G34+G35)</f>
        <v>0.25</v>
      </c>
    </row>
    <row r="35" spans="1:11" ht="45" x14ac:dyDescent="0.2">
      <c r="A35" s="94">
        <v>32</v>
      </c>
      <c r="B35" s="95" t="s">
        <v>61</v>
      </c>
      <c r="C35" s="95" t="s">
        <v>62</v>
      </c>
      <c r="D35" s="96" t="s">
        <v>64</v>
      </c>
      <c r="E35" s="95" t="s">
        <v>22</v>
      </c>
      <c r="F35" s="17" t="s">
        <v>16</v>
      </c>
      <c r="G35" s="95">
        <v>3</v>
      </c>
      <c r="H35" s="157">
        <v>136.72</v>
      </c>
      <c r="I35" s="97">
        <f t="shared" si="0"/>
        <v>410.16</v>
      </c>
      <c r="J35" s="137"/>
    </row>
    <row r="36" spans="1:11" ht="15" x14ac:dyDescent="0.2">
      <c r="A36" s="98">
        <v>33</v>
      </c>
      <c r="B36" s="99" t="s">
        <v>10</v>
      </c>
      <c r="C36" s="99" t="s">
        <v>65</v>
      </c>
      <c r="D36" s="100" t="s">
        <v>66</v>
      </c>
      <c r="E36" s="99" t="s">
        <v>22</v>
      </c>
      <c r="F36" s="18" t="s">
        <v>14</v>
      </c>
      <c r="G36" s="99">
        <v>9</v>
      </c>
      <c r="H36" s="158">
        <v>90.96</v>
      </c>
      <c r="I36" s="101">
        <f t="shared" si="0"/>
        <v>818.64</v>
      </c>
      <c r="J36" s="137"/>
      <c r="K36" s="135">
        <f>G37/(G36+G37)</f>
        <v>0.25</v>
      </c>
    </row>
    <row r="37" spans="1:11" ht="45" x14ac:dyDescent="0.2">
      <c r="A37" s="98">
        <v>34</v>
      </c>
      <c r="B37" s="99" t="s">
        <v>10</v>
      </c>
      <c r="C37" s="99" t="s">
        <v>65</v>
      </c>
      <c r="D37" s="100" t="s">
        <v>67</v>
      </c>
      <c r="E37" s="99" t="s">
        <v>22</v>
      </c>
      <c r="F37" s="18" t="s">
        <v>16</v>
      </c>
      <c r="G37" s="99">
        <v>3</v>
      </c>
      <c r="H37" s="158">
        <v>90.96</v>
      </c>
      <c r="I37" s="101">
        <f t="shared" si="0"/>
        <v>272.88</v>
      </c>
      <c r="J37" s="137"/>
    </row>
    <row r="38" spans="1:11" ht="15" x14ac:dyDescent="0.2">
      <c r="A38" s="102">
        <v>35</v>
      </c>
      <c r="B38" s="103" t="s">
        <v>10</v>
      </c>
      <c r="C38" s="103" t="s">
        <v>68</v>
      </c>
      <c r="D38" s="104" t="s">
        <v>69</v>
      </c>
      <c r="E38" s="103" t="s">
        <v>22</v>
      </c>
      <c r="F38" s="19" t="s">
        <v>14</v>
      </c>
      <c r="G38" s="103">
        <v>4</v>
      </c>
      <c r="H38" s="159">
        <v>74.849999999999994</v>
      </c>
      <c r="I38" s="105">
        <f t="shared" si="0"/>
        <v>299.39999999999998</v>
      </c>
      <c r="J38" s="137"/>
      <c r="K38" s="135">
        <f>G39/(G38+G39)</f>
        <v>0.33333333333333331</v>
      </c>
    </row>
    <row r="39" spans="1:11" ht="45" x14ac:dyDescent="0.2">
      <c r="A39" s="102">
        <v>36</v>
      </c>
      <c r="B39" s="103" t="s">
        <v>10</v>
      </c>
      <c r="C39" s="103" t="s">
        <v>68</v>
      </c>
      <c r="D39" s="104" t="s">
        <v>70</v>
      </c>
      <c r="E39" s="103" t="s">
        <v>22</v>
      </c>
      <c r="F39" s="19" t="s">
        <v>16</v>
      </c>
      <c r="G39" s="103">
        <v>2</v>
      </c>
      <c r="H39" s="159">
        <v>74.849999999999994</v>
      </c>
      <c r="I39" s="105">
        <f t="shared" si="0"/>
        <v>149.69999999999999</v>
      </c>
      <c r="J39" s="137"/>
    </row>
    <row r="40" spans="1:11" ht="15" x14ac:dyDescent="0.2">
      <c r="A40" s="106">
        <v>37</v>
      </c>
      <c r="B40" s="107" t="s">
        <v>71</v>
      </c>
      <c r="C40" s="107" t="s">
        <v>72</v>
      </c>
      <c r="D40" s="108" t="s">
        <v>73</v>
      </c>
      <c r="E40" s="107" t="s">
        <v>22</v>
      </c>
      <c r="F40" s="20" t="s">
        <v>14</v>
      </c>
      <c r="G40" s="107">
        <v>9</v>
      </c>
      <c r="H40" s="160">
        <v>235.55</v>
      </c>
      <c r="I40" s="109">
        <f t="shared" si="0"/>
        <v>2119.9499999999998</v>
      </c>
      <c r="J40" s="137"/>
      <c r="K40" s="135">
        <f>G41/(G40+G41)</f>
        <v>0.25</v>
      </c>
    </row>
    <row r="41" spans="1:11" ht="45" x14ac:dyDescent="0.2">
      <c r="A41" s="106">
        <v>38</v>
      </c>
      <c r="B41" s="107" t="s">
        <v>101</v>
      </c>
      <c r="C41" s="107" t="s">
        <v>72</v>
      </c>
      <c r="D41" s="108" t="s">
        <v>74</v>
      </c>
      <c r="E41" s="107" t="s">
        <v>22</v>
      </c>
      <c r="F41" s="20" t="s">
        <v>16</v>
      </c>
      <c r="G41" s="107">
        <v>3</v>
      </c>
      <c r="H41" s="160">
        <v>235.55</v>
      </c>
      <c r="I41" s="109">
        <f t="shared" si="0"/>
        <v>706.65</v>
      </c>
      <c r="J41" s="137"/>
    </row>
    <row r="42" spans="1:11" ht="15" x14ac:dyDescent="0.2">
      <c r="A42" s="110">
        <v>39</v>
      </c>
      <c r="B42" s="111" t="s">
        <v>75</v>
      </c>
      <c r="C42" s="111" t="s">
        <v>76</v>
      </c>
      <c r="D42" s="112" t="s">
        <v>77</v>
      </c>
      <c r="E42" s="111" t="s">
        <v>22</v>
      </c>
      <c r="F42" s="21" t="s">
        <v>14</v>
      </c>
      <c r="G42" s="111">
        <v>13</v>
      </c>
      <c r="H42" s="161">
        <v>82.59</v>
      </c>
      <c r="I42" s="113">
        <f t="shared" si="0"/>
        <v>1073.67</v>
      </c>
      <c r="J42" s="137"/>
      <c r="K42" s="135">
        <f>G43/(G42+G43)</f>
        <v>0.27777777777777779</v>
      </c>
    </row>
    <row r="43" spans="1:11" ht="45" x14ac:dyDescent="0.2">
      <c r="A43" s="110">
        <v>40</v>
      </c>
      <c r="B43" s="111" t="s">
        <v>78</v>
      </c>
      <c r="C43" s="111" t="s">
        <v>76</v>
      </c>
      <c r="D43" s="22" t="s">
        <v>79</v>
      </c>
      <c r="E43" s="111" t="s">
        <v>22</v>
      </c>
      <c r="F43" s="21" t="s">
        <v>16</v>
      </c>
      <c r="G43" s="111">
        <v>5</v>
      </c>
      <c r="H43" s="161">
        <v>82.59</v>
      </c>
      <c r="I43" s="113">
        <f t="shared" si="0"/>
        <v>412.95</v>
      </c>
      <c r="J43" s="137"/>
    </row>
    <row r="44" spans="1:11" ht="29.45" customHeight="1" x14ac:dyDescent="0.2">
      <c r="A44" s="114">
        <v>41</v>
      </c>
      <c r="B44" s="115" t="s">
        <v>80</v>
      </c>
      <c r="C44" s="115" t="s">
        <v>81</v>
      </c>
      <c r="D44" s="23" t="s">
        <v>82</v>
      </c>
      <c r="E44" s="115" t="s">
        <v>22</v>
      </c>
      <c r="F44" s="24" t="s">
        <v>14</v>
      </c>
      <c r="G44" s="115">
        <v>2</v>
      </c>
      <c r="H44" s="162">
        <v>4737.95</v>
      </c>
      <c r="I44" s="116">
        <f t="shared" si="0"/>
        <v>9475.9</v>
      </c>
      <c r="J44" s="137"/>
      <c r="K44" s="135">
        <f>G45/(G44+G45)</f>
        <v>0.33333333333333331</v>
      </c>
    </row>
    <row r="45" spans="1:11" ht="45" x14ac:dyDescent="0.2">
      <c r="A45" s="114">
        <v>42</v>
      </c>
      <c r="B45" s="115" t="s">
        <v>80</v>
      </c>
      <c r="C45" s="115" t="s">
        <v>81</v>
      </c>
      <c r="D45" s="23" t="s">
        <v>83</v>
      </c>
      <c r="E45" s="115" t="s">
        <v>22</v>
      </c>
      <c r="F45" s="24" t="s">
        <v>16</v>
      </c>
      <c r="G45" s="115">
        <v>1</v>
      </c>
      <c r="H45" s="162">
        <v>4737.95</v>
      </c>
      <c r="I45" s="116">
        <f t="shared" si="0"/>
        <v>4737.95</v>
      </c>
      <c r="J45" s="137"/>
    </row>
    <row r="46" spans="1:11" ht="30" x14ac:dyDescent="0.2">
      <c r="A46" s="117">
        <v>43</v>
      </c>
      <c r="B46" s="118" t="s">
        <v>84</v>
      </c>
      <c r="C46" s="118" t="s">
        <v>85</v>
      </c>
      <c r="D46" s="25" t="s">
        <v>86</v>
      </c>
      <c r="E46" s="119" t="s">
        <v>22</v>
      </c>
      <c r="F46" s="26" t="s">
        <v>14</v>
      </c>
      <c r="G46" s="119">
        <v>2</v>
      </c>
      <c r="H46" s="163">
        <v>12627.67</v>
      </c>
      <c r="I46" s="120">
        <f t="shared" si="0"/>
        <v>25255.34</v>
      </c>
      <c r="J46" s="137"/>
      <c r="K46" s="135">
        <f>G47/(G46+G47)</f>
        <v>0.33333333333333331</v>
      </c>
    </row>
    <row r="47" spans="1:11" ht="45" x14ac:dyDescent="0.2">
      <c r="A47" s="117">
        <v>44</v>
      </c>
      <c r="B47" s="118" t="s">
        <v>84</v>
      </c>
      <c r="C47" s="118" t="s">
        <v>85</v>
      </c>
      <c r="D47" s="25" t="s">
        <v>87</v>
      </c>
      <c r="E47" s="119" t="s">
        <v>22</v>
      </c>
      <c r="F47" s="26" t="s">
        <v>16</v>
      </c>
      <c r="G47" s="119">
        <v>1</v>
      </c>
      <c r="H47" s="163">
        <v>12627.67</v>
      </c>
      <c r="I47" s="120">
        <f t="shared" si="0"/>
        <v>12627.67</v>
      </c>
      <c r="J47" s="137"/>
    </row>
    <row r="48" spans="1:11" ht="15" x14ac:dyDescent="0.2">
      <c r="A48" s="121">
        <v>45</v>
      </c>
      <c r="B48" s="122" t="s">
        <v>88</v>
      </c>
      <c r="C48" s="122" t="s">
        <v>89</v>
      </c>
      <c r="D48" s="123" t="s">
        <v>90</v>
      </c>
      <c r="E48" s="122" t="s">
        <v>22</v>
      </c>
      <c r="F48" s="27" t="s">
        <v>14</v>
      </c>
      <c r="G48" s="122">
        <v>2</v>
      </c>
      <c r="H48" s="164">
        <v>7689</v>
      </c>
      <c r="I48" s="124">
        <f t="shared" si="0"/>
        <v>15378</v>
      </c>
      <c r="J48" s="137"/>
      <c r="K48" s="135">
        <f>G49/(G48+G49)</f>
        <v>0.33333333333333331</v>
      </c>
    </row>
    <row r="49" spans="1:18" ht="45" x14ac:dyDescent="0.2">
      <c r="A49" s="121">
        <v>46</v>
      </c>
      <c r="B49" s="122" t="s">
        <v>88</v>
      </c>
      <c r="C49" s="122" t="s">
        <v>89</v>
      </c>
      <c r="D49" s="123" t="s">
        <v>91</v>
      </c>
      <c r="E49" s="122" t="s">
        <v>22</v>
      </c>
      <c r="F49" s="27" t="s">
        <v>16</v>
      </c>
      <c r="G49" s="122">
        <v>1</v>
      </c>
      <c r="H49" s="164">
        <v>7689</v>
      </c>
      <c r="I49" s="124">
        <f t="shared" si="0"/>
        <v>7689</v>
      </c>
      <c r="J49" s="137"/>
    </row>
    <row r="50" spans="1:18" ht="15" x14ac:dyDescent="0.2">
      <c r="A50" s="125">
        <v>47</v>
      </c>
      <c r="B50" s="126" t="s">
        <v>88</v>
      </c>
      <c r="C50" s="126" t="s">
        <v>92</v>
      </c>
      <c r="D50" s="127" t="s">
        <v>93</v>
      </c>
      <c r="E50" s="126" t="s">
        <v>22</v>
      </c>
      <c r="F50" s="28" t="s">
        <v>14</v>
      </c>
      <c r="G50" s="126">
        <v>2</v>
      </c>
      <c r="H50" s="165">
        <v>1145.93</v>
      </c>
      <c r="I50" s="128">
        <f t="shared" si="0"/>
        <v>2291.86</v>
      </c>
      <c r="J50" s="137"/>
      <c r="K50" s="135">
        <f>G51/(G50+G51)</f>
        <v>0.33333333333333331</v>
      </c>
    </row>
    <row r="51" spans="1:18" ht="45" x14ac:dyDescent="0.2">
      <c r="A51" s="125">
        <v>48</v>
      </c>
      <c r="B51" s="126" t="s">
        <v>88</v>
      </c>
      <c r="C51" s="126" t="s">
        <v>92</v>
      </c>
      <c r="D51" s="127" t="s">
        <v>94</v>
      </c>
      <c r="E51" s="126" t="s">
        <v>22</v>
      </c>
      <c r="F51" s="28" t="s">
        <v>16</v>
      </c>
      <c r="G51" s="126">
        <v>1</v>
      </c>
      <c r="H51" s="165">
        <v>1145.93</v>
      </c>
      <c r="I51" s="128">
        <f t="shared" si="0"/>
        <v>1145.93</v>
      </c>
      <c r="J51" s="137"/>
    </row>
    <row r="52" spans="1:18" ht="15" x14ac:dyDescent="0.2">
      <c r="A52" s="129">
        <v>49</v>
      </c>
      <c r="B52" s="130" t="s">
        <v>88</v>
      </c>
      <c r="C52" s="130" t="s">
        <v>95</v>
      </c>
      <c r="D52" s="131" t="s">
        <v>96</v>
      </c>
      <c r="E52" s="130" t="s">
        <v>22</v>
      </c>
      <c r="F52" s="29" t="s">
        <v>14</v>
      </c>
      <c r="G52" s="130">
        <v>2</v>
      </c>
      <c r="H52" s="166">
        <v>2376.1799999999998</v>
      </c>
      <c r="I52" s="132">
        <f t="shared" si="0"/>
        <v>4752.3599999999997</v>
      </c>
      <c r="J52" s="137"/>
      <c r="K52" s="135">
        <f>G53/(G52+G53)</f>
        <v>0.33333333333333331</v>
      </c>
    </row>
    <row r="53" spans="1:18" s="30" customFormat="1" ht="45" x14ac:dyDescent="0.2">
      <c r="A53" s="133" t="s">
        <v>97</v>
      </c>
      <c r="B53" s="130" t="s">
        <v>88</v>
      </c>
      <c r="C53" s="130" t="s">
        <v>95</v>
      </c>
      <c r="D53" s="131" t="s">
        <v>98</v>
      </c>
      <c r="E53" s="130" t="s">
        <v>22</v>
      </c>
      <c r="F53" s="29" t="s">
        <v>16</v>
      </c>
      <c r="G53" s="130">
        <v>1</v>
      </c>
      <c r="H53" s="166">
        <v>2376.1799999999998</v>
      </c>
      <c r="I53" s="132">
        <f t="shared" si="0"/>
        <v>2376.1799999999998</v>
      </c>
      <c r="J53" s="138"/>
      <c r="K53" s="139"/>
      <c r="L53" s="139"/>
      <c r="M53" s="139"/>
      <c r="N53" s="139"/>
      <c r="O53" s="139"/>
      <c r="P53" s="139"/>
      <c r="Q53" s="139"/>
      <c r="R53" s="139"/>
    </row>
    <row r="54" spans="1:18" ht="33" customHeight="1" thickBot="1" x14ac:dyDescent="0.25">
      <c r="A54" s="169" t="s">
        <v>99</v>
      </c>
      <c r="B54" s="170"/>
      <c r="C54" s="170"/>
      <c r="D54" s="170"/>
      <c r="E54" s="170"/>
      <c r="F54" s="170"/>
      <c r="G54" s="170"/>
      <c r="H54" s="170"/>
      <c r="I54" s="134">
        <f>SUM(I4:I53)</f>
        <v>746953.14000000048</v>
      </c>
      <c r="J54" s="136"/>
    </row>
    <row r="55" spans="1:18" ht="13.5" thickTop="1" x14ac:dyDescent="0.2"/>
    <row r="58" spans="1:18" ht="30" customHeight="1" x14ac:dyDescent="0.2"/>
  </sheetData>
  <sheetProtection selectLockedCells="1" selectUnlockedCells="1"/>
  <mergeCells count="2">
    <mergeCell ref="A1:I1"/>
    <mergeCell ref="A54:H54"/>
  </mergeCells>
  <pageMargins left="0.47847222222222224" right="0.34444444444444444" top="0.7895833333333333" bottom="0.28055555555555556" header="0.51180555555555551" footer="0.51180555555555551"/>
  <pageSetup paperSize="9" scale="57" firstPageNumber="0" orientation="landscape" horizontalDpi="300" verticalDpi="300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Berain Alves</dc:creator>
  <cp:lastModifiedBy>Alberto Berain Alves</cp:lastModifiedBy>
  <dcterms:created xsi:type="dcterms:W3CDTF">2019-10-09T12:09:42Z</dcterms:created>
  <dcterms:modified xsi:type="dcterms:W3CDTF">2019-10-09T12:09:47Z</dcterms:modified>
</cp:coreProperties>
</file>