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DVSF\Backup_UEP\4ª-GRD-UEP\Projetos UEP 2019\2019-05-Centro de Artesanato_Maria\Orçamento\"/>
    </mc:Choice>
  </mc:AlternateContent>
  <xr:revisionPtr revIDLastSave="0" documentId="13_ncr:1_{EB268419-47E6-4426-A667-DEBFF37BB89D}" xr6:coauthVersionLast="45" xr6:coauthVersionMax="45" xr10:uidLastSave="{00000000-0000-0000-0000-000000000000}"/>
  <bookViews>
    <workbookView xWindow="-120" yWindow="-120" windowWidth="29040" windowHeight="15840" xr2:uid="{5ECAB1C9-C33D-4FE4-AC9E-EC1519DCCAB3}"/>
  </bookViews>
  <sheets>
    <sheet name="CRONOGRAMA" sheetId="1" r:id="rId1"/>
  </sheets>
  <externalReferences>
    <externalReference r:id="rId2"/>
  </externalReferences>
  <definedNames>
    <definedName name="_xlnm._FilterDatabase" localSheetId="0" hidden="1">CRONOGRAMA!$A$8:$Z$13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14" i="1" l="1"/>
  <c r="P14" i="1"/>
  <c r="N14" i="1"/>
  <c r="D14" i="1"/>
  <c r="T14" i="1" s="1"/>
  <c r="D13" i="1"/>
  <c r="R13" i="1" s="1"/>
  <c r="D12" i="1"/>
  <c r="T12" i="1" s="1"/>
  <c r="V11" i="1"/>
  <c r="T11" i="1"/>
  <c r="P11" i="1"/>
  <c r="N11" i="1"/>
  <c r="L11" i="1"/>
  <c r="D11" i="1"/>
  <c r="R11" i="1" s="1"/>
  <c r="V10" i="1"/>
  <c r="P10" i="1"/>
  <c r="N10" i="1"/>
  <c r="D10" i="1"/>
  <c r="D15" i="1" s="1"/>
  <c r="Z6" i="1"/>
  <c r="T6" i="1"/>
  <c r="L6" i="1"/>
  <c r="A5" i="1"/>
  <c r="M5" i="1" s="1"/>
  <c r="U5" i="1" s="1"/>
  <c r="Z4" i="1"/>
  <c r="T4" i="1"/>
  <c r="M4" i="1"/>
  <c r="U4" i="1" s="1"/>
  <c r="L4" i="1"/>
  <c r="A4" i="1"/>
  <c r="Z11" i="1" l="1"/>
  <c r="Y11" i="1" s="1"/>
  <c r="V15" i="1"/>
  <c r="U15" i="1" s="1"/>
  <c r="T5" i="1"/>
  <c r="Z5" i="1"/>
  <c r="L5" i="1"/>
  <c r="N15" i="1"/>
  <c r="M15" i="1" s="1"/>
  <c r="R10" i="1"/>
  <c r="N12" i="1"/>
  <c r="V12" i="1"/>
  <c r="L13" i="1"/>
  <c r="T13" i="1"/>
  <c r="R14" i="1"/>
  <c r="L10" i="1"/>
  <c r="T10" i="1"/>
  <c r="P12" i="1"/>
  <c r="P15" i="1" s="1"/>
  <c r="O15" i="1" s="1"/>
  <c r="N13" i="1"/>
  <c r="V13" i="1"/>
  <c r="L14" i="1"/>
  <c r="Z14" i="1" s="1"/>
  <c r="Y14" i="1" s="1"/>
  <c r="R12" i="1"/>
  <c r="P13" i="1"/>
  <c r="L12" i="1"/>
  <c r="R15" i="1" l="1"/>
  <c r="Q15" i="1" s="1"/>
  <c r="T15" i="1"/>
  <c r="S15" i="1" s="1"/>
  <c r="Z13" i="1"/>
  <c r="Y13" i="1" s="1"/>
  <c r="Z12" i="1"/>
  <c r="Y12" i="1" s="1"/>
  <c r="L15" i="1"/>
  <c r="K15" i="1" s="1"/>
  <c r="Z10" i="1"/>
  <c r="Z15" i="1" l="1"/>
  <c r="Y15" i="1" s="1"/>
  <c r="Y10" i="1"/>
</calcChain>
</file>

<file path=xl/sharedStrings.xml><?xml version="1.0" encoding="utf-8"?>
<sst xmlns="http://schemas.openxmlformats.org/spreadsheetml/2006/main" count="53" uniqueCount="30">
  <si>
    <t xml:space="preserve">DATA BASE: </t>
  </si>
  <si>
    <t>PREÇO GLOBAL:</t>
  </si>
  <si>
    <t>DOCUMENTO: CRONOGRAMA</t>
  </si>
  <si>
    <t>BDI:</t>
  </si>
  <si>
    <t>ITEM</t>
  </si>
  <si>
    <t>DESCRIÇÃO</t>
  </si>
  <si>
    <t>UNIDADE</t>
  </si>
  <si>
    <t>PREÇO TOTAL</t>
  </si>
  <si>
    <t xml:space="preserve"> 1.º MÊS</t>
  </si>
  <si>
    <t xml:space="preserve"> 2.º MÊS</t>
  </si>
  <si>
    <t xml:space="preserve"> 3.º MÊS</t>
  </si>
  <si>
    <t xml:space="preserve"> 4.º MÊS</t>
  </si>
  <si>
    <t xml:space="preserve"> 5.º MÊS</t>
  </si>
  <si>
    <t xml:space="preserve"> 6.º MÊS</t>
  </si>
  <si>
    <t xml:space="preserve"> 7.º MÊS</t>
  </si>
  <si>
    <t xml:space="preserve"> 8.º MÊS</t>
  </si>
  <si>
    <t>9.º MÊS</t>
  </si>
  <si>
    <t>10.º MÊS</t>
  </si>
  <si>
    <t>TOTAL</t>
  </si>
  <si>
    <t>PERCENTUAL</t>
  </si>
  <si>
    <t>PREÇO</t>
  </si>
  <si>
    <t>Administração</t>
  </si>
  <si>
    <t>m2</t>
  </si>
  <si>
    <t>ORDEM DE SERVIÇO</t>
  </si>
  <si>
    <t>ELABORAÇÃO DE 
PROJETOS EXECUTIVOS</t>
  </si>
  <si>
    <t>ENCERRAMENTO DO CONTRATO</t>
  </si>
  <si>
    <t>Serviços Preliminares</t>
  </si>
  <si>
    <t>Restauração</t>
  </si>
  <si>
    <t>Área Externa</t>
  </si>
  <si>
    <t>Serviços Finais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</si>
</sst>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&quot;R$ &quot;#,##0.00;[Red]&quot;-R$ &quot;#,##0.00"/>
    <numFmt numFmtId="166" formatCode="_-* #,##0.00_-;\-* #,##0.00_-;_-* \-??_-;_-@_-"/>
    <numFmt numFmtId="167" formatCode="[$R$-416]\ #,##0.00;[Red]\-[$R$-416]\ #,##0.00"/>
  </numFmts>
  <fonts count="4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41"/>
      </patternFill>
    </fill>
  </fills>
  <borders count="17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ill="0" applyBorder="0" applyProtection="0"/>
    <xf numFmtId="166" fontId="3" fillId="0" borderId="0" applyFill="0" applyBorder="0" applyProtection="0"/>
  </cellStyleXfs>
  <cellXfs count="49">
    <xf numFmtId="0" fontId="0" fillId="0" borderId="0" xfId="0"/>
    <xf numFmtId="0" fontId="1" fillId="0" borderId="1" xfId="0" applyFont="1" applyBorder="1"/>
    <xf numFmtId="1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/>
    <xf numFmtId="0" fontId="1" fillId="0" borderId="4" xfId="0" applyFont="1" applyBorder="1"/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right" vertical="center"/>
    </xf>
    <xf numFmtId="165" fontId="2" fillId="0" borderId="6" xfId="1" quotePrefix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left" vertical="center"/>
    </xf>
    <xf numFmtId="164" fontId="2" fillId="0" borderId="6" xfId="1" applyFont="1" applyBorder="1" applyAlignment="1">
      <alignment horizontal="right" vertical="center"/>
    </xf>
    <xf numFmtId="165" fontId="2" fillId="0" borderId="6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10" fontId="2" fillId="0" borderId="6" xfId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165" fontId="2" fillId="0" borderId="0" xfId="1" applyNumberFormat="1" applyFont="1" applyAlignment="1">
      <alignment horizontal="right" vertical="center"/>
    </xf>
    <xf numFmtId="0" fontId="1" fillId="0" borderId="8" xfId="0" applyFont="1" applyBorder="1"/>
    <xf numFmtId="0" fontId="2" fillId="2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167" fontId="1" fillId="0" borderId="6" xfId="2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0" fontId="1" fillId="0" borderId="6" xfId="2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 wrapText="1"/>
    </xf>
    <xf numFmtId="10" fontId="1" fillId="0" borderId="11" xfId="2" applyNumberFormat="1" applyFont="1" applyBorder="1" applyAlignment="1">
      <alignment horizontal="center" vertical="center" wrapText="1"/>
    </xf>
    <xf numFmtId="10" fontId="1" fillId="0" borderId="12" xfId="2" applyNumberFormat="1" applyFont="1" applyBorder="1" applyAlignment="1">
      <alignment horizontal="center" vertical="center" wrapText="1"/>
    </xf>
    <xf numFmtId="167" fontId="1" fillId="0" borderId="0" xfId="0" applyNumberFormat="1" applyFont="1"/>
    <xf numFmtId="10" fontId="1" fillId="0" borderId="13" xfId="2" applyNumberFormat="1" applyFont="1" applyBorder="1" applyAlignment="1">
      <alignment horizontal="center" vertical="center" wrapText="1"/>
    </xf>
    <xf numFmtId="10" fontId="1" fillId="0" borderId="14" xfId="2" applyNumberFormat="1" applyFont="1" applyBorder="1" applyAlignment="1">
      <alignment horizontal="center" vertical="center" wrapText="1"/>
    </xf>
    <xf numFmtId="10" fontId="1" fillId="0" borderId="15" xfId="2" applyNumberFormat="1" applyFont="1" applyBorder="1" applyAlignment="1">
      <alignment horizontal="center" vertical="center" wrapText="1"/>
    </xf>
    <xf numFmtId="10" fontId="1" fillId="0" borderId="16" xfId="2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0" fontId="2" fillId="5" borderId="6" xfId="0" applyNumberFormat="1" applyFont="1" applyFill="1" applyBorder="1" applyAlignment="1">
      <alignment horizontal="center" vertical="center"/>
    </xf>
    <xf numFmtId="167" fontId="2" fillId="5" borderId="6" xfId="0" applyNumberFormat="1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 applyProtection="1">
      <alignment horizontal="right" vertical="center"/>
      <protection locked="0"/>
    </xf>
  </cellXfs>
  <cellStyles count="3">
    <cellStyle name="Normal" xfId="0" builtinId="0"/>
    <cellStyle name="Vírgula" xfId="1" builtinId="3"/>
    <cellStyle name="Vírgula 3" xfId="2" xr:uid="{C9B235FB-0F59-4DA8-BDF2-7087188F73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384495</xdr:colOff>
      <xdr:row>2</xdr:row>
      <xdr:rowOff>119990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2E2D579-B892-4757-BBCD-4EFD15AAD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30316" cy="528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497774</xdr:colOff>
      <xdr:row>0</xdr:row>
      <xdr:rowOff>38102</xdr:rowOff>
    </xdr:from>
    <xdr:to>
      <xdr:col>9</xdr:col>
      <xdr:colOff>353786</xdr:colOff>
      <xdr:row>2</xdr:row>
      <xdr:rowOff>95250</xdr:rowOff>
    </xdr:to>
    <xdr:sp macro="" textlink="">
      <xdr:nvSpPr>
        <xdr:cNvPr id="3" name="Caixa de Texto 2">
          <a:extLst>
            <a:ext uri="{FF2B5EF4-FFF2-40B4-BE49-F238E27FC236}">
              <a16:creationId xmlns:a16="http://schemas.microsoft.com/office/drawing/2014/main" id="{78B81A5F-5616-4A30-B7C1-8D4D8A35B532}"/>
            </a:ext>
          </a:extLst>
        </xdr:cNvPr>
        <xdr:cNvSpPr txBox="1">
          <a:spLocks noChangeArrowheads="1"/>
        </xdr:cNvSpPr>
      </xdr:nvSpPr>
      <xdr:spPr bwMode="auto">
        <a:xfrm>
          <a:off x="2443595" y="38102"/>
          <a:ext cx="3563959" cy="46536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Ministério do Desenvolvimento Regional - MDR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Companhia de Desenvolvimento dos Vales do São Francisco e do Paraíba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Área de Desenvolvimento e Infraestrutura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14</xdr:col>
      <xdr:colOff>343673</xdr:colOff>
      <xdr:row>2</xdr:row>
      <xdr:rowOff>119990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439FF27-CA34-4E66-9349-E757A9C4F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7286" y="0"/>
          <a:ext cx="2330316" cy="528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456952</xdr:colOff>
      <xdr:row>0</xdr:row>
      <xdr:rowOff>38102</xdr:rowOff>
    </xdr:from>
    <xdr:to>
      <xdr:col>17</xdr:col>
      <xdr:colOff>983652</xdr:colOff>
      <xdr:row>2</xdr:row>
      <xdr:rowOff>166998</xdr:rowOff>
    </xdr:to>
    <xdr:sp macro="" textlink="">
      <xdr:nvSpPr>
        <xdr:cNvPr id="5" name="Caixa de Texto 2">
          <a:extLst>
            <a:ext uri="{FF2B5EF4-FFF2-40B4-BE49-F238E27FC236}">
              <a16:creationId xmlns:a16="http://schemas.microsoft.com/office/drawing/2014/main" id="{B44238EB-F953-4727-9AB3-34B31AD002E6}"/>
            </a:ext>
          </a:extLst>
        </xdr:cNvPr>
        <xdr:cNvSpPr txBox="1">
          <a:spLocks noChangeArrowheads="1"/>
        </xdr:cNvSpPr>
      </xdr:nvSpPr>
      <xdr:spPr bwMode="auto">
        <a:xfrm>
          <a:off x="11750881" y="38102"/>
          <a:ext cx="3506664" cy="45546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Ministério do Desenvolvimento Regional - MDR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Companhia de Desenvolvimento dos Vales do São Francisco e do Paraíba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Área de Desenvolvimento e Infraestrutura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20</xdr:col>
      <xdr:colOff>0</xdr:colOff>
      <xdr:row>0</xdr:row>
      <xdr:rowOff>0</xdr:rowOff>
    </xdr:from>
    <xdr:to>
      <xdr:col>22</xdr:col>
      <xdr:colOff>547781</xdr:colOff>
      <xdr:row>2</xdr:row>
      <xdr:rowOff>119990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21968FB-3371-4CEA-B30D-671C0F657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3857" y="0"/>
          <a:ext cx="2330316" cy="528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22</xdr:col>
      <xdr:colOff>559005</xdr:colOff>
      <xdr:row>0</xdr:row>
      <xdr:rowOff>31299</xdr:rowOff>
    </xdr:from>
    <xdr:to>
      <xdr:col>26</xdr:col>
      <xdr:colOff>517071</xdr:colOff>
      <xdr:row>2</xdr:row>
      <xdr:rowOff>160195</xdr:rowOff>
    </xdr:to>
    <xdr:sp macro="" textlink="">
      <xdr:nvSpPr>
        <xdr:cNvPr id="7" name="Caixa de Texto 2">
          <a:extLst>
            <a:ext uri="{FF2B5EF4-FFF2-40B4-BE49-F238E27FC236}">
              <a16:creationId xmlns:a16="http://schemas.microsoft.com/office/drawing/2014/main" id="{03040D1F-9F02-4CE6-B661-A16FC206A76C}"/>
            </a:ext>
          </a:extLst>
        </xdr:cNvPr>
        <xdr:cNvSpPr txBox="1">
          <a:spLocks noChangeArrowheads="1"/>
        </xdr:cNvSpPr>
      </xdr:nvSpPr>
      <xdr:spPr bwMode="auto">
        <a:xfrm>
          <a:off x="18636094" y="31299"/>
          <a:ext cx="3373459" cy="5371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Ministério do Desenvolvimento Regional - MDR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Companhia de Desenvolvimento dos Vales do São Francisco e do Paraíba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Área de Desenvolvimento e Infraestrutura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4.%20Planilha%20Or&#231;ament&#225;ria%20(Model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ORÇAMENTO"/>
      <sheetName val="BDI"/>
      <sheetName val="ENCARGOS TRABALHISTAS"/>
      <sheetName val="RELAÇÃO DE COMPOSIÇÕES"/>
      <sheetName val="CRONOGRAMA"/>
    </sheetNames>
    <sheetDataSet>
      <sheetData sheetId="0">
        <row r="5">
          <cell r="A5" t="str">
            <v>OBRA: CENTRO DE ARTESANATO (RESTAURO DO CASARÃO)</v>
          </cell>
        </row>
        <row r="6">
          <cell r="A6" t="str">
            <v>LOCAL: NOSSA SENHORA DO ROSÁRIO DO CATETE/SE</v>
          </cell>
        </row>
        <row r="12">
          <cell r="G12">
            <v>89548.53</v>
          </cell>
        </row>
        <row r="14">
          <cell r="G14">
            <v>40079.230000000003</v>
          </cell>
        </row>
        <row r="16">
          <cell r="G16">
            <v>445810.93999999994</v>
          </cell>
        </row>
        <row r="18">
          <cell r="G18">
            <v>51029.11</v>
          </cell>
        </row>
        <row r="20">
          <cell r="G20">
            <v>1868.13</v>
          </cell>
        </row>
      </sheetData>
      <sheetData sheetId="1"/>
      <sheetData sheetId="2">
        <row r="5">
          <cell r="C5" t="str">
            <v>JULHO/2019</v>
          </cell>
        </row>
        <row r="35">
          <cell r="C35">
            <v>0.2354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D7358-2303-4954-9881-32788439600D}">
  <sheetPr>
    <pageSetUpPr fitToPage="1"/>
  </sheetPr>
  <dimension ref="A1:AA53"/>
  <sheetViews>
    <sheetView tabSelected="1" view="pageBreakPreview" zoomScale="140" zoomScaleNormal="140" zoomScaleSheetLayoutView="140" workbookViewId="0">
      <selection activeCell="U12" sqref="U12"/>
    </sheetView>
  </sheetViews>
  <sheetFormatPr defaultColWidth="11.5703125" defaultRowHeight="12.75" x14ac:dyDescent="0.2"/>
  <cols>
    <col min="1" max="1" width="5.5703125" style="7" bestFit="1" customWidth="1"/>
    <col min="2" max="2" width="16" style="9" bestFit="1" customWidth="1"/>
    <col min="3" max="3" width="7.5703125" style="43" bestFit="1" customWidth="1"/>
    <col min="4" max="4" width="13.42578125" style="7" customWidth="1"/>
    <col min="5" max="5" width="5.28515625" style="7" bestFit="1" customWidth="1"/>
    <col min="6" max="6" width="6.28515625" style="7" bestFit="1" customWidth="1"/>
    <col min="7" max="7" width="9.85546875" style="7" customWidth="1"/>
    <col min="8" max="8" width="11" style="7" bestFit="1" customWidth="1"/>
    <col min="9" max="9" width="9.5703125" style="7" customWidth="1"/>
    <col min="10" max="10" width="10.5703125" style="7" customWidth="1"/>
    <col min="11" max="20" width="14.85546875" style="7" customWidth="1"/>
    <col min="21" max="21" width="13.42578125" style="7" bestFit="1" customWidth="1"/>
    <col min="22" max="22" width="13.28515625" style="7" bestFit="1" customWidth="1"/>
    <col min="23" max="23" width="13" style="7" customWidth="1"/>
    <col min="24" max="24" width="12.5703125" style="7" customWidth="1"/>
    <col min="25" max="25" width="14.7109375" style="7" bestFit="1" customWidth="1"/>
    <col min="26" max="26" width="11" style="7" bestFit="1" customWidth="1"/>
    <col min="27" max="27" width="11.5703125" style="7"/>
  </cols>
  <sheetData>
    <row r="1" spans="1:27" x14ac:dyDescent="0.2">
      <c r="A1" s="1"/>
      <c r="B1" s="2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  <c r="V1" s="5"/>
      <c r="W1" s="5"/>
      <c r="X1" s="5"/>
      <c r="Y1" s="6"/>
      <c r="Z1" s="6"/>
    </row>
    <row r="2" spans="1:27" ht="19.5" customHeight="1" x14ac:dyDescent="0.2">
      <c r="A2" s="8"/>
      <c r="C2" s="10"/>
      <c r="D2" s="10"/>
      <c r="E2" s="10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5"/>
      <c r="V2" s="5"/>
      <c r="W2" s="5"/>
      <c r="X2" s="5"/>
      <c r="Y2" s="12"/>
      <c r="Z2" s="12"/>
    </row>
    <row r="3" spans="1:27" ht="20.25" customHeight="1" x14ac:dyDescent="0.2">
      <c r="A3" s="8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5"/>
      <c r="V3" s="5"/>
      <c r="W3" s="5"/>
      <c r="X3" s="5"/>
      <c r="Y3" s="12"/>
      <c r="Z3" s="12"/>
    </row>
    <row r="4" spans="1:27" x14ac:dyDescent="0.2">
      <c r="A4" s="13" t="str">
        <f>[1]RESUMO!A5</f>
        <v>OBRA: CENTRO DE ARTESANATO (RESTAURO DO CASARÃO)</v>
      </c>
      <c r="B4" s="13"/>
      <c r="C4" s="13"/>
      <c r="D4" s="13"/>
      <c r="E4" s="13"/>
      <c r="F4" s="13"/>
      <c r="G4" s="13"/>
      <c r="H4" s="13"/>
      <c r="I4" s="13"/>
      <c r="J4" s="13"/>
      <c r="K4" s="14" t="s">
        <v>0</v>
      </c>
      <c r="L4" s="15" t="str">
        <f>[1]BDI!$C$5</f>
        <v>JULHO/2019</v>
      </c>
      <c r="M4" s="13" t="str">
        <f>A4</f>
        <v>OBRA: CENTRO DE ARTESANATO (RESTAURO DO CASARÃO)</v>
      </c>
      <c r="N4" s="13"/>
      <c r="O4" s="13"/>
      <c r="P4" s="13"/>
      <c r="Q4" s="13"/>
      <c r="R4" s="13"/>
      <c r="S4" s="14" t="s">
        <v>0</v>
      </c>
      <c r="T4" s="15" t="str">
        <f>[1]BDI!$C$5</f>
        <v>JULHO/2019</v>
      </c>
      <c r="U4" s="13" t="str">
        <f>M4</f>
        <v>OBRA: CENTRO DE ARTESANATO (RESTAURO DO CASARÃO)</v>
      </c>
      <c r="V4" s="13"/>
      <c r="W4" s="13"/>
      <c r="X4" s="13"/>
      <c r="Y4" s="14" t="s">
        <v>0</v>
      </c>
      <c r="Z4" s="15" t="str">
        <f>[1]BDI!$C$5</f>
        <v>JULHO/2019</v>
      </c>
    </row>
    <row r="5" spans="1:27" x14ac:dyDescent="0.2">
      <c r="A5" s="16" t="str">
        <f>[1]RESUMO!A6</f>
        <v>LOCAL: NOSSA SENHORA DO ROSÁRIO DO CATETE/SE</v>
      </c>
      <c r="B5" s="16"/>
      <c r="C5" s="16"/>
      <c r="D5" s="16"/>
      <c r="E5" s="16"/>
      <c r="F5" s="16"/>
      <c r="G5" s="16"/>
      <c r="H5" s="16"/>
      <c r="I5" s="16"/>
      <c r="J5" s="16"/>
      <c r="K5" s="17" t="s">
        <v>1</v>
      </c>
      <c r="L5" s="18">
        <f>$D$15</f>
        <v>628335.93999999994</v>
      </c>
      <c r="M5" s="16" t="str">
        <f>A5</f>
        <v>LOCAL: NOSSA SENHORA DO ROSÁRIO DO CATETE/SE</v>
      </c>
      <c r="N5" s="16"/>
      <c r="O5" s="16"/>
      <c r="P5" s="16"/>
      <c r="Q5" s="16"/>
      <c r="R5" s="16"/>
      <c r="S5" s="17" t="s">
        <v>1</v>
      </c>
      <c r="T5" s="18">
        <f>$D$15</f>
        <v>628335.93999999994</v>
      </c>
      <c r="U5" s="16" t="str">
        <f>M5</f>
        <v>LOCAL: NOSSA SENHORA DO ROSÁRIO DO CATETE/SE</v>
      </c>
      <c r="V5" s="16"/>
      <c r="W5" s="16"/>
      <c r="X5" s="16"/>
      <c r="Y5" s="17" t="s">
        <v>1</v>
      </c>
      <c r="Z5" s="18">
        <f>$D$15</f>
        <v>628335.93999999994</v>
      </c>
    </row>
    <row r="6" spans="1:27" x14ac:dyDescent="0.2">
      <c r="A6" s="19" t="s">
        <v>2</v>
      </c>
      <c r="B6" s="19"/>
      <c r="C6" s="19"/>
      <c r="D6" s="19"/>
      <c r="E6" s="19"/>
      <c r="F6" s="19"/>
      <c r="G6" s="19"/>
      <c r="H6" s="19"/>
      <c r="I6" s="19"/>
      <c r="J6" s="19"/>
      <c r="K6" s="17" t="s">
        <v>3</v>
      </c>
      <c r="L6" s="20">
        <f>[1]BDI!$C$35</f>
        <v>0.2354</v>
      </c>
      <c r="M6" s="19" t="s">
        <v>2</v>
      </c>
      <c r="N6" s="19"/>
      <c r="O6" s="19"/>
      <c r="P6" s="19"/>
      <c r="Q6" s="19"/>
      <c r="R6" s="19"/>
      <c r="S6" s="17" t="s">
        <v>3</v>
      </c>
      <c r="T6" s="20">
        <f>[1]BDI!$C$35</f>
        <v>0.2354</v>
      </c>
      <c r="U6" s="19" t="s">
        <v>2</v>
      </c>
      <c r="V6" s="19"/>
      <c r="W6" s="19"/>
      <c r="X6" s="19"/>
      <c r="Y6" s="17" t="s">
        <v>3</v>
      </c>
      <c r="Z6" s="20">
        <f>[1]BDI!$C$35</f>
        <v>0.2354</v>
      </c>
    </row>
    <row r="7" spans="1:27" x14ac:dyDescent="0.2">
      <c r="A7" s="21"/>
      <c r="C7" s="5"/>
      <c r="D7" s="22"/>
      <c r="Z7" s="23"/>
    </row>
    <row r="8" spans="1:27" ht="24.95" customHeight="1" x14ac:dyDescent="0.2">
      <c r="A8" s="24" t="s">
        <v>4</v>
      </c>
      <c r="B8" s="24" t="s">
        <v>5</v>
      </c>
      <c r="C8" s="24" t="s">
        <v>6</v>
      </c>
      <c r="D8" s="24" t="s">
        <v>7</v>
      </c>
      <c r="E8" s="25" t="s">
        <v>8</v>
      </c>
      <c r="F8" s="25"/>
      <c r="G8" s="25" t="s">
        <v>9</v>
      </c>
      <c r="H8" s="25"/>
      <c r="I8" s="25" t="s">
        <v>10</v>
      </c>
      <c r="J8" s="25"/>
      <c r="K8" s="25" t="s">
        <v>11</v>
      </c>
      <c r="L8" s="25"/>
      <c r="M8" s="26" t="s">
        <v>12</v>
      </c>
      <c r="N8" s="27"/>
      <c r="O8" s="25" t="s">
        <v>13</v>
      </c>
      <c r="P8" s="25"/>
      <c r="Q8" s="25" t="s">
        <v>14</v>
      </c>
      <c r="R8" s="25"/>
      <c r="S8" s="25" t="s">
        <v>15</v>
      </c>
      <c r="T8" s="25"/>
      <c r="U8" s="25" t="s">
        <v>16</v>
      </c>
      <c r="V8" s="25"/>
      <c r="W8" s="25" t="s">
        <v>17</v>
      </c>
      <c r="X8" s="25"/>
      <c r="Y8" s="25" t="s">
        <v>18</v>
      </c>
      <c r="Z8" s="25"/>
    </row>
    <row r="9" spans="1:27" x14ac:dyDescent="0.2">
      <c r="A9" s="28"/>
      <c r="B9" s="29"/>
      <c r="C9" s="30"/>
      <c r="D9" s="31"/>
      <c r="E9" s="32"/>
      <c r="F9" s="32"/>
      <c r="G9" s="32"/>
      <c r="H9" s="32"/>
      <c r="I9" s="32"/>
      <c r="J9" s="32"/>
      <c r="K9" s="33" t="s">
        <v>19</v>
      </c>
      <c r="L9" s="33" t="s">
        <v>20</v>
      </c>
      <c r="M9" s="33" t="s">
        <v>19</v>
      </c>
      <c r="N9" s="33" t="s">
        <v>20</v>
      </c>
      <c r="O9" s="33" t="s">
        <v>19</v>
      </c>
      <c r="P9" s="33" t="s">
        <v>20</v>
      </c>
      <c r="Q9" s="33" t="s">
        <v>19</v>
      </c>
      <c r="R9" s="33" t="s">
        <v>20</v>
      </c>
      <c r="S9" s="33" t="s">
        <v>19</v>
      </c>
      <c r="T9" s="33" t="s">
        <v>20</v>
      </c>
      <c r="U9" s="33" t="s">
        <v>19</v>
      </c>
      <c r="V9" s="33" t="s">
        <v>20</v>
      </c>
      <c r="W9" s="32"/>
      <c r="X9" s="32"/>
      <c r="Y9" s="34"/>
      <c r="Z9" s="31"/>
    </row>
    <row r="10" spans="1:27" ht="12.75" customHeight="1" x14ac:dyDescent="0.2">
      <c r="A10" s="28">
        <v>1</v>
      </c>
      <c r="B10" s="28" t="s">
        <v>21</v>
      </c>
      <c r="C10" s="35" t="s">
        <v>22</v>
      </c>
      <c r="D10" s="31">
        <f>[1]RESUMO!G12</f>
        <v>89548.53</v>
      </c>
      <c r="E10" s="36" t="s">
        <v>23</v>
      </c>
      <c r="F10" s="37"/>
      <c r="G10" s="36" t="s">
        <v>24</v>
      </c>
      <c r="H10" s="37"/>
      <c r="I10" s="36" t="s">
        <v>24</v>
      </c>
      <c r="J10" s="37"/>
      <c r="K10" s="34">
        <v>0.12</v>
      </c>
      <c r="L10" s="31">
        <f>K10*$D10</f>
        <v>10745.8236</v>
      </c>
      <c r="M10" s="34">
        <v>0.16</v>
      </c>
      <c r="N10" s="31">
        <f>M10*$D10</f>
        <v>14327.764800000001</v>
      </c>
      <c r="O10" s="34">
        <v>0.25</v>
      </c>
      <c r="P10" s="31">
        <f>O10*$D10</f>
        <v>22387.1325</v>
      </c>
      <c r="Q10" s="34">
        <v>0.26</v>
      </c>
      <c r="R10" s="31">
        <f>Q10*$D10</f>
        <v>23282.6178</v>
      </c>
      <c r="S10" s="34">
        <v>0.1</v>
      </c>
      <c r="T10" s="31">
        <f>S10*$D10</f>
        <v>8954.853000000001</v>
      </c>
      <c r="U10" s="34">
        <v>0.11</v>
      </c>
      <c r="V10" s="31">
        <f>U10*$D10</f>
        <v>9850.3382999999994</v>
      </c>
      <c r="W10" s="36" t="s">
        <v>25</v>
      </c>
      <c r="X10" s="37"/>
      <c r="Y10" s="34">
        <f>Z10/D10</f>
        <v>1</v>
      </c>
      <c r="Z10" s="31">
        <f>L10+N10+P10+R10+T10+V10</f>
        <v>89548.53</v>
      </c>
      <c r="AA10" s="38"/>
    </row>
    <row r="11" spans="1:27" x14ac:dyDescent="0.2">
      <c r="A11" s="28">
        <v>2</v>
      </c>
      <c r="B11" s="28" t="s">
        <v>26</v>
      </c>
      <c r="C11" s="35" t="s">
        <v>22</v>
      </c>
      <c r="D11" s="31">
        <f>[1]RESUMO!G14</f>
        <v>40079.230000000003</v>
      </c>
      <c r="E11" s="39"/>
      <c r="F11" s="40"/>
      <c r="G11" s="39"/>
      <c r="H11" s="40"/>
      <c r="I11" s="39"/>
      <c r="J11" s="40"/>
      <c r="K11" s="34">
        <v>1</v>
      </c>
      <c r="L11" s="31">
        <f>K11*$D11</f>
        <v>40079.230000000003</v>
      </c>
      <c r="M11" s="34">
        <v>0</v>
      </c>
      <c r="N11" s="31">
        <f>M11*$D11</f>
        <v>0</v>
      </c>
      <c r="O11" s="34">
        <v>0</v>
      </c>
      <c r="P11" s="31">
        <f>O11*$D11</f>
        <v>0</v>
      </c>
      <c r="Q11" s="34">
        <v>0</v>
      </c>
      <c r="R11" s="31">
        <f>Q11*$D11</f>
        <v>0</v>
      </c>
      <c r="S11" s="34">
        <v>0</v>
      </c>
      <c r="T11" s="31">
        <f>S11*$D11</f>
        <v>0</v>
      </c>
      <c r="U11" s="34">
        <v>0</v>
      </c>
      <c r="V11" s="31">
        <f>U11*$D11</f>
        <v>0</v>
      </c>
      <c r="W11" s="39"/>
      <c r="X11" s="40"/>
      <c r="Y11" s="34">
        <f>Z11/D11</f>
        <v>1</v>
      </c>
      <c r="Z11" s="31">
        <f t="shared" ref="Z11:Z14" si="0">L11+N11+P11+R11+T11+V11</f>
        <v>40079.230000000003</v>
      </c>
      <c r="AA11" s="38"/>
    </row>
    <row r="12" spans="1:27" x14ac:dyDescent="0.2">
      <c r="A12" s="28">
        <v>3</v>
      </c>
      <c r="B12" s="28" t="s">
        <v>27</v>
      </c>
      <c r="C12" s="35" t="s">
        <v>22</v>
      </c>
      <c r="D12" s="31">
        <f>[1]RESUMO!G16</f>
        <v>445810.93999999994</v>
      </c>
      <c r="E12" s="39"/>
      <c r="F12" s="40"/>
      <c r="G12" s="39"/>
      <c r="H12" s="40"/>
      <c r="I12" s="39"/>
      <c r="J12" s="40"/>
      <c r="K12" s="34">
        <v>0.05</v>
      </c>
      <c r="L12" s="31">
        <f>K12*$D12</f>
        <v>22290.546999999999</v>
      </c>
      <c r="M12" s="34">
        <v>0.2</v>
      </c>
      <c r="N12" s="31">
        <f>M12*$D12</f>
        <v>89162.187999999995</v>
      </c>
      <c r="O12" s="34">
        <v>0.3</v>
      </c>
      <c r="P12" s="31">
        <f>O12*$D12</f>
        <v>133743.28199999998</v>
      </c>
      <c r="Q12" s="34">
        <v>0.3</v>
      </c>
      <c r="R12" s="31">
        <f>Q12*$D12</f>
        <v>133743.28199999998</v>
      </c>
      <c r="S12" s="34">
        <v>0.1</v>
      </c>
      <c r="T12" s="31">
        <f>S12*$D12</f>
        <v>44581.093999999997</v>
      </c>
      <c r="U12" s="34">
        <v>0.05</v>
      </c>
      <c r="V12" s="31">
        <f>U12*$D12</f>
        <v>22290.546999999999</v>
      </c>
      <c r="W12" s="39"/>
      <c r="X12" s="40"/>
      <c r="Y12" s="34">
        <f>Z12/D12</f>
        <v>1</v>
      </c>
      <c r="Z12" s="31">
        <f t="shared" si="0"/>
        <v>445810.93999999994</v>
      </c>
      <c r="AA12" s="38"/>
    </row>
    <row r="13" spans="1:27" x14ac:dyDescent="0.2">
      <c r="A13" s="28">
        <v>4</v>
      </c>
      <c r="B13" s="28" t="s">
        <v>28</v>
      </c>
      <c r="C13" s="35" t="s">
        <v>22</v>
      </c>
      <c r="D13" s="31">
        <f>[1]RESUMO!G18</f>
        <v>51029.11</v>
      </c>
      <c r="E13" s="39"/>
      <c r="F13" s="40"/>
      <c r="G13" s="39"/>
      <c r="H13" s="40"/>
      <c r="I13" s="39"/>
      <c r="J13" s="40"/>
      <c r="K13" s="34">
        <v>0</v>
      </c>
      <c r="L13" s="31">
        <f>K13*$D13</f>
        <v>0</v>
      </c>
      <c r="M13" s="34">
        <v>0</v>
      </c>
      <c r="N13" s="31">
        <f>M13*$D13</f>
        <v>0</v>
      </c>
      <c r="O13" s="34">
        <v>0</v>
      </c>
      <c r="P13" s="31">
        <f>O13*$D13</f>
        <v>0</v>
      </c>
      <c r="Q13" s="34">
        <v>0.1</v>
      </c>
      <c r="R13" s="31">
        <f>Q13*$D13</f>
        <v>5102.9110000000001</v>
      </c>
      <c r="S13" s="34">
        <v>0.2</v>
      </c>
      <c r="T13" s="31">
        <f>S13*$D13</f>
        <v>10205.822</v>
      </c>
      <c r="U13" s="34">
        <v>0.7</v>
      </c>
      <c r="V13" s="31">
        <f>U13*$D13</f>
        <v>35720.377</v>
      </c>
      <c r="W13" s="39"/>
      <c r="X13" s="40"/>
      <c r="Y13" s="34">
        <f>Z13/D13</f>
        <v>1</v>
      </c>
      <c r="Z13" s="31">
        <f t="shared" si="0"/>
        <v>51029.11</v>
      </c>
      <c r="AA13" s="38"/>
    </row>
    <row r="14" spans="1:27" x14ac:dyDescent="0.2">
      <c r="A14" s="28">
        <v>5</v>
      </c>
      <c r="B14" s="28" t="s">
        <v>29</v>
      </c>
      <c r="C14" s="35" t="s">
        <v>22</v>
      </c>
      <c r="D14" s="31">
        <f>[1]RESUMO!G20</f>
        <v>1868.13</v>
      </c>
      <c r="E14" s="41"/>
      <c r="F14" s="42"/>
      <c r="G14" s="41"/>
      <c r="H14" s="42"/>
      <c r="I14" s="41"/>
      <c r="J14" s="42"/>
      <c r="K14" s="34">
        <v>0</v>
      </c>
      <c r="L14" s="31">
        <f>K14*$D14</f>
        <v>0</v>
      </c>
      <c r="M14" s="34">
        <v>0</v>
      </c>
      <c r="N14" s="31">
        <f>M14*$D14</f>
        <v>0</v>
      </c>
      <c r="O14" s="34">
        <v>0</v>
      </c>
      <c r="P14" s="31">
        <f>O14*$D14</f>
        <v>0</v>
      </c>
      <c r="Q14" s="34">
        <v>0</v>
      </c>
      <c r="R14" s="31">
        <f>Q14*$D14</f>
        <v>0</v>
      </c>
      <c r="S14" s="34">
        <v>0</v>
      </c>
      <c r="T14" s="31">
        <f>S14*$D14</f>
        <v>0</v>
      </c>
      <c r="U14" s="34">
        <v>1</v>
      </c>
      <c r="V14" s="31">
        <f>U14*$D14</f>
        <v>1868.13</v>
      </c>
      <c r="W14" s="41"/>
      <c r="X14" s="42"/>
      <c r="Y14" s="34">
        <f>Z14/D14</f>
        <v>1</v>
      </c>
      <c r="Z14" s="31">
        <f t="shared" si="0"/>
        <v>1868.13</v>
      </c>
      <c r="AA14" s="38"/>
    </row>
    <row r="15" spans="1:27" x14ac:dyDescent="0.2">
      <c r="A15" s="47"/>
      <c r="B15" s="47"/>
      <c r="C15" s="47"/>
      <c r="D15" s="48">
        <f>SUM(D10:D14)</f>
        <v>628335.93999999994</v>
      </c>
      <c r="E15" s="44"/>
      <c r="F15" s="45"/>
      <c r="G15" s="44"/>
      <c r="H15" s="45"/>
      <c r="I15" s="45"/>
      <c r="J15" s="45"/>
      <c r="K15" s="44">
        <f>L15/($D$15)</f>
        <v>0.11636386834724115</v>
      </c>
      <c r="L15" s="45">
        <f>SUM(L9:L14)</f>
        <v>73115.600600000005</v>
      </c>
      <c r="M15" s="44">
        <f>N15/($D$15)</f>
        <v>0.16470481188773001</v>
      </c>
      <c r="N15" s="45">
        <f>SUM(N9:N14)</f>
        <v>103489.9528</v>
      </c>
      <c r="O15" s="44">
        <f>P15/($D$15)</f>
        <v>0.24848238746298676</v>
      </c>
      <c r="P15" s="45">
        <f>SUM(P9:P14)</f>
        <v>156130.41449999998</v>
      </c>
      <c r="Q15" s="44">
        <f>R15/($D$15)</f>
        <v>0.25802886716936801</v>
      </c>
      <c r="R15" s="45">
        <f>SUM(R9:R14)</f>
        <v>162128.81079999998</v>
      </c>
      <c r="S15" s="44">
        <f>T15/($D$15)</f>
        <v>0.10144536535662754</v>
      </c>
      <c r="T15" s="45">
        <f>SUM(T9:T14)</f>
        <v>63741.769</v>
      </c>
      <c r="U15" s="44">
        <f>V15/($D$15)</f>
        <v>0.11097469977604657</v>
      </c>
      <c r="V15" s="45">
        <f>SUM(V9:V14)</f>
        <v>69729.392300000007</v>
      </c>
      <c r="W15" s="44"/>
      <c r="X15" s="45"/>
      <c r="Y15" s="46">
        <f>Z15/$D$15</f>
        <v>1</v>
      </c>
      <c r="Z15" s="45">
        <f>SUM(Z9:Z14)</f>
        <v>628335.93999999994</v>
      </c>
      <c r="AA15" s="38"/>
    </row>
    <row r="53" ht="342.4" customHeight="1" x14ac:dyDescent="0.2"/>
  </sheetData>
  <sheetProtection selectLockedCells="1" selectUnlockedCells="1"/>
  <mergeCells count="30">
    <mergeCell ref="S8:T8"/>
    <mergeCell ref="U8:V8"/>
    <mergeCell ref="W8:X8"/>
    <mergeCell ref="Y8:Z8"/>
    <mergeCell ref="E10:F14"/>
    <mergeCell ref="G10:H14"/>
    <mergeCell ref="I10:J14"/>
    <mergeCell ref="W10:X14"/>
    <mergeCell ref="A6:J6"/>
    <mergeCell ref="M6:R6"/>
    <mergeCell ref="U6:X6"/>
    <mergeCell ref="E8:F8"/>
    <mergeCell ref="G8:H8"/>
    <mergeCell ref="I8:J8"/>
    <mergeCell ref="K8:L8"/>
    <mergeCell ref="M8:N8"/>
    <mergeCell ref="O8:P8"/>
    <mergeCell ref="Q8:R8"/>
    <mergeCell ref="A4:J4"/>
    <mergeCell ref="M4:R4"/>
    <mergeCell ref="U4:X4"/>
    <mergeCell ref="A5:J5"/>
    <mergeCell ref="M5:R5"/>
    <mergeCell ref="U5:X5"/>
    <mergeCell ref="C1:H1"/>
    <mergeCell ref="Y1:Z1"/>
    <mergeCell ref="C2:H2"/>
    <mergeCell ref="Y2:Z2"/>
    <mergeCell ref="C3:H3"/>
    <mergeCell ref="Y3:Z3"/>
  </mergeCells>
  <printOptions horizontalCentered="1"/>
  <pageMargins left="0.78740157480314965" right="0.78740157480314965" top="1.0629921259842521" bottom="1.0629921259842521" header="0.78740157480314965" footer="0.78740157480314965"/>
  <pageSetup paperSize="9" firstPageNumber="0" fitToWidth="3" fitToHeight="3" orientation="landscape" horizontalDpi="300" verticalDpi="300" r:id="rId1"/>
  <headerFooter alignWithMargins="0">
    <oddHeader>&amp;C&amp;"Times New Roman,Normal"&amp;12&amp;A</oddHeader>
    <oddFooter>&amp;C&amp;"Times New Roman,Normal"&amp;12Página &amp;P</oddFooter>
  </headerFooter>
  <colBreaks count="2" manualBreakCount="2">
    <brk id="12" max="14" man="1"/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Dantas Mendes Neto</dc:creator>
  <cp:lastModifiedBy>José Dantas Mendes Neto</cp:lastModifiedBy>
  <cp:lastPrinted>2019-10-04T18:18:21Z</cp:lastPrinted>
  <dcterms:created xsi:type="dcterms:W3CDTF">2019-10-04T18:10:07Z</dcterms:created>
  <dcterms:modified xsi:type="dcterms:W3CDTF">2019-10-04T18:20:24Z</dcterms:modified>
</cp:coreProperties>
</file>