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3-Espaço Multiuso_Itaporanga\Orçamento Codevasf\"/>
    </mc:Choice>
  </mc:AlternateContent>
  <xr:revisionPtr revIDLastSave="0" documentId="13_ncr:1_{53A9D487-AF06-4621-B01A-43E2ACC412A3}" xr6:coauthVersionLast="44" xr6:coauthVersionMax="44" xr10:uidLastSave="{00000000-0000-0000-0000-000000000000}"/>
  <bookViews>
    <workbookView xWindow="28680" yWindow="2580" windowWidth="24240" windowHeight="13740" xr2:uid="{F108BE2B-BC64-43C9-909C-396F26079D92}"/>
  </bookViews>
  <sheets>
    <sheet name="CRONOGRAMA" sheetId="1" r:id="rId1"/>
  </sheets>
  <externalReferences>
    <externalReference r:id="rId2"/>
  </externalReferences>
  <definedNames>
    <definedName name="_xlnm._FilterDatabase" localSheetId="0" hidden="1">CRONOGRAMA!$A$8:$N$13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1" l="1"/>
  <c r="L14" i="1" l="1"/>
  <c r="F14" i="1"/>
  <c r="D13" i="1"/>
  <c r="J13" i="1" s="1"/>
  <c r="D12" i="1"/>
  <c r="H12" i="1" s="1"/>
  <c r="D11" i="1"/>
  <c r="H11" i="1" s="1"/>
  <c r="H6" i="1"/>
  <c r="N6" i="1" s="1"/>
  <c r="I5" i="1"/>
  <c r="I4" i="1"/>
  <c r="J12" i="1" l="1"/>
  <c r="N12" i="1" s="1"/>
  <c r="M12" i="1" s="1"/>
  <c r="J11" i="1"/>
  <c r="H13" i="1"/>
  <c r="N13" i="1" s="1"/>
  <c r="M13" i="1" s="1"/>
  <c r="N11" i="1" l="1"/>
  <c r="M11" i="1" s="1"/>
  <c r="N4" i="1" l="1"/>
  <c r="D10" i="1"/>
  <c r="J10" i="1" l="1"/>
  <c r="J14" i="1" s="1"/>
  <c r="D14" i="1"/>
  <c r="H10" i="1"/>
  <c r="H5" i="1" l="1"/>
  <c r="E14" i="1"/>
  <c r="N5" i="1"/>
  <c r="K14" i="1"/>
  <c r="I14" i="1"/>
  <c r="N10" i="1"/>
  <c r="H14" i="1"/>
  <c r="G14" i="1" s="1"/>
  <c r="N14" i="1" l="1"/>
  <c r="M14" i="1" s="1"/>
  <c r="M10" i="1"/>
</calcChain>
</file>

<file path=xl/sharedStrings.xml><?xml version="1.0" encoding="utf-8"?>
<sst xmlns="http://schemas.openxmlformats.org/spreadsheetml/2006/main" count="37" uniqueCount="25">
  <si>
    <t>OBRA: ESPAÇO MULTIUSO</t>
  </si>
  <si>
    <t xml:space="preserve">DATA BASE: </t>
  </si>
  <si>
    <t>LOCAL: POVOADO TAPERA, ITAPORANGA D'AJUDA/SE</t>
  </si>
  <si>
    <t>PREÇO GLOBAL:</t>
  </si>
  <si>
    <t>DOCUMENTO: CRONOGRAMA</t>
  </si>
  <si>
    <t>BDI:</t>
  </si>
  <si>
    <t>ITEM</t>
  </si>
  <si>
    <t>DESCRIÇÃO</t>
  </si>
  <si>
    <t>UNIDADE</t>
  </si>
  <si>
    <t>PREÇO TOTAL</t>
  </si>
  <si>
    <t xml:space="preserve"> 1.º MÊS</t>
  </si>
  <si>
    <t xml:space="preserve"> 2.º MÊS</t>
  </si>
  <si>
    <t xml:space="preserve"> 3.º MÊS</t>
  </si>
  <si>
    <t xml:space="preserve"> 4.º MÊS</t>
  </si>
  <si>
    <t>TOTAL</t>
  </si>
  <si>
    <t>PERCENTUAL</t>
  </si>
  <si>
    <t>PREÇO</t>
  </si>
  <si>
    <t>Administração</t>
  </si>
  <si>
    <t>und</t>
  </si>
  <si>
    <t>ORDEM DE SERVIÇO</t>
  </si>
  <si>
    <t>ENCERRAMENTO DO CONTRATO</t>
  </si>
  <si>
    <t>Piso Cimentado</t>
  </si>
  <si>
    <t>m2</t>
  </si>
  <si>
    <t>Palco  Coberto</t>
  </si>
  <si>
    <t>Instalações 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</si>
</sst>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&quot;R$ &quot;#,##0.00;[Red]&quot;-R$ &quot;#,##0.00"/>
    <numFmt numFmtId="166" formatCode="_-* #,##0.00_-;\-* #,##0.00_-;_-* \-??_-;_-@_-"/>
    <numFmt numFmtId="167" formatCode="[$R$-416]\ #,##0.00;[Red]\-[$R$-416]\ #,##0.00"/>
  </numFmts>
  <fonts count="4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99FFFF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3" fillId="0" borderId="0" applyFill="0" applyBorder="0" applyProtection="0"/>
    <xf numFmtId="166" fontId="3" fillId="0" borderId="0" applyFill="0" applyBorder="0" applyProtection="0"/>
  </cellStyleXfs>
  <cellXfs count="36">
    <xf numFmtId="0" fontId="0" fillId="0" borderId="0" xfId="0"/>
    <xf numFmtId="0" fontId="1" fillId="0" borderId="1" xfId="0" applyFont="1" applyBorder="1"/>
    <xf numFmtId="1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1" fontId="1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165" fontId="2" fillId="0" borderId="6" xfId="1" quotePrefix="1" applyNumberFormat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164" fontId="2" fillId="0" borderId="6" xfId="1" applyFont="1" applyBorder="1" applyAlignment="1">
      <alignment horizontal="right" vertical="center"/>
    </xf>
    <xf numFmtId="10" fontId="2" fillId="0" borderId="6" xfId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5" fontId="2" fillId="0" borderId="0" xfId="1" applyNumberFormat="1" applyFont="1" applyAlignment="1">
      <alignment horizontal="right" vertical="center"/>
    </xf>
    <xf numFmtId="0" fontId="1" fillId="0" borderId="8" xfId="0" applyFont="1" applyBorder="1"/>
    <xf numFmtId="0" fontId="2" fillId="2" borderId="6" xfId="0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167" fontId="1" fillId="0" borderId="6" xfId="2" applyNumberFormat="1" applyFont="1" applyBorder="1" applyAlignment="1">
      <alignment horizontal="center" vertical="center"/>
    </xf>
    <xf numFmtId="10" fontId="1" fillId="0" borderId="6" xfId="2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 applyProtection="1">
      <alignment horizontal="right" vertical="center"/>
      <protection locked="0"/>
    </xf>
    <xf numFmtId="10" fontId="2" fillId="5" borderId="6" xfId="0" applyNumberFormat="1" applyFont="1" applyFill="1" applyBorder="1" applyAlignment="1">
      <alignment horizontal="center" vertical="center"/>
    </xf>
    <xf numFmtId="167" fontId="2" fillId="5" borderId="6" xfId="0" applyNumberFormat="1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/>
    </xf>
    <xf numFmtId="10" fontId="1" fillId="0" borderId="6" xfId="2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1" applyNumberFormat="1" applyFont="1" applyBorder="1" applyAlignment="1">
      <alignment horizontal="left" vertical="center"/>
    </xf>
  </cellXfs>
  <cellStyles count="3">
    <cellStyle name="Normal" xfId="0" builtinId="0"/>
    <cellStyle name="Vírgula" xfId="1" builtinId="3"/>
    <cellStyle name="Vírgula 3" xfId="2" xr:uid="{BE5A37D6-21EE-4989-830E-0F1117D04D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181841</xdr:colOff>
      <xdr:row>0</xdr:row>
      <xdr:rowOff>51954</xdr:rowOff>
    </xdr:from>
    <xdr:to>
      <xdr:col>1</xdr:col>
      <xdr:colOff>2139816</xdr:colOff>
      <xdr:row>2</xdr:row>
      <xdr:rowOff>251113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8BC1930-60C4-4273-81E2-99F405D5E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841" y="51954"/>
          <a:ext cx="2330316" cy="52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2253095</xdr:colOff>
      <xdr:row>0</xdr:row>
      <xdr:rowOff>90056</xdr:rowOff>
    </xdr:from>
    <xdr:to>
      <xdr:col>6</xdr:col>
      <xdr:colOff>53418</xdr:colOff>
      <xdr:row>2</xdr:row>
      <xdr:rowOff>216478</xdr:rowOff>
    </xdr:to>
    <xdr:sp macro="" textlink="">
      <xdr:nvSpPr>
        <xdr:cNvPr id="3" name="Caixa de Texto 2">
          <a:extLst>
            <a:ext uri="{FF2B5EF4-FFF2-40B4-BE49-F238E27FC236}">
              <a16:creationId xmlns:a16="http://schemas.microsoft.com/office/drawing/2014/main" id="{6E4048A2-13C0-41F2-ABF6-17ECC6C4422C}"/>
            </a:ext>
          </a:extLst>
        </xdr:cNvPr>
        <xdr:cNvSpPr txBox="1">
          <a:spLocks noChangeArrowheads="1"/>
        </xdr:cNvSpPr>
      </xdr:nvSpPr>
      <xdr:spPr bwMode="auto">
        <a:xfrm>
          <a:off x="2625436" y="90056"/>
          <a:ext cx="3506664" cy="45546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Ministério do Desenvolvimento Regional - MDR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Paraíba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Área de Desenvolvimento e Infraestrutura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112569</xdr:colOff>
      <xdr:row>0</xdr:row>
      <xdr:rowOff>69273</xdr:rowOff>
    </xdr:from>
    <xdr:to>
      <xdr:col>10</xdr:col>
      <xdr:colOff>667771</xdr:colOff>
      <xdr:row>2</xdr:row>
      <xdr:rowOff>268432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A14BC57-B8D5-437A-99B7-F4BFC614A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7364" y="69273"/>
          <a:ext cx="2330316" cy="528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781050</xdr:colOff>
      <xdr:row>0</xdr:row>
      <xdr:rowOff>107375</xdr:rowOff>
    </xdr:from>
    <xdr:to>
      <xdr:col>14</xdr:col>
      <xdr:colOff>451737</xdr:colOff>
      <xdr:row>2</xdr:row>
      <xdr:rowOff>233797</xdr:rowOff>
    </xdr:to>
    <xdr:sp macro="" textlink="">
      <xdr:nvSpPr>
        <xdr:cNvPr id="5" name="Caixa de Texto 2">
          <a:extLst>
            <a:ext uri="{FF2B5EF4-FFF2-40B4-BE49-F238E27FC236}">
              <a16:creationId xmlns:a16="http://schemas.microsoft.com/office/drawing/2014/main" id="{F85351A5-F050-40D8-A557-70A2ED358EF3}"/>
            </a:ext>
          </a:extLst>
        </xdr:cNvPr>
        <xdr:cNvSpPr txBox="1">
          <a:spLocks noChangeArrowheads="1"/>
        </xdr:cNvSpPr>
      </xdr:nvSpPr>
      <xdr:spPr bwMode="auto">
        <a:xfrm>
          <a:off x="10790959" y="107375"/>
          <a:ext cx="3506664" cy="45546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Ministério do Desenvolvimento Regional - MDR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Companhia de Desenvolvimento dos Vales do São Francisco e do Paraíba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0"/>
            </a:spcAft>
          </a:pPr>
          <a:r>
            <a:rPr lang="pt-BR" sz="7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Área de Desenvolvimento e Infraestrutura</a:t>
          </a:r>
          <a:endParaRPr lang="pt-B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2.%20Planilha%20Or&#231;ament&#225;ria%20(Model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RÇAMENTO"/>
      <sheetName val="BDI"/>
      <sheetName val="ENCARGOS TRABALHISTAS"/>
      <sheetName val="RELAÇÃO DE COMPOSIÇÕES"/>
      <sheetName val="CRONOGRAMA"/>
    </sheetNames>
    <sheetDataSet>
      <sheetData sheetId="0">
        <row r="12">
          <cell r="G12">
            <v>25270.049999999996</v>
          </cell>
        </row>
        <row r="14">
          <cell r="G14">
            <v>81102.85000000002</v>
          </cell>
        </row>
        <row r="16">
          <cell r="G16">
            <v>104346.24000000001</v>
          </cell>
        </row>
        <row r="18">
          <cell r="G18">
            <v>20740.5</v>
          </cell>
        </row>
      </sheetData>
      <sheetData sheetId="1"/>
      <sheetData sheetId="2">
        <row r="5">
          <cell r="C5" t="str">
            <v>JULHO/2019</v>
          </cell>
        </row>
        <row r="35">
          <cell r="C35">
            <v>0.2354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DF37-5E59-4891-ABB8-D242D0E24281}">
  <dimension ref="A1:O52"/>
  <sheetViews>
    <sheetView tabSelected="1" view="pageBreakPreview" zoomScale="110" zoomScaleNormal="140" zoomScaleSheetLayoutView="110" workbookViewId="0">
      <selection activeCell="M21" sqref="M21"/>
    </sheetView>
  </sheetViews>
  <sheetFormatPr defaultColWidth="11.5703125" defaultRowHeight="12.75" x14ac:dyDescent="0.2"/>
  <cols>
    <col min="1" max="1" width="5.5703125" style="4" bestFit="1" customWidth="1"/>
    <col min="2" max="2" width="34" style="6" customWidth="1"/>
    <col min="3" max="3" width="11.5703125" style="27"/>
    <col min="4" max="4" width="13.42578125" style="4" customWidth="1"/>
    <col min="5" max="5" width="13.42578125" style="4" bestFit="1" customWidth="1"/>
    <col min="6" max="6" width="13.28515625" style="4" bestFit="1" customWidth="1"/>
    <col min="7" max="7" width="17.5703125" style="4" bestFit="1" customWidth="1"/>
    <col min="8" max="8" width="14.85546875" style="4" customWidth="1"/>
    <col min="9" max="9" width="13.42578125" style="4" bestFit="1" customWidth="1"/>
    <col min="10" max="10" width="13.28515625" style="4" bestFit="1" customWidth="1"/>
    <col min="11" max="11" width="13" style="4" customWidth="1"/>
    <col min="12" max="12" width="12.5703125" style="4" customWidth="1"/>
    <col min="13" max="13" width="17.5703125" style="4" bestFit="1" customWidth="1"/>
    <col min="14" max="14" width="14.42578125" style="4" customWidth="1"/>
    <col min="15" max="15" width="11.5703125" style="4"/>
  </cols>
  <sheetData>
    <row r="1" spans="1:14" x14ac:dyDescent="0.2">
      <c r="A1" s="1"/>
      <c r="B1" s="2"/>
      <c r="C1" s="28"/>
      <c r="D1" s="28"/>
      <c r="E1" s="28"/>
      <c r="F1" s="28"/>
      <c r="G1" s="28"/>
      <c r="H1" s="28"/>
      <c r="I1" s="3"/>
      <c r="J1" s="3"/>
      <c r="K1" s="3"/>
      <c r="L1" s="3"/>
      <c r="M1" s="29"/>
      <c r="N1" s="29"/>
    </row>
    <row r="2" spans="1:14" x14ac:dyDescent="0.2">
      <c r="A2" s="5"/>
      <c r="C2" s="30"/>
      <c r="D2" s="30"/>
      <c r="E2" s="30"/>
      <c r="F2" s="30"/>
      <c r="G2" s="30"/>
      <c r="H2" s="30"/>
      <c r="I2" s="3"/>
      <c r="J2" s="3"/>
      <c r="K2" s="3"/>
      <c r="L2" s="3"/>
      <c r="M2" s="31"/>
      <c r="N2" s="31"/>
    </row>
    <row r="3" spans="1:14" ht="24" customHeight="1" x14ac:dyDescent="0.2">
      <c r="A3" s="5"/>
      <c r="C3" s="30"/>
      <c r="D3" s="30"/>
      <c r="E3" s="30"/>
      <c r="F3" s="30"/>
      <c r="G3" s="30"/>
      <c r="H3" s="30"/>
      <c r="I3" s="3"/>
      <c r="J3" s="3"/>
      <c r="K3" s="3"/>
      <c r="L3" s="3"/>
      <c r="M3" s="31"/>
      <c r="N3" s="31"/>
    </row>
    <row r="4" spans="1:14" x14ac:dyDescent="0.2">
      <c r="A4" s="34" t="s">
        <v>0</v>
      </c>
      <c r="B4" s="34"/>
      <c r="C4" s="34"/>
      <c r="D4" s="34"/>
      <c r="E4" s="34"/>
      <c r="F4" s="34"/>
      <c r="G4" s="7" t="s">
        <v>1</v>
      </c>
      <c r="H4" s="8" t="str">
        <f>[1]BDI!C5</f>
        <v>JULHO/2019</v>
      </c>
      <c r="I4" s="34" t="str">
        <f>A4</f>
        <v>OBRA: ESPAÇO MULTIUSO</v>
      </c>
      <c r="J4" s="34"/>
      <c r="K4" s="34"/>
      <c r="L4" s="34"/>
      <c r="M4" s="7" t="s">
        <v>1</v>
      </c>
      <c r="N4" s="9" t="str">
        <f>H4</f>
        <v>JULHO/2019</v>
      </c>
    </row>
    <row r="5" spans="1:14" x14ac:dyDescent="0.2">
      <c r="A5" s="35" t="s">
        <v>2</v>
      </c>
      <c r="B5" s="35"/>
      <c r="C5" s="35"/>
      <c r="D5" s="35"/>
      <c r="E5" s="35"/>
      <c r="F5" s="35"/>
      <c r="G5" s="10" t="s">
        <v>3</v>
      </c>
      <c r="H5" s="9">
        <f>$D$14</f>
        <v>231459.64</v>
      </c>
      <c r="I5" s="35" t="str">
        <f>A5</f>
        <v>LOCAL: POVOADO TAPERA, ITAPORANGA D'AJUDA/SE</v>
      </c>
      <c r="J5" s="35"/>
      <c r="K5" s="35"/>
      <c r="L5" s="35"/>
      <c r="M5" s="10" t="s">
        <v>3</v>
      </c>
      <c r="N5" s="9">
        <f>$D$14</f>
        <v>231459.64</v>
      </c>
    </row>
    <row r="6" spans="1:14" x14ac:dyDescent="0.2">
      <c r="A6" s="35" t="s">
        <v>4</v>
      </c>
      <c r="B6" s="35"/>
      <c r="C6" s="35"/>
      <c r="D6" s="35"/>
      <c r="E6" s="35"/>
      <c r="F6" s="35"/>
      <c r="G6" s="10" t="s">
        <v>5</v>
      </c>
      <c r="H6" s="11">
        <f>[1]BDI!C35</f>
        <v>0.2354</v>
      </c>
      <c r="I6" s="35" t="s">
        <v>4</v>
      </c>
      <c r="J6" s="35"/>
      <c r="K6" s="35"/>
      <c r="L6" s="35"/>
      <c r="M6" s="10" t="s">
        <v>5</v>
      </c>
      <c r="N6" s="11">
        <f>H6</f>
        <v>0.2354</v>
      </c>
    </row>
    <row r="7" spans="1:14" x14ac:dyDescent="0.2">
      <c r="A7" s="12"/>
      <c r="C7" s="3"/>
      <c r="D7" s="13"/>
      <c r="N7" s="14"/>
    </row>
    <row r="8" spans="1:14" ht="24.95" customHeight="1" x14ac:dyDescent="0.2">
      <c r="A8" s="15" t="s">
        <v>6</v>
      </c>
      <c r="B8" s="15" t="s">
        <v>7</v>
      </c>
      <c r="C8" s="15" t="s">
        <v>8</v>
      </c>
      <c r="D8" s="15" t="s">
        <v>9</v>
      </c>
      <c r="E8" s="32" t="s">
        <v>10</v>
      </c>
      <c r="F8" s="32"/>
      <c r="G8" s="32" t="s">
        <v>11</v>
      </c>
      <c r="H8" s="32"/>
      <c r="I8" s="32" t="s">
        <v>12</v>
      </c>
      <c r="J8" s="32"/>
      <c r="K8" s="32" t="s">
        <v>13</v>
      </c>
      <c r="L8" s="32"/>
      <c r="M8" s="32" t="s">
        <v>14</v>
      </c>
      <c r="N8" s="32"/>
    </row>
    <row r="9" spans="1:14" x14ac:dyDescent="0.2">
      <c r="A9" s="16"/>
      <c r="B9" s="17"/>
      <c r="C9" s="18"/>
      <c r="D9" s="19"/>
      <c r="E9" s="15" t="s">
        <v>15</v>
      </c>
      <c r="F9" s="15" t="s">
        <v>16</v>
      </c>
      <c r="G9" s="15" t="s">
        <v>15</v>
      </c>
      <c r="H9" s="15" t="s">
        <v>16</v>
      </c>
      <c r="I9" s="15" t="s">
        <v>15</v>
      </c>
      <c r="J9" s="15" t="s">
        <v>16</v>
      </c>
      <c r="K9" s="15" t="s">
        <v>15</v>
      </c>
      <c r="L9" s="15" t="s">
        <v>16</v>
      </c>
      <c r="M9" s="20"/>
      <c r="N9" s="19"/>
    </row>
    <row r="10" spans="1:14" ht="12.75" customHeight="1" x14ac:dyDescent="0.2">
      <c r="A10" s="16">
        <v>1</v>
      </c>
      <c r="B10" s="16" t="s">
        <v>17</v>
      </c>
      <c r="C10" s="21" t="s">
        <v>18</v>
      </c>
      <c r="D10" s="19">
        <f>[1]RESUMO!G12</f>
        <v>25270.049999999996</v>
      </c>
      <c r="E10" s="33" t="s">
        <v>19</v>
      </c>
      <c r="F10" s="33"/>
      <c r="G10" s="20">
        <v>0.5</v>
      </c>
      <c r="H10" s="19">
        <f>G10*$D10</f>
        <v>12635.024999999998</v>
      </c>
      <c r="I10" s="20">
        <v>0.5</v>
      </c>
      <c r="J10" s="19">
        <f>I10*$D10</f>
        <v>12635.024999999998</v>
      </c>
      <c r="K10" s="33" t="s">
        <v>20</v>
      </c>
      <c r="L10" s="33"/>
      <c r="M10" s="20">
        <f>N10/D10</f>
        <v>1</v>
      </c>
      <c r="N10" s="19">
        <f>H10+J10</f>
        <v>25270.049999999996</v>
      </c>
    </row>
    <row r="11" spans="1:14" x14ac:dyDescent="0.2">
      <c r="A11" s="16">
        <v>2</v>
      </c>
      <c r="B11" s="16" t="s">
        <v>21</v>
      </c>
      <c r="C11" s="21" t="s">
        <v>22</v>
      </c>
      <c r="D11" s="19">
        <f>[1]RESUMO!G14</f>
        <v>81102.85000000002</v>
      </c>
      <c r="E11" s="33"/>
      <c r="F11" s="33"/>
      <c r="G11" s="20">
        <v>0.5</v>
      </c>
      <c r="H11" s="19">
        <f>G11*$D11</f>
        <v>40551.42500000001</v>
      </c>
      <c r="I11" s="20">
        <v>0.5</v>
      </c>
      <c r="J11" s="19">
        <f>I11*$D11</f>
        <v>40551.42500000001</v>
      </c>
      <c r="K11" s="33"/>
      <c r="L11" s="33"/>
      <c r="M11" s="20">
        <f>N11/D11</f>
        <v>1</v>
      </c>
      <c r="N11" s="19">
        <f t="shared" ref="N11:N13" si="0">H11+J11</f>
        <v>81102.85000000002</v>
      </c>
    </row>
    <row r="12" spans="1:14" x14ac:dyDescent="0.2">
      <c r="A12" s="16">
        <v>3</v>
      </c>
      <c r="B12" s="16" t="s">
        <v>23</v>
      </c>
      <c r="C12" s="21" t="s">
        <v>22</v>
      </c>
      <c r="D12" s="19">
        <f>[1]RESUMO!G16</f>
        <v>104346.24000000001</v>
      </c>
      <c r="E12" s="33"/>
      <c r="F12" s="33"/>
      <c r="G12" s="20">
        <v>0.5</v>
      </c>
      <c r="H12" s="19">
        <f>G12*$D12</f>
        <v>52173.120000000003</v>
      </c>
      <c r="I12" s="20">
        <v>0.5</v>
      </c>
      <c r="J12" s="19">
        <f>I12*$D12</f>
        <v>52173.120000000003</v>
      </c>
      <c r="K12" s="33"/>
      <c r="L12" s="33"/>
      <c r="M12" s="20">
        <f>N12/D12</f>
        <v>1</v>
      </c>
      <c r="N12" s="19">
        <f t="shared" si="0"/>
        <v>104346.24000000001</v>
      </c>
    </row>
    <row r="13" spans="1:14" x14ac:dyDescent="0.2">
      <c r="A13" s="16">
        <v>4</v>
      </c>
      <c r="B13" s="16" t="s">
        <v>24</v>
      </c>
      <c r="C13" s="21" t="s">
        <v>22</v>
      </c>
      <c r="D13" s="19">
        <f>[1]RESUMO!G18</f>
        <v>20740.5</v>
      </c>
      <c r="E13" s="33"/>
      <c r="F13" s="33"/>
      <c r="G13" s="20">
        <v>0</v>
      </c>
      <c r="H13" s="19">
        <f>G13*$D13</f>
        <v>0</v>
      </c>
      <c r="I13" s="20">
        <v>1</v>
      </c>
      <c r="J13" s="19">
        <f>I13*$D13</f>
        <v>20740.5</v>
      </c>
      <c r="K13" s="33"/>
      <c r="L13" s="33"/>
      <c r="M13" s="20">
        <f>N13/D13</f>
        <v>1</v>
      </c>
      <c r="N13" s="19">
        <f t="shared" si="0"/>
        <v>20740.5</v>
      </c>
    </row>
    <row r="14" spans="1:14" x14ac:dyDescent="0.2">
      <c r="A14" s="22"/>
      <c r="B14" s="22"/>
      <c r="C14" s="22"/>
      <c r="D14" s="23">
        <f>SUM(D9:D13)</f>
        <v>231459.64</v>
      </c>
      <c r="E14" s="24">
        <f>F14/($D$14)</f>
        <v>0</v>
      </c>
      <c r="F14" s="25">
        <f>SUM(F9:F13)</f>
        <v>0</v>
      </c>
      <c r="G14" s="24">
        <f>H14/($D$14)</f>
        <v>0.4551962925372216</v>
      </c>
      <c r="H14" s="25">
        <f>SUM(H9:H13)</f>
        <v>105359.57</v>
      </c>
      <c r="I14" s="24">
        <f>J14/($D$14)</f>
        <v>0.5448037074627784</v>
      </c>
      <c r="J14" s="25">
        <f>SUM(J9:J13)</f>
        <v>126100.07</v>
      </c>
      <c r="K14" s="24">
        <f>L14/($D$14)</f>
        <v>0</v>
      </c>
      <c r="L14" s="25">
        <f>SUM(L9:L13)</f>
        <v>0</v>
      </c>
      <c r="M14" s="26">
        <f>N14/$D$14</f>
        <v>1</v>
      </c>
      <c r="N14" s="25">
        <f>SUM(N9:N13)</f>
        <v>231459.64</v>
      </c>
    </row>
    <row r="52" ht="342.4" customHeight="1" x14ac:dyDescent="0.2"/>
  </sheetData>
  <sheetProtection selectLockedCells="1" selectUnlockedCells="1"/>
  <mergeCells count="19">
    <mergeCell ref="M8:N8"/>
    <mergeCell ref="E10:F13"/>
    <mergeCell ref="K10:L13"/>
    <mergeCell ref="A4:F4"/>
    <mergeCell ref="I4:L4"/>
    <mergeCell ref="A5:F5"/>
    <mergeCell ref="I5:L5"/>
    <mergeCell ref="A6:F6"/>
    <mergeCell ref="I6:L6"/>
    <mergeCell ref="E8:F8"/>
    <mergeCell ref="G8:H8"/>
    <mergeCell ref="I8:J8"/>
    <mergeCell ref="K8:L8"/>
    <mergeCell ref="C1:H1"/>
    <mergeCell ref="M1:N1"/>
    <mergeCell ref="C2:H2"/>
    <mergeCell ref="M2:N2"/>
    <mergeCell ref="C3:H3"/>
    <mergeCell ref="M3:N3"/>
  </mergeCells>
  <pageMargins left="0.78749999999999998" right="0.78749999999999998" top="1.0527777777777778" bottom="1.0527777777777778" header="0.78749999999999998" footer="0.78749999999999998"/>
  <pageSetup paperSize="9" scale="66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zedantas</dc:creator>
  <cp:lastModifiedBy>José Dantas Mendes Neto</cp:lastModifiedBy>
  <dcterms:created xsi:type="dcterms:W3CDTF">2019-08-03T14:28:57Z</dcterms:created>
  <dcterms:modified xsi:type="dcterms:W3CDTF">2019-09-24T19:35:01Z</dcterms:modified>
</cp:coreProperties>
</file>