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80" windowHeight="8190" tabRatio="788" activeTab="2"/>
  </bookViews>
  <sheets>
    <sheet name="Servente" sheetId="4" r:id="rId1"/>
    <sheet name="Encarregado" sheetId="6" r:id="rId2"/>
    <sheet name="Formação de preços" sheetId="7" r:id="rId3"/>
  </sheets>
  <definedNames>
    <definedName name="_xlnm.Print_Area">#REF!</definedName>
    <definedName name="Print_Area_1">#REF!</definedName>
    <definedName name="Print_Area_2">#REF!</definedName>
    <definedName name="Print_Area_3">Encarregado!$A$1:$E$142</definedName>
    <definedName name="Print_Area_4">#REF!</definedName>
    <definedName name="Print_Area_5">#REF!</definedName>
    <definedName name="Print_Area_6">Servente!$A$1:$E$142</definedName>
    <definedName name="Print_Area_7">#REF!</definedName>
  </definedNames>
  <calcPr calcId="125725" fullPrecision="0"/>
</workbook>
</file>

<file path=xl/calcChain.xml><?xml version="1.0" encoding="utf-8"?>
<calcChain xmlns="http://schemas.openxmlformats.org/spreadsheetml/2006/main">
  <c r="E56" i="6"/>
  <c r="E67"/>
  <c r="E66"/>
  <c r="E67" i="4"/>
  <c r="E66"/>
  <c r="E56"/>
  <c r="E136" i="6" l="1"/>
  <c r="F128"/>
  <c r="D128"/>
  <c r="D109"/>
  <c r="D116" s="1"/>
  <c r="E108"/>
  <c r="E109" s="1"/>
  <c r="E116" s="1"/>
  <c r="D104"/>
  <c r="D115" s="1"/>
  <c r="E103"/>
  <c r="E102"/>
  <c r="E101"/>
  <c r="D97"/>
  <c r="D114" s="1"/>
  <c r="E96"/>
  <c r="E95"/>
  <c r="E94"/>
  <c r="E93"/>
  <c r="E92"/>
  <c r="E91"/>
  <c r="E90"/>
  <c r="D84"/>
  <c r="D113" s="1"/>
  <c r="D118" s="1"/>
  <c r="E83"/>
  <c r="E82"/>
  <c r="E81"/>
  <c r="E80"/>
  <c r="E79"/>
  <c r="E78"/>
  <c r="E77"/>
  <c r="E76"/>
  <c r="E70"/>
  <c r="E138" s="1"/>
  <c r="E61"/>
  <c r="E137" s="1"/>
  <c r="D128" i="4"/>
  <c r="F127"/>
  <c r="D109"/>
  <c r="D116" s="1"/>
  <c r="D104"/>
  <c r="D115" s="1"/>
  <c r="D97"/>
  <c r="D114" s="1"/>
  <c r="D84"/>
  <c r="D113" s="1"/>
  <c r="D118" s="1"/>
  <c r="E70"/>
  <c r="E138" s="1"/>
  <c r="E61"/>
  <c r="E137" s="1"/>
  <c r="E51"/>
  <c r="E136" l="1"/>
  <c r="E84" i="6"/>
  <c r="E113" s="1"/>
  <c r="E97"/>
  <c r="E114" s="1"/>
  <c r="E104"/>
  <c r="E115" s="1"/>
  <c r="E77" i="4"/>
  <c r="E79"/>
  <c r="E81"/>
  <c r="E83"/>
  <c r="E91"/>
  <c r="E93"/>
  <c r="E95"/>
  <c r="E101"/>
  <c r="E103"/>
  <c r="E76"/>
  <c r="E78"/>
  <c r="E80"/>
  <c r="E82"/>
  <c r="E90"/>
  <c r="E92"/>
  <c r="E94"/>
  <c r="E96"/>
  <c r="E102"/>
  <c r="E108"/>
  <c r="E109" s="1"/>
  <c r="E116" s="1"/>
  <c r="E118" i="6" l="1"/>
  <c r="E122"/>
  <c r="E124"/>
  <c r="E123"/>
  <c r="E127"/>
  <c r="E97" i="4"/>
  <c r="E114" s="1"/>
  <c r="E84"/>
  <c r="E113" s="1"/>
  <c r="E104"/>
  <c r="E115" s="1"/>
  <c r="C148" i="6" l="1"/>
  <c r="C149" s="1"/>
  <c r="C150" s="1"/>
  <c r="E139"/>
  <c r="E140" s="1"/>
  <c r="E118" i="4"/>
  <c r="C151" i="6" l="1"/>
  <c r="E125" s="1"/>
  <c r="E139" i="4"/>
  <c r="E140" s="1"/>
  <c r="E122"/>
  <c r="E123"/>
  <c r="E127"/>
  <c r="E124"/>
  <c r="C148" l="1"/>
  <c r="C149" s="1"/>
  <c r="C150" s="1"/>
  <c r="C151" s="1"/>
  <c r="E125" s="1"/>
  <c r="C152" i="6"/>
  <c r="E126" s="1"/>
  <c r="E128" s="1"/>
  <c r="E141" s="1"/>
  <c r="E142" s="1"/>
  <c r="C152" i="4" l="1"/>
  <c r="E126" s="1"/>
  <c r="E128" s="1"/>
  <c r="E142" s="1"/>
</calcChain>
</file>

<file path=xl/sharedStrings.xml><?xml version="1.0" encoding="utf-8"?>
<sst xmlns="http://schemas.openxmlformats.org/spreadsheetml/2006/main" count="439" uniqueCount="163">
  <si>
    <t>CODEVASF-CIA. DESENV.VALES SÃO FRANCISCO E DO PARNAIBA</t>
  </si>
  <si>
    <t>PLANILHA DE CUSTOS E FORMAÇÃO DE PREÇOS</t>
  </si>
  <si>
    <t>ANEXO III - PORTARIA Nº 07 DE 09/03/2011 - SLTI/MPOG</t>
  </si>
  <si>
    <t>N° Processo Administrativo</t>
  </si>
  <si>
    <t>Licitação N°</t>
  </si>
  <si>
    <t>PE Nº.</t>
  </si>
  <si>
    <t>Data: ______/______/_______</t>
  </si>
  <si>
    <t>Hora: _____:_____ horas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</si>
  <si>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</si>
  <si>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</si>
  <si>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</si>
  <si>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</si>
  <si>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</si>
  <si>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Petrolina/PE</t>
  </si>
  <si>
    <t>C</t>
  </si>
  <si>
    <t>Ano Acordo, Convenção ou Sentença Normativa em Dissídio Coletivo</t>
  </si>
  <si>
    <t>D</t>
  </si>
  <si>
    <t>Nº de meses de execução contratual</t>
  </si>
  <si>
    <t>12 meses</t>
  </si>
  <si>
    <t>IDENTIFICAÇÃO DO SERVIÇO</t>
  </si>
  <si>
    <t>Tipo de serviço</t>
  </si>
  <si>
    <t>Unidade de Medida</t>
  </si>
  <si>
    <t> Quantidade total a contratar (em função da unidade de medida)</t>
  </si>
  <si>
    <t>ANEXO III - A - PORTARIA Nº 07 DE 09/03/2011 - SLTI/MPOG</t>
  </si>
  <si>
    <t>MÃO-DE-OBRA VINCULADA À EXECUÇÃO CONTRATUAL</t>
  </si>
  <si>
    <t>Descrição:</t>
  </si>
  <si>
    <t>Dados complementares para composição dos custos referente à mão de obra</t>
  </si>
  <si>
    <t>Jatobá/PE</t>
  </si>
  <si>
    <t>Salário normativo da categoria profissional</t>
  </si>
  <si>
    <t>Categoria profissional vinculada à execução contratual (STEALMOAIC-PE)</t>
  </si>
  <si>
    <t>Data-base da categoria (dia/mês/ano)</t>
  </si>
  <si>
    <t>* Utilizada como base para o reajuste da categoria profissional previsto nos Acordos, Convenções ou Sentenças Normativas em Dissídios Coletivos.</t>
  </si>
  <si>
    <t>MÓDULO 1: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</si>
  <si>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</si>
  <si>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</si>
  <si>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</si>
  <si>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</si>
  <si>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</si>
  <si>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</si>
  <si>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</si>
  <si>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</si>
  <si>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</si>
  <si>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</si>
  <si>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</si>
  <si>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</si>
  <si>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</si>
  <si>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Outros (especificar)</t>
  </si>
  <si>
    <t>TOTAL DA REMUNERAÇÃO</t>
  </si>
  <si>
    <t>MÓDULO 2: BENEFÍCIOS MENSAIS E DIÁRIOS</t>
  </si>
  <si>
    <t>Benefícios Mensais e Diários</t>
  </si>
  <si>
    <t>Vale Transporte (Deduzido 6% parte empregado) 
R$ 9,00 (valor transporte)*22 (dias trab.)= R$ 198,00 - 6% do sal. Base</t>
  </si>
  <si>
    <t>Auxílio creche</t>
  </si>
  <si>
    <t>Seguro de vida, invalidez e funeral</t>
  </si>
  <si>
    <t>TOTAL DE BENEFÍCIOS MENSAIS E DIÁRIOS</t>
  </si>
  <si>
    <t>MÓDULO 3: INSUMOS DIVERSOS</t>
  </si>
  <si>
    <t>Insumos Diversos</t>
  </si>
  <si>
    <t>Uniformes</t>
  </si>
  <si>
    <t>Materiais</t>
  </si>
  <si>
    <t>TOTAL DE INSUMOS DIVERSOS</t>
  </si>
  <si>
    <t>Nota: Valores mensais por empregado.</t>
  </si>
  <si>
    <t>MÓDULO 4: ENCARGOS SOCIAIS E TRABALHISTAS</t>
  </si>
  <si>
    <t>GRUPO "A"</t>
  </si>
  <si>
    <t>4.1</t>
  </si>
  <si>
    <t>%</t>
  </si>
  <si>
    <t>INSS (Art. 22 inciso I da Lei 8.212/91)</t>
  </si>
  <si>
    <t>FGTS (Art. 15 da Lei 8030/90 art. 7° inciso III CF/88)</t>
  </si>
  <si>
    <t>Riscos Ambientais do Trabalho - RAT x FAP - (Decreto 3.048/1999, Anexo V e Decreto 6.957/2009)</t>
  </si>
  <si>
    <t>Salário Educação (Art. 3° inciso I Decreto 87.043/)</t>
  </si>
  <si>
    <t>SESC/SESI (Art. 3° da Lei 8036/90)</t>
  </si>
  <si>
    <t>SENAC/SENAI (Decreto 2.318/86)</t>
  </si>
  <si>
    <t>SEBRAE (Art. 8° Lei 8029/90 e 8154 de 28/12/90)</t>
  </si>
  <si>
    <t>INCRA  (Lei 7787 de 30/06/890e DL 1146/70)</t>
  </si>
  <si>
    <t>TOTAL</t>
  </si>
  <si>
    <t>Notas: - Os percentuais dos encargos previdenciários e FGTS, a serem preenchidos na coluna %, são aqueles estabelecidos pela legislação vigente.</t>
  </si>
  <si>
    <t>- Percentuais incidentes sobre a remuneração.</t>
  </si>
  <si>
    <t>GRUPO "B"</t>
  </si>
  <si>
    <t>13º salário (1/12)</t>
  </si>
  <si>
    <t>Férias (incluindo 1/3) (1/12 + (1+1/3)</t>
  </si>
  <si>
    <t>Aviso prévio trabalhado</t>
  </si>
  <si>
    <t>Auxílio-enfermidade</t>
  </si>
  <si>
    <t>Auxílio acidente de trabalho</t>
  </si>
  <si>
    <t>Faltas legais</t>
  </si>
  <si>
    <t>Licença paternidade</t>
  </si>
  <si>
    <t>GRUPO "C"</t>
  </si>
  <si>
    <t>Aviso Prévio Indenizado</t>
  </si>
  <si>
    <t>Indenização adicional</t>
  </si>
  <si>
    <t>FGTS nas rescisões sem justa causa</t>
  </si>
  <si>
    <t>GRUPO "D"</t>
  </si>
  <si>
    <t>Incidência do grupo "A" sobre o grupo "B"</t>
  </si>
  <si>
    <t>QUADRO-RESUMO - Módulo 4 - Encargos Sociais e Trabalhistas</t>
  </si>
  <si>
    <t>Módulo 4 - Encargos sociais e trabalhistas</t>
  </si>
  <si>
    <t>4.2</t>
  </si>
  <si>
    <t>4.3</t>
  </si>
  <si>
    <t>4.4</t>
  </si>
  <si>
    <t>4.6</t>
  </si>
  <si>
    <t>-</t>
  </si>
  <si>
    <t>MÓDULO 5: BENEFÍCIO E CUSTOS INDIRETOS (BDI)</t>
  </si>
  <si>
    <t>Benefício e Custos Indiretos - BDI</t>
  </si>
  <si>
    <t>Rateio da Administração Central</t>
  </si>
  <si>
    <t>Taxa de Risco</t>
  </si>
  <si>
    <t>Taxa de Despesas Financeiras</t>
  </si>
  <si>
    <t>Tributos Federais (COFINS/PIS)</t>
  </si>
  <si>
    <t>Tributos Municipais (ISSQN ou ISS)</t>
  </si>
  <si>
    <t>Lucro</t>
  </si>
  <si>
    <t>ANEXO III - B - PORTARIA Nº 07 DE 09/03/2011 - SLTI/MPOG</t>
  </si>
  <si>
    <t>Quadro Resumo do Custo por Empregado</t>
  </si>
  <si>
    <t>Mão de obra vinculada à execução contratual (valor por empregado)</t>
  </si>
  <si>
    <t>Módulo 1 – Composição da Remuneração</t>
  </si>
  <si>
    <t>Módulo 2 – Benefícios Mensais e Diários</t>
  </si>
  <si>
    <t>Módulo 3 – Insumos Diversos (uniformes e outros)</t>
  </si>
  <si>
    <t>Módulo 4 – Encargos Sociais e Trabalhistas</t>
  </si>
  <si>
    <t>Subtotal (A + B + C + D)</t>
  </si>
  <si>
    <t>Módulo 5 – Benefício e Custos Indiretos</t>
  </si>
  <si>
    <t>Prestação de serviços no prédio da CODEVASF/3ª SR e CS-03</t>
  </si>
  <si>
    <t>Notas: - Custos Indiretos, Tributos e Lucro por empregado.</t>
  </si>
  <si>
    <t>Petrolina-PE</t>
  </si>
  <si>
    <t>ANEXO IV DOS TERMOS DE REFERÊNCIA</t>
  </si>
  <si>
    <t>Limpeza e conservação - Áreas Internas</t>
  </si>
  <si>
    <t>m2</t>
  </si>
  <si>
    <t>Limpeza e conservação - Áreas Externas</t>
  </si>
  <si>
    <t>Limpeza e conservação - Esquadrias</t>
  </si>
  <si>
    <t>Servente</t>
  </si>
  <si>
    <t>Vale Transporte</t>
  </si>
  <si>
    <t>Auxílio alimentação (Vales, cesta básica, etc.) - CCT 2014</t>
  </si>
  <si>
    <t>Assistência médica e familiar - CCT 2014</t>
  </si>
  <si>
    <t>Encarregado</t>
  </si>
  <si>
    <t>ANEXO V DOS TERMOS DE REFERÊNCIA</t>
  </si>
  <si>
    <t>Coordenação</t>
  </si>
  <si>
    <t>Prestação de serviços no CIRPA Bebedouro CODEVASF/3 SR</t>
  </si>
  <si>
    <t>Adicional de Insalubridade (20%)</t>
  </si>
  <si>
    <t>VALOR MENSAL POR SERVENTE</t>
  </si>
  <si>
    <t>VALOR MENSAL POR ENCARREGADO</t>
  </si>
  <si>
    <t>* Valores especificados conforme pesquisa de preços discriminada no Anexo III.</t>
  </si>
  <si>
    <t>Ano Acordo, Convenção, Sentença Normativa em Dissídio Coletivo e Salário diferenciado</t>
  </si>
  <si>
    <t>Encarregado da prestação dos serviços de limpeza, conservação, jardinagem e manutenção do CIRPA Bebedouro, com carga horária de 44 (quarenta e quatro) horas semanais, de segunda a sábado.</t>
  </si>
  <si>
    <t>Salário superior ao da categoria profissional</t>
  </si>
  <si>
    <t>Prestação dos serviços de limpeza, conservação, jardinagem e manutenção do CIRPA Bebedouro, com carga horária de 44 (quarenta e quatro) horas semanais, de segunda a sábado.</t>
  </si>
  <si>
    <t>Equipamentos - Botas em PVC</t>
  </si>
  <si>
    <t>Nota1: O valor informado deverá ser o custo real do insumo (descontado o valor eventualmente pago pelo empregado).</t>
  </si>
  <si>
    <t xml:space="preserve"> - O valor referente a tributos é obtido aplicando-se o percentual sobre o valor do faturamento  (*)</t>
  </si>
  <si>
    <t>P0 = Mod. 1 + Mod. 2 + Mod. 3 + Mod.4 + Mod.5 (A+B+C+F)</t>
  </si>
  <si>
    <t>T = P1 - P0</t>
  </si>
  <si>
    <t>PIS/COFINS = (3,65/8,65) x T</t>
  </si>
  <si>
    <t>ISS = (5,00/8,65) x T</t>
  </si>
  <si>
    <t>(*) Cálculo do valor dos tributos</t>
  </si>
  <si>
    <t>Nota 2: Não existe custo com o Vale Transporte, visto que, o pessoal a ser mobilizado reside próximo ao local de serviços.</t>
  </si>
  <si>
    <t>Nota 2: Não existe custo com o Vale Transporte, visto que, o pessoal a ser mobilizado reside próximo ao local de trabalho.</t>
  </si>
  <si>
    <t>Nota 1: O valor informado deverá ser o custo real do insumo (descontado o valor eventualmente pago pelo empregado).</t>
  </si>
  <si>
    <t xml:space="preserve">O valor referente a tributos é obtido aplicando-se o percentual sobre o valor do faturamento (*) </t>
  </si>
  <si>
    <t>P1 = P0/(1-0,0865)</t>
  </si>
  <si>
    <t>Equipamentos - botas em PVC (valor mensal por servente)</t>
  </si>
  <si>
    <t>Materiais de limpeza* (Valor mensal por servente)</t>
  </si>
  <si>
    <t>Uniformes (valor mensal por servente)</t>
  </si>
  <si>
    <t>Quadro Resumo de formação de preços</t>
  </si>
  <si>
    <t>Item</t>
  </si>
  <si>
    <t>Categoria</t>
  </si>
  <si>
    <t>Quantidade</t>
  </si>
  <si>
    <t>Valor Homem/mês</t>
  </si>
  <si>
    <t>Valor Total/mês</t>
  </si>
  <si>
    <t>Valor Total Mensal</t>
  </si>
  <si>
    <t>Valor Total Global (12 meses)</t>
  </si>
  <si>
    <t xml:space="preserve">Serviços de limpeza, conservação, jardinagem e manutenção </t>
  </si>
  <si>
    <t>do CIRPA Bebedouro</t>
  </si>
</sst>
</file>

<file path=xl/styles.xml><?xml version="1.0" encoding="utf-8"?>
<styleSheet xmlns="http://schemas.openxmlformats.org/spreadsheetml/2006/main">
  <numFmts count="6">
    <numFmt numFmtId="8" formatCode="&quot;R$ &quot;#,##0.00_);[Red]\(&quot;R$ &quot;#,##0.00\)"/>
    <numFmt numFmtId="43" formatCode="_(* #,##0.00_);_(* \(#,##0.00\);_(* &quot;-&quot;??_);_(@_)"/>
    <numFmt numFmtId="164" formatCode="#,##0.00_ ;[Red]\-#,##0.00\ "/>
    <numFmt numFmtId="165" formatCode="_(&quot;R$ &quot;* #,##0.00_);_(&quot;R$ &quot;* \(#,##0.00\);_(&quot;R$ &quot;* \-??_);_(@_)"/>
    <numFmt numFmtId="166" formatCode="_-* #,##0.00_-;\-* #,##0.00_-;_-* \-??_-;_-@_-"/>
    <numFmt numFmtId="167" formatCode="_(* #,##0.00_);_(* \(#,##0.00\);_(* \-??_);_(@_)"/>
  </numFmts>
  <fonts count="23">
    <font>
      <sz val="10"/>
      <name val="Arial"/>
      <family val="2"/>
      <charset val="1"/>
    </font>
    <font>
      <sz val="8"/>
      <name val="Verdana"/>
      <family val="2"/>
      <charset val="1"/>
    </font>
    <font>
      <b/>
      <sz val="14"/>
      <name val="Calibri"/>
      <family val="2"/>
      <charset val="1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i/>
      <sz val="1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2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i/>
      <sz val="12"/>
      <name val="Arial"/>
      <family val="2"/>
      <charset val="1"/>
    </font>
    <font>
      <sz val="10"/>
      <name val="Arial"/>
      <family val="2"/>
      <charset val="1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b/>
      <sz val="10"/>
      <name val="Verdana"/>
      <family val="2"/>
    </font>
    <font>
      <sz val="10"/>
      <color rgb="FF000000"/>
      <name val="Arial"/>
      <family val="2"/>
    </font>
    <font>
      <sz val="11"/>
      <name val="Verdana"/>
      <family val="2"/>
      <charset val="1"/>
    </font>
    <font>
      <sz val="9"/>
      <name val="Verdana"/>
      <family val="2"/>
      <charset val="1"/>
    </font>
    <font>
      <sz val="10"/>
      <name val="Arial"/>
      <family val="2"/>
    </font>
    <font>
      <b/>
      <sz val="14"/>
      <name val="Arial"/>
      <family val="2"/>
    </font>
    <font>
      <b/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167" fontId="12" fillId="0" borderId="0"/>
    <xf numFmtId="165" fontId="12" fillId="0" borderId="0"/>
    <xf numFmtId="9" fontId="12" fillId="0" borderId="0"/>
  </cellStyleXfs>
  <cellXfs count="217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0" fillId="0" borderId="2" xfId="0" applyNumberFormat="1" applyFont="1" applyBorder="1" applyAlignment="1">
      <alignment horizontal="right" vertical="center" indent="3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2" borderId="4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65" fontId="12" fillId="0" borderId="5" xfId="2" applyBorder="1" applyAlignment="1" applyProtection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center" vertical="center" wrapText="1"/>
    </xf>
    <xf numFmtId="166" fontId="0" fillId="2" borderId="1" xfId="0" applyNumberFormat="1" applyFont="1" applyFill="1" applyBorder="1" applyAlignment="1">
      <alignment horizontal="center" vertical="center" wrapText="1"/>
    </xf>
    <xf numFmtId="167" fontId="5" fillId="0" borderId="1" xfId="0" applyNumberFormat="1" applyFont="1" applyBorder="1" applyAlignment="1">
      <alignment vertical="center" wrapText="1"/>
    </xf>
    <xf numFmtId="166" fontId="0" fillId="0" borderId="8" xfId="0" applyNumberFormat="1" applyFont="1" applyBorder="1" applyAlignment="1">
      <alignment horizontal="center" vertical="center" wrapText="1"/>
    </xf>
    <xf numFmtId="10" fontId="5" fillId="0" borderId="8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/>
    </xf>
    <xf numFmtId="10" fontId="5" fillId="0" borderId="1" xfId="0" applyNumberFormat="1" applyFont="1" applyBorder="1" applyAlignment="1">
      <alignment horizontal="center" vertical="center"/>
    </xf>
    <xf numFmtId="10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center" vertical="center" wrapText="1"/>
    </xf>
    <xf numFmtId="166" fontId="0" fillId="0" borderId="1" xfId="2" applyNumberFormat="1" applyFont="1" applyBorder="1" applyAlignment="1" applyProtection="1">
      <alignment horizontal="center" vertical="center" wrapText="1"/>
    </xf>
    <xf numFmtId="10" fontId="0" fillId="0" borderId="1" xfId="3" applyNumberFormat="1" applyFont="1" applyBorder="1" applyAlignment="1" applyProtection="1">
      <alignment horizontal="center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left" vertical="center" wrapText="1"/>
    </xf>
    <xf numFmtId="10" fontId="5" fillId="0" borderId="1" xfId="0" applyNumberFormat="1" applyFont="1" applyBorder="1" applyAlignment="1">
      <alignment horizontal="right" vertical="center" wrapText="1"/>
    </xf>
    <xf numFmtId="10" fontId="0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0" fontId="0" fillId="0" borderId="1" xfId="1" applyNumberFormat="1" applyFont="1" applyBorder="1" applyAlignment="1" applyProtection="1">
      <alignment horizontal="center" vertical="center" wrapText="1"/>
    </xf>
    <xf numFmtId="166" fontId="0" fillId="0" borderId="1" xfId="2" applyNumberFormat="1" applyFont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166" fontId="0" fillId="0" borderId="0" xfId="0" applyNumberFormat="1" applyAlignment="1">
      <alignment vertical="center"/>
    </xf>
    <xf numFmtId="10" fontId="0" fillId="0" borderId="5" xfId="0" applyNumberFormat="1" applyFont="1" applyBorder="1" applyAlignment="1">
      <alignment horizontal="center" vertical="center" wrapText="1"/>
    </xf>
    <xf numFmtId="10" fontId="0" fillId="0" borderId="0" xfId="0" applyNumberFormat="1" applyAlignment="1">
      <alignment vertical="center"/>
    </xf>
    <xf numFmtId="166" fontId="3" fillId="2" borderId="1" xfId="2" applyNumberFormat="1" applyFont="1" applyFill="1" applyBorder="1" applyAlignment="1" applyProtection="1">
      <alignment horizontal="left" vertical="center" wrapText="1"/>
    </xf>
    <xf numFmtId="0" fontId="0" fillId="0" borderId="3" xfId="0" applyFont="1" applyBorder="1" applyAlignment="1">
      <alignment horizontal="center" vertical="center"/>
    </xf>
    <xf numFmtId="166" fontId="0" fillId="0" borderId="1" xfId="0" applyNumberFormat="1" applyFont="1" applyBorder="1" applyAlignment="1">
      <alignment horizontal="left" vertical="center" wrapText="1"/>
    </xf>
    <xf numFmtId="166" fontId="0" fillId="2" borderId="1" xfId="0" applyNumberFormat="1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right" vertical="center" indent="3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2" applyFont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vertical="center" wrapText="1"/>
    </xf>
    <xf numFmtId="166" fontId="8" fillId="0" borderId="8" xfId="0" applyNumberFormat="1" applyFont="1" applyBorder="1" applyAlignment="1">
      <alignment horizontal="center" vertical="center" wrapText="1"/>
    </xf>
    <xf numFmtId="10" fontId="10" fillId="0" borderId="8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/>
    </xf>
    <xf numFmtId="10" fontId="10" fillId="0" borderId="1" xfId="0" applyNumberFormat="1" applyFont="1" applyBorder="1" applyAlignment="1">
      <alignment horizontal="center" vertical="center"/>
    </xf>
    <xf numFmtId="10" fontId="7" fillId="2" borderId="1" xfId="0" applyNumberFormat="1" applyFont="1" applyFill="1" applyBorder="1" applyAlignment="1">
      <alignment horizontal="center" vertical="center" wrapText="1"/>
    </xf>
    <xf numFmtId="166" fontId="7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10" fontId="8" fillId="0" borderId="1" xfId="0" applyNumberFormat="1" applyFont="1" applyBorder="1" applyAlignment="1">
      <alignment horizontal="center" vertical="center" wrapText="1"/>
    </xf>
    <xf numFmtId="166" fontId="8" fillId="0" borderId="1" xfId="2" applyNumberFormat="1" applyFont="1" applyBorder="1" applyAlignment="1" applyProtection="1">
      <alignment horizontal="center" vertical="center" wrapText="1"/>
    </xf>
    <xf numFmtId="10" fontId="8" fillId="0" borderId="1" xfId="3" applyNumberFormat="1" applyFont="1" applyBorder="1" applyAlignment="1" applyProtection="1">
      <alignment horizontal="center" vertical="center" wrapText="1"/>
    </xf>
    <xf numFmtId="166" fontId="7" fillId="2" borderId="1" xfId="0" applyNumberFormat="1" applyFont="1" applyFill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 wrapText="1"/>
    </xf>
    <xf numFmtId="10" fontId="10" fillId="0" borderId="1" xfId="0" applyNumberFormat="1" applyFont="1" applyBorder="1" applyAlignment="1">
      <alignment horizontal="right" vertical="center" wrapText="1"/>
    </xf>
    <xf numFmtId="10" fontId="8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10" fontId="8" fillId="0" borderId="1" xfId="1" applyNumberFormat="1" applyFont="1" applyBorder="1" applyAlignment="1" applyProtection="1">
      <alignment horizontal="center" vertical="center" wrapText="1"/>
    </xf>
    <xf numFmtId="166" fontId="8" fillId="0" borderId="1" xfId="2" applyNumberFormat="1" applyFont="1" applyBorder="1" applyAlignment="1" applyProtection="1">
      <alignment horizontal="left"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66" fontId="7" fillId="2" borderId="1" xfId="2" applyNumberFormat="1" applyFont="1" applyFill="1" applyBorder="1" applyAlignment="1" applyProtection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166" fontId="8" fillId="0" borderId="1" xfId="0" applyNumberFormat="1" applyFont="1" applyBorder="1" applyAlignment="1">
      <alignment horizontal="right" vertical="center" wrapText="1"/>
    </xf>
    <xf numFmtId="166" fontId="8" fillId="2" borderId="1" xfId="0" applyNumberFormat="1" applyFont="1" applyFill="1" applyBorder="1" applyAlignment="1">
      <alignment horizontal="right" vertical="center" wrapText="1"/>
    </xf>
    <xf numFmtId="166" fontId="8" fillId="0" borderId="1" xfId="2" applyNumberFormat="1" applyFont="1" applyBorder="1" applyAlignment="1" applyProtection="1">
      <alignment horizontal="right"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43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vertical="center"/>
    </xf>
    <xf numFmtId="2" fontId="19" fillId="0" borderId="1" xfId="0" applyNumberFormat="1" applyFont="1" applyBorder="1" applyAlignment="1">
      <alignment vertical="center"/>
    </xf>
    <xf numFmtId="0" fontId="19" fillId="0" borderId="1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8" fillId="0" borderId="0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right" vertical="center" wrapText="1" indent="3"/>
    </xf>
    <xf numFmtId="164" fontId="8" fillId="0" borderId="1" xfId="0" applyNumberFormat="1" applyFont="1" applyBorder="1" applyAlignment="1">
      <alignment horizontal="right" vertical="center" indent="3"/>
    </xf>
    <xf numFmtId="0" fontId="7" fillId="0" borderId="2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19" fillId="0" borderId="3" xfId="0" applyFont="1" applyBorder="1" applyAlignment="1">
      <alignment horizontal="left" vertical="center"/>
    </xf>
    <xf numFmtId="0" fontId="19" fillId="0" borderId="5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2" borderId="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4" fontId="0" fillId="0" borderId="1" xfId="0" applyNumberFormat="1" applyFont="1" applyBorder="1" applyAlignment="1">
      <alignment horizontal="right" vertical="center" wrapText="1" indent="3"/>
    </xf>
    <xf numFmtId="164" fontId="0" fillId="0" borderId="1" xfId="0" applyNumberFormat="1" applyFont="1" applyBorder="1" applyAlignment="1">
      <alignment horizontal="right" vertical="center" indent="3"/>
    </xf>
    <xf numFmtId="0" fontId="3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1" fillId="0" borderId="1" xfId="0" applyFont="1" applyBorder="1"/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0" fillId="0" borderId="0" xfId="0" applyFont="1"/>
    <xf numFmtId="0" fontId="21" fillId="0" borderId="1" xfId="0" applyFont="1" applyBorder="1" applyAlignment="1">
      <alignment horizontal="center"/>
    </xf>
    <xf numFmtId="8" fontId="21" fillId="0" borderId="3" xfId="0" applyNumberFormat="1" applyFont="1" applyBorder="1"/>
    <xf numFmtId="8" fontId="21" fillId="0" borderId="1" xfId="0" applyNumberFormat="1" applyFont="1" applyBorder="1"/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2"/>
  <sheetViews>
    <sheetView showGridLines="0" zoomScaleNormal="100" workbookViewId="0">
      <selection sqref="A1:E1"/>
    </sheetView>
  </sheetViews>
  <sheetFormatPr defaultRowHeight="12.75"/>
  <cols>
    <col min="1" max="1" width="4.7109375" style="1"/>
    <col min="2" max="2" width="50.140625" style="1" customWidth="1"/>
    <col min="3" max="3" width="10.140625" style="1" customWidth="1"/>
    <col min="4" max="4" width="13.140625" style="1"/>
    <col min="5" max="5" width="21.5703125" style="2" customWidth="1"/>
    <col min="6" max="7" width="0" hidden="1"/>
    <col min="8" max="8" width="9.85546875"/>
    <col min="9" max="257" width="8.85546875"/>
  </cols>
  <sheetData>
    <row r="1" spans="1:5" ht="15" customHeight="1">
      <c r="A1" s="165" t="s">
        <v>0</v>
      </c>
      <c r="B1" s="165"/>
      <c r="C1" s="165"/>
      <c r="D1" s="165"/>
      <c r="E1" s="165"/>
    </row>
    <row r="2" spans="1:5" ht="15" customHeight="1">
      <c r="A2" s="61"/>
      <c r="B2" s="61"/>
      <c r="C2" s="61"/>
      <c r="D2" s="61"/>
      <c r="E2" s="61"/>
    </row>
    <row r="3" spans="1:5" ht="15" customHeight="1">
      <c r="A3" s="143" t="s">
        <v>1</v>
      </c>
      <c r="B3" s="143"/>
      <c r="C3" s="143"/>
      <c r="D3" s="143"/>
      <c r="E3" s="143"/>
    </row>
    <row r="4" spans="1:5" ht="15" customHeight="1">
      <c r="A4" s="62"/>
      <c r="B4" s="62"/>
      <c r="C4" s="62"/>
      <c r="D4" s="62"/>
      <c r="E4" s="62"/>
    </row>
    <row r="5" spans="1:5" ht="15" customHeight="1">
      <c r="A5" s="143" t="s">
        <v>116</v>
      </c>
      <c r="B5" s="143"/>
      <c r="C5" s="143"/>
      <c r="D5" s="143"/>
      <c r="E5" s="143"/>
    </row>
    <row r="6" spans="1:5" ht="15" customHeight="1">
      <c r="A6" s="143" t="s">
        <v>2</v>
      </c>
      <c r="B6" s="143"/>
      <c r="C6" s="143"/>
      <c r="D6" s="143"/>
      <c r="E6" s="143"/>
    </row>
    <row r="7" spans="1:5" ht="15">
      <c r="A7" s="63"/>
      <c r="B7" s="63"/>
      <c r="C7" s="63"/>
      <c r="D7" s="63"/>
      <c r="E7" s="64"/>
    </row>
    <row r="8" spans="1:5" ht="15" customHeight="1">
      <c r="A8" s="166" t="s">
        <v>3</v>
      </c>
      <c r="B8" s="166"/>
      <c r="C8" s="167"/>
      <c r="D8" s="167"/>
      <c r="E8" s="167"/>
    </row>
    <row r="9" spans="1:5" ht="15" customHeight="1">
      <c r="A9" s="166" t="s">
        <v>4</v>
      </c>
      <c r="B9" s="166"/>
      <c r="C9" s="167" t="s">
        <v>5</v>
      </c>
      <c r="D9" s="167"/>
      <c r="E9" s="167"/>
    </row>
    <row r="10" spans="1:5" ht="15" customHeight="1">
      <c r="A10" s="166" t="s">
        <v>6</v>
      </c>
      <c r="B10" s="166"/>
      <c r="C10" s="167" t="s">
        <v>7</v>
      </c>
      <c r="D10" s="167"/>
      <c r="E10" s="167"/>
    </row>
    <row r="11" spans="1:5" ht="15" customHeight="1">
      <c r="A11" s="65"/>
      <c r="B11" s="65"/>
      <c r="C11" s="66"/>
      <c r="D11" s="66"/>
      <c r="E11" s="66"/>
    </row>
    <row r="12" spans="1:5" ht="15" customHeight="1">
      <c r="A12" s="163"/>
      <c r="B12" s="163"/>
      <c r="C12" s="163"/>
      <c r="D12" s="163"/>
      <c r="E12" s="163"/>
    </row>
    <row r="13" spans="1:5" ht="15" customHeight="1">
      <c r="A13" s="143" t="s">
        <v>8</v>
      </c>
      <c r="B13" s="143"/>
      <c r="C13" s="143"/>
      <c r="D13" s="143"/>
      <c r="E13" s="143"/>
    </row>
    <row r="14" spans="1:5" ht="15" customHeight="1">
      <c r="A14" s="67" t="s">
        <v>9</v>
      </c>
      <c r="B14" s="160" t="s">
        <v>10</v>
      </c>
      <c r="C14" s="160"/>
      <c r="D14" s="160"/>
      <c r="E14" s="69"/>
    </row>
    <row r="15" spans="1:5" ht="15" customHeight="1">
      <c r="A15" s="67" t="s">
        <v>11</v>
      </c>
      <c r="B15" s="160" t="s">
        <v>12</v>
      </c>
      <c r="C15" s="160"/>
      <c r="D15" s="160"/>
      <c r="E15" s="67" t="s">
        <v>115</v>
      </c>
    </row>
    <row r="16" spans="1:5" ht="15" customHeight="1">
      <c r="A16" s="67" t="s">
        <v>14</v>
      </c>
      <c r="B16" s="130" t="s">
        <v>15</v>
      </c>
      <c r="C16" s="130"/>
      <c r="D16" s="130"/>
      <c r="E16" s="67">
        <v>2014</v>
      </c>
    </row>
    <row r="17" spans="1:5" ht="15" customHeight="1">
      <c r="A17" s="67" t="s">
        <v>16</v>
      </c>
      <c r="B17" s="130" t="s">
        <v>17</v>
      </c>
      <c r="C17" s="130"/>
      <c r="D17" s="130"/>
      <c r="E17" s="67" t="s">
        <v>18</v>
      </c>
    </row>
    <row r="18" spans="1:5" ht="15" customHeight="1">
      <c r="A18" s="70"/>
      <c r="B18" s="71"/>
      <c r="C18" s="71"/>
      <c r="D18" s="71"/>
      <c r="E18" s="70"/>
    </row>
    <row r="19" spans="1:5" ht="15" customHeight="1">
      <c r="A19" s="163"/>
      <c r="B19" s="163"/>
      <c r="C19" s="163"/>
      <c r="D19" s="163"/>
      <c r="E19" s="163"/>
    </row>
    <row r="20" spans="1:5" ht="15" customHeight="1">
      <c r="A20" s="143" t="s">
        <v>19</v>
      </c>
      <c r="B20" s="143"/>
      <c r="C20" s="143"/>
      <c r="D20" s="143"/>
      <c r="E20" s="143"/>
    </row>
    <row r="21" spans="1:5" ht="15" customHeight="1">
      <c r="A21" s="164" t="s">
        <v>20</v>
      </c>
      <c r="B21" s="164"/>
      <c r="C21" s="149" t="s">
        <v>21</v>
      </c>
      <c r="D21" s="149" t="s">
        <v>22</v>
      </c>
      <c r="E21" s="149"/>
    </row>
    <row r="22" spans="1:5" ht="32.25" customHeight="1">
      <c r="A22" s="164"/>
      <c r="B22" s="164"/>
      <c r="C22" s="149"/>
      <c r="D22" s="149"/>
      <c r="E22" s="149"/>
    </row>
    <row r="23" spans="1:5" ht="15" customHeight="1">
      <c r="A23" s="68" t="s">
        <v>117</v>
      </c>
      <c r="B23" s="68"/>
      <c r="C23" s="74" t="s">
        <v>118</v>
      </c>
      <c r="D23" s="159">
        <v>2404.3000000000002</v>
      </c>
      <c r="E23" s="159"/>
    </row>
    <row r="24" spans="1:5" ht="15" customHeight="1">
      <c r="A24" s="160" t="s">
        <v>119</v>
      </c>
      <c r="B24" s="160"/>
      <c r="C24" s="74" t="s">
        <v>118</v>
      </c>
      <c r="D24" s="159">
        <v>217761.15</v>
      </c>
      <c r="E24" s="159"/>
    </row>
    <row r="25" spans="1:5" ht="15" customHeight="1">
      <c r="A25" s="160" t="s">
        <v>120</v>
      </c>
      <c r="B25" s="160"/>
      <c r="C25" s="74" t="s">
        <v>118</v>
      </c>
      <c r="D25" s="159">
        <v>50.33</v>
      </c>
      <c r="E25" s="159"/>
    </row>
    <row r="26" spans="1:5" ht="15" customHeight="1">
      <c r="A26" s="160"/>
      <c r="B26" s="160"/>
      <c r="C26" s="67"/>
      <c r="D26" s="161"/>
      <c r="E26" s="161"/>
    </row>
    <row r="27" spans="1:5" ht="15" customHeight="1">
      <c r="A27" s="130"/>
      <c r="B27" s="130"/>
      <c r="C27" s="67"/>
      <c r="D27" s="162"/>
      <c r="E27" s="162"/>
    </row>
    <row r="28" spans="1:5" s="15" customFormat="1" ht="15" customHeight="1">
      <c r="A28" s="71"/>
      <c r="B28" s="71"/>
      <c r="C28" s="70"/>
      <c r="D28" s="75"/>
      <c r="E28" s="75"/>
    </row>
    <row r="29" spans="1:5" s="15" customFormat="1" ht="15" customHeight="1">
      <c r="A29" s="143" t="s">
        <v>23</v>
      </c>
      <c r="B29" s="143"/>
      <c r="C29" s="143"/>
      <c r="D29" s="143"/>
      <c r="E29" s="143"/>
    </row>
    <row r="30" spans="1:5" ht="15" customHeight="1">
      <c r="A30" s="127" t="s">
        <v>24</v>
      </c>
      <c r="B30" s="127"/>
      <c r="C30" s="127"/>
      <c r="D30" s="127"/>
      <c r="E30" s="127"/>
    </row>
    <row r="31" spans="1:5" ht="15" customHeight="1">
      <c r="A31" s="77"/>
      <c r="B31" s="77"/>
      <c r="C31" s="77"/>
      <c r="D31" s="77"/>
      <c r="E31" s="77"/>
    </row>
    <row r="32" spans="1:5" s="19" customFormat="1" ht="39" customHeight="1">
      <c r="A32" s="154" t="s">
        <v>25</v>
      </c>
      <c r="B32" s="154"/>
      <c r="C32" s="78"/>
      <c r="D32" s="78"/>
      <c r="E32" s="79"/>
    </row>
    <row r="33" spans="1:5" ht="49.5" customHeight="1">
      <c r="A33" s="155" t="s">
        <v>136</v>
      </c>
      <c r="B33" s="156"/>
      <c r="C33" s="156"/>
      <c r="D33" s="156"/>
      <c r="E33" s="157"/>
    </row>
    <row r="34" spans="1:5" ht="18" customHeight="1">
      <c r="A34" s="158" t="s">
        <v>26</v>
      </c>
      <c r="B34" s="158"/>
      <c r="C34" s="158"/>
      <c r="D34" s="158"/>
      <c r="E34" s="158"/>
    </row>
    <row r="35" spans="1:5" ht="15" customHeight="1">
      <c r="A35" s="81">
        <v>1</v>
      </c>
      <c r="B35" s="129" t="s">
        <v>113</v>
      </c>
      <c r="C35" s="129"/>
      <c r="D35" s="129" t="s">
        <v>27</v>
      </c>
      <c r="E35" s="82" t="s">
        <v>13</v>
      </c>
    </row>
    <row r="36" spans="1:5" ht="15" customHeight="1">
      <c r="A36" s="81">
        <v>2</v>
      </c>
      <c r="B36" s="129" t="s">
        <v>28</v>
      </c>
      <c r="C36" s="129"/>
      <c r="D36" s="129">
        <v>2012</v>
      </c>
      <c r="E36" s="83">
        <v>740.53</v>
      </c>
    </row>
    <row r="37" spans="1:5" ht="12.75" customHeight="1">
      <c r="A37" s="84">
        <v>3</v>
      </c>
      <c r="B37" s="129" t="s">
        <v>29</v>
      </c>
      <c r="C37" s="129"/>
      <c r="D37" s="129"/>
      <c r="E37" s="85" t="s">
        <v>121</v>
      </c>
    </row>
    <row r="38" spans="1:5" ht="15" customHeight="1">
      <c r="A38" s="67">
        <v>4</v>
      </c>
      <c r="B38" s="129" t="s">
        <v>30</v>
      </c>
      <c r="C38" s="129"/>
      <c r="D38" s="129"/>
      <c r="E38" s="69">
        <v>41640</v>
      </c>
    </row>
    <row r="39" spans="1:5" ht="30" customHeight="1">
      <c r="A39" s="153" t="s">
        <v>31</v>
      </c>
      <c r="B39" s="153"/>
      <c r="C39" s="153"/>
      <c r="D39" s="153"/>
      <c r="E39" s="153"/>
    </row>
    <row r="40" spans="1:5" ht="15" customHeight="1">
      <c r="A40" s="86"/>
      <c r="B40" s="86"/>
      <c r="C40" s="86"/>
      <c r="D40" s="86"/>
      <c r="E40" s="86"/>
    </row>
    <row r="41" spans="1:5" ht="15" customHeight="1">
      <c r="A41" s="143" t="s">
        <v>32</v>
      </c>
      <c r="B41" s="143"/>
      <c r="C41" s="143"/>
      <c r="D41" s="143"/>
      <c r="E41" s="143"/>
    </row>
    <row r="42" spans="1:5" ht="15" customHeight="1">
      <c r="A42" s="72">
        <v>1</v>
      </c>
      <c r="B42" s="134" t="s">
        <v>33</v>
      </c>
      <c r="C42" s="134"/>
      <c r="D42" s="134"/>
      <c r="E42" s="73" t="s">
        <v>34</v>
      </c>
    </row>
    <row r="43" spans="1:5" ht="15" customHeight="1">
      <c r="A43" s="87" t="s">
        <v>9</v>
      </c>
      <c r="B43" s="130" t="s">
        <v>35</v>
      </c>
      <c r="C43" s="130"/>
      <c r="D43" s="130"/>
      <c r="E43" s="88">
        <v>740.53</v>
      </c>
    </row>
    <row r="44" spans="1:5" ht="15" customHeight="1">
      <c r="A44" s="87" t="s">
        <v>11</v>
      </c>
      <c r="B44" s="130" t="s">
        <v>36</v>
      </c>
      <c r="C44" s="130"/>
      <c r="D44" s="130"/>
      <c r="E44" s="88"/>
    </row>
    <row r="45" spans="1:5" ht="15" customHeight="1">
      <c r="A45" s="87" t="s">
        <v>14</v>
      </c>
      <c r="B45" s="130" t="s">
        <v>37</v>
      </c>
      <c r="C45" s="130"/>
      <c r="D45" s="130"/>
      <c r="E45" s="88">
        <v>148.11000000000001</v>
      </c>
    </row>
    <row r="46" spans="1:5" ht="15" customHeight="1">
      <c r="A46" s="87" t="s">
        <v>16</v>
      </c>
      <c r="B46" s="130" t="s">
        <v>38</v>
      </c>
      <c r="C46" s="130"/>
      <c r="D46" s="130"/>
      <c r="E46" s="88"/>
    </row>
    <row r="47" spans="1:5" ht="15" customHeight="1">
      <c r="A47" s="87" t="s">
        <v>39</v>
      </c>
      <c r="B47" s="130" t="s">
        <v>40</v>
      </c>
      <c r="C47" s="130"/>
      <c r="D47" s="130"/>
      <c r="E47" s="88"/>
    </row>
    <row r="48" spans="1:5" ht="15" customHeight="1">
      <c r="A48" s="87" t="s">
        <v>41</v>
      </c>
      <c r="B48" s="130" t="s">
        <v>42</v>
      </c>
      <c r="C48" s="130"/>
      <c r="D48" s="130"/>
      <c r="E48" s="88"/>
    </row>
    <row r="49" spans="1:5" ht="15" customHeight="1">
      <c r="A49" s="87" t="s">
        <v>43</v>
      </c>
      <c r="B49" s="130" t="s">
        <v>44</v>
      </c>
      <c r="C49" s="130"/>
      <c r="D49" s="130"/>
      <c r="E49" s="88"/>
    </row>
    <row r="50" spans="1:5" ht="15" customHeight="1">
      <c r="A50" s="87" t="s">
        <v>45</v>
      </c>
      <c r="B50" s="130" t="s">
        <v>46</v>
      </c>
      <c r="C50" s="130"/>
      <c r="D50" s="130"/>
      <c r="E50" s="88"/>
    </row>
    <row r="51" spans="1:5" ht="15" customHeight="1">
      <c r="A51" s="149" t="s">
        <v>47</v>
      </c>
      <c r="B51" s="149"/>
      <c r="C51" s="149"/>
      <c r="D51" s="149"/>
      <c r="E51" s="89">
        <f>SUM(E43:E50)</f>
        <v>888.64</v>
      </c>
    </row>
    <row r="52" spans="1:5" ht="15" customHeight="1">
      <c r="A52" s="152"/>
      <c r="B52" s="152"/>
      <c r="C52" s="152"/>
      <c r="D52" s="152"/>
      <c r="E52" s="152"/>
    </row>
    <row r="53" spans="1:5" ht="15" customHeight="1">
      <c r="A53" s="143" t="s">
        <v>48</v>
      </c>
      <c r="B53" s="143"/>
      <c r="C53" s="143"/>
      <c r="D53" s="143"/>
      <c r="E53" s="143"/>
    </row>
    <row r="54" spans="1:5" ht="30" customHeight="1">
      <c r="A54" s="72">
        <v>2</v>
      </c>
      <c r="B54" s="134" t="s">
        <v>49</v>
      </c>
      <c r="C54" s="134"/>
      <c r="D54" s="134"/>
      <c r="E54" s="73" t="s">
        <v>34</v>
      </c>
    </row>
    <row r="55" spans="1:5" ht="30" customHeight="1">
      <c r="A55" s="87" t="s">
        <v>9</v>
      </c>
      <c r="B55" s="144" t="s">
        <v>122</v>
      </c>
      <c r="C55" s="144"/>
      <c r="D55" s="144"/>
      <c r="E55" s="90">
        <v>0</v>
      </c>
    </row>
    <row r="56" spans="1:5" ht="15" customHeight="1">
      <c r="A56" s="87" t="s">
        <v>11</v>
      </c>
      <c r="B56" s="130" t="s">
        <v>123</v>
      </c>
      <c r="C56" s="130"/>
      <c r="D56" s="130"/>
      <c r="E56" s="91">
        <f>5.84*22</f>
        <v>128.47999999999999</v>
      </c>
    </row>
    <row r="57" spans="1:5" ht="15" customHeight="1">
      <c r="A57" s="87" t="s">
        <v>14</v>
      </c>
      <c r="B57" s="130" t="s">
        <v>124</v>
      </c>
      <c r="C57" s="130"/>
      <c r="D57" s="130"/>
      <c r="E57" s="88">
        <v>32.08</v>
      </c>
    </row>
    <row r="58" spans="1:5" ht="15" customHeight="1">
      <c r="A58" s="87" t="s">
        <v>16</v>
      </c>
      <c r="B58" s="130" t="s">
        <v>51</v>
      </c>
      <c r="C58" s="130"/>
      <c r="D58" s="130"/>
      <c r="E58" s="88"/>
    </row>
    <row r="59" spans="1:5" ht="15" customHeight="1">
      <c r="A59" s="87" t="s">
        <v>39</v>
      </c>
      <c r="B59" s="130" t="s">
        <v>52</v>
      </c>
      <c r="C59" s="130"/>
      <c r="D59" s="130"/>
      <c r="E59" s="88"/>
    </row>
    <row r="60" spans="1:5" ht="15" customHeight="1">
      <c r="A60" s="87" t="s">
        <v>41</v>
      </c>
      <c r="B60" s="130" t="s">
        <v>46</v>
      </c>
      <c r="C60" s="130"/>
      <c r="D60" s="130"/>
      <c r="E60" s="88"/>
    </row>
    <row r="61" spans="1:5" ht="15" customHeight="1">
      <c r="A61" s="149" t="s">
        <v>53</v>
      </c>
      <c r="B61" s="149"/>
      <c r="C61" s="149"/>
      <c r="D61" s="149"/>
      <c r="E61" s="89">
        <f>SUM(E55:E60)</f>
        <v>160.56</v>
      </c>
    </row>
    <row r="62" spans="1:5" ht="15" customHeight="1">
      <c r="A62" s="150" t="s">
        <v>147</v>
      </c>
      <c r="B62" s="146"/>
      <c r="C62" s="146"/>
      <c r="D62" s="146"/>
      <c r="E62" s="146"/>
    </row>
    <row r="63" spans="1:5" ht="15" customHeight="1">
      <c r="A63" s="151" t="s">
        <v>146</v>
      </c>
      <c r="B63" s="145"/>
      <c r="C63" s="145"/>
      <c r="D63" s="145"/>
      <c r="E63" s="145"/>
    </row>
    <row r="64" spans="1:5" ht="15" customHeight="1">
      <c r="A64" s="143" t="s">
        <v>54</v>
      </c>
      <c r="B64" s="143"/>
      <c r="C64" s="143"/>
      <c r="D64" s="143"/>
      <c r="E64" s="143"/>
    </row>
    <row r="65" spans="1:5" ht="15" customHeight="1">
      <c r="A65" s="72">
        <v>3</v>
      </c>
      <c r="B65" s="134" t="s">
        <v>55</v>
      </c>
      <c r="C65" s="134"/>
      <c r="D65" s="134"/>
      <c r="E65" s="73" t="s">
        <v>34</v>
      </c>
    </row>
    <row r="66" spans="1:5" ht="15" customHeight="1">
      <c r="A66" s="87" t="s">
        <v>9</v>
      </c>
      <c r="B66" s="130" t="s">
        <v>152</v>
      </c>
      <c r="C66" s="130"/>
      <c r="D66" s="130"/>
      <c r="E66" s="88">
        <f>45/12</f>
        <v>3.75</v>
      </c>
    </row>
    <row r="67" spans="1:5" ht="15" customHeight="1">
      <c r="A67" s="87" t="s">
        <v>11</v>
      </c>
      <c r="B67" s="124" t="s">
        <v>150</v>
      </c>
      <c r="C67" s="125"/>
      <c r="D67" s="126"/>
      <c r="E67" s="88">
        <f>27/12</f>
        <v>2.25</v>
      </c>
    </row>
    <row r="68" spans="1:5" ht="15" customHeight="1">
      <c r="A68" s="87" t="s">
        <v>14</v>
      </c>
      <c r="B68" s="130" t="s">
        <v>151</v>
      </c>
      <c r="C68" s="130"/>
      <c r="D68" s="130"/>
      <c r="E68" s="88">
        <v>50.42</v>
      </c>
    </row>
    <row r="69" spans="1:5" ht="15" customHeight="1">
      <c r="A69" s="87" t="s">
        <v>16</v>
      </c>
      <c r="B69" s="130" t="s">
        <v>46</v>
      </c>
      <c r="C69" s="130"/>
      <c r="D69" s="130"/>
      <c r="E69" s="88"/>
    </row>
    <row r="70" spans="1:5" ht="15" customHeight="1">
      <c r="A70" s="131" t="s">
        <v>58</v>
      </c>
      <c r="B70" s="131"/>
      <c r="C70" s="131"/>
      <c r="D70" s="131"/>
      <c r="E70" s="89">
        <f>SUM(E66:E69)</f>
        <v>56.42</v>
      </c>
    </row>
    <row r="71" spans="1:5" ht="15" customHeight="1">
      <c r="A71" s="147" t="s">
        <v>132</v>
      </c>
      <c r="B71" s="148"/>
      <c r="C71" s="148"/>
      <c r="D71" s="148"/>
      <c r="E71" s="148"/>
    </row>
    <row r="72" spans="1:5" ht="15" customHeight="1">
      <c r="A72" s="145"/>
      <c r="B72" s="145"/>
      <c r="C72" s="145"/>
      <c r="D72" s="145"/>
      <c r="E72" s="145"/>
    </row>
    <row r="73" spans="1:5" ht="15" customHeight="1">
      <c r="A73" s="143" t="s">
        <v>60</v>
      </c>
      <c r="B73" s="143"/>
      <c r="C73" s="143"/>
      <c r="D73" s="143"/>
      <c r="E73" s="143"/>
    </row>
    <row r="74" spans="1:5" ht="15" customHeight="1">
      <c r="A74" s="135" t="s">
        <v>61</v>
      </c>
      <c r="B74" s="135"/>
      <c r="C74" s="135"/>
      <c r="D74" s="135"/>
      <c r="E74" s="135"/>
    </row>
    <row r="75" spans="1:5" ht="15" customHeight="1">
      <c r="A75" s="72" t="s">
        <v>62</v>
      </c>
      <c r="B75" s="134" t="s">
        <v>61</v>
      </c>
      <c r="C75" s="134"/>
      <c r="D75" s="73" t="s">
        <v>63</v>
      </c>
      <c r="E75" s="73" t="s">
        <v>34</v>
      </c>
    </row>
    <row r="76" spans="1:5" ht="15" customHeight="1">
      <c r="A76" s="87" t="s">
        <v>9</v>
      </c>
      <c r="B76" s="130" t="s">
        <v>64</v>
      </c>
      <c r="C76" s="130"/>
      <c r="D76" s="92">
        <v>0.2</v>
      </c>
      <c r="E76" s="88">
        <f>D76*E51</f>
        <v>177.73</v>
      </c>
    </row>
    <row r="77" spans="1:5" ht="15" customHeight="1">
      <c r="A77" s="87" t="s">
        <v>11</v>
      </c>
      <c r="B77" s="130" t="s">
        <v>65</v>
      </c>
      <c r="C77" s="130"/>
      <c r="D77" s="93">
        <v>0.08</v>
      </c>
      <c r="E77" s="88">
        <f>D77*E51</f>
        <v>71.09</v>
      </c>
    </row>
    <row r="78" spans="1:5" ht="30" customHeight="1">
      <c r="A78" s="87" t="s">
        <v>14</v>
      </c>
      <c r="B78" s="130" t="s">
        <v>66</v>
      </c>
      <c r="C78" s="130"/>
      <c r="D78" s="94">
        <v>0.03</v>
      </c>
      <c r="E78" s="88">
        <f>D78*E51</f>
        <v>26.66</v>
      </c>
    </row>
    <row r="79" spans="1:5" ht="15" customHeight="1">
      <c r="A79" s="87" t="s">
        <v>16</v>
      </c>
      <c r="B79" s="130" t="s">
        <v>67</v>
      </c>
      <c r="C79" s="130"/>
      <c r="D79" s="93">
        <v>2.5000000000000001E-2</v>
      </c>
      <c r="E79" s="88">
        <f>D79*E51</f>
        <v>22.22</v>
      </c>
    </row>
    <row r="80" spans="1:5" ht="15" customHeight="1">
      <c r="A80" s="87" t="s">
        <v>39</v>
      </c>
      <c r="B80" s="130" t="s">
        <v>68</v>
      </c>
      <c r="C80" s="130"/>
      <c r="D80" s="93">
        <v>1.4999999999999999E-2</v>
      </c>
      <c r="E80" s="88">
        <f>D80*E51</f>
        <v>13.33</v>
      </c>
    </row>
    <row r="81" spans="1:5" ht="15" customHeight="1">
      <c r="A81" s="87" t="s">
        <v>41</v>
      </c>
      <c r="B81" s="130" t="s">
        <v>69</v>
      </c>
      <c r="C81" s="130"/>
      <c r="D81" s="93">
        <v>0.01</v>
      </c>
      <c r="E81" s="88">
        <f>D81*E51</f>
        <v>8.89</v>
      </c>
    </row>
    <row r="82" spans="1:5" ht="15" customHeight="1">
      <c r="A82" s="87" t="s">
        <v>43</v>
      </c>
      <c r="B82" s="130" t="s">
        <v>70</v>
      </c>
      <c r="C82" s="130"/>
      <c r="D82" s="93">
        <v>6.0000000000000001E-3</v>
      </c>
      <c r="E82" s="88">
        <f>D82*E51</f>
        <v>5.33</v>
      </c>
    </row>
    <row r="83" spans="1:5" ht="15" customHeight="1">
      <c r="A83" s="87" t="s">
        <v>45</v>
      </c>
      <c r="B83" s="130" t="s">
        <v>71</v>
      </c>
      <c r="C83" s="130"/>
      <c r="D83" s="93">
        <v>2E-3</v>
      </c>
      <c r="E83" s="88">
        <f>D83*E51</f>
        <v>1.78</v>
      </c>
    </row>
    <row r="84" spans="1:5" ht="30" customHeight="1">
      <c r="A84" s="131" t="s">
        <v>72</v>
      </c>
      <c r="B84" s="131"/>
      <c r="C84" s="131"/>
      <c r="D84" s="95">
        <f>SUM(D76:D83)</f>
        <v>0.36799999999999999</v>
      </c>
      <c r="E84" s="96">
        <f>SUM(E76:E83)</f>
        <v>327.02999999999997</v>
      </c>
    </row>
    <row r="85" spans="1:5" ht="30" customHeight="1">
      <c r="A85" s="146" t="s">
        <v>73</v>
      </c>
      <c r="B85" s="146"/>
      <c r="C85" s="146"/>
      <c r="D85" s="146"/>
      <c r="E85" s="146"/>
    </row>
    <row r="86" spans="1:5" ht="15" customHeight="1">
      <c r="A86" s="142" t="s">
        <v>74</v>
      </c>
      <c r="B86" s="142"/>
      <c r="C86" s="142"/>
      <c r="D86" s="142"/>
      <c r="E86" s="142"/>
    </row>
    <row r="87" spans="1:5" ht="15" customHeight="1">
      <c r="A87" s="145"/>
      <c r="B87" s="145"/>
      <c r="C87" s="145"/>
      <c r="D87" s="145"/>
      <c r="E87" s="145"/>
    </row>
    <row r="88" spans="1:5" ht="15" customHeight="1">
      <c r="A88" s="135" t="s">
        <v>75</v>
      </c>
      <c r="B88" s="135"/>
      <c r="C88" s="135"/>
      <c r="D88" s="135"/>
      <c r="E88" s="135"/>
    </row>
    <row r="89" spans="1:5" ht="15" customHeight="1">
      <c r="A89" s="72" t="s">
        <v>11</v>
      </c>
      <c r="B89" s="134" t="s">
        <v>75</v>
      </c>
      <c r="C89" s="134"/>
      <c r="D89" s="73" t="s">
        <v>63</v>
      </c>
      <c r="E89" s="73" t="s">
        <v>34</v>
      </c>
    </row>
    <row r="90" spans="1:5" ht="15" customHeight="1">
      <c r="A90" s="87" t="s">
        <v>9</v>
      </c>
      <c r="B90" s="130" t="s">
        <v>76</v>
      </c>
      <c r="C90" s="130"/>
      <c r="D90" s="92">
        <v>8.3299999999999999E-2</v>
      </c>
      <c r="E90" s="88">
        <f t="shared" ref="E90:E96" si="0">D90*$E$51</f>
        <v>74.02</v>
      </c>
    </row>
    <row r="91" spans="1:5" ht="15" customHeight="1">
      <c r="A91" s="87" t="s">
        <v>11</v>
      </c>
      <c r="B91" s="130" t="s">
        <v>77</v>
      </c>
      <c r="C91" s="130"/>
      <c r="D91" s="93">
        <v>0.1111</v>
      </c>
      <c r="E91" s="88">
        <f t="shared" si="0"/>
        <v>98.73</v>
      </c>
    </row>
    <row r="92" spans="1:5" ht="15" customHeight="1">
      <c r="A92" s="87" t="s">
        <v>14</v>
      </c>
      <c r="B92" s="130" t="s">
        <v>78</v>
      </c>
      <c r="C92" s="130"/>
      <c r="D92" s="93">
        <v>2.0000000000000001E-4</v>
      </c>
      <c r="E92" s="88">
        <f t="shared" si="0"/>
        <v>0.18</v>
      </c>
    </row>
    <row r="93" spans="1:5" ht="15" customHeight="1">
      <c r="A93" s="87" t="s">
        <v>16</v>
      </c>
      <c r="B93" s="130" t="s">
        <v>79</v>
      </c>
      <c r="C93" s="130"/>
      <c r="D93" s="93">
        <v>1.66E-2</v>
      </c>
      <c r="E93" s="88">
        <f t="shared" si="0"/>
        <v>14.75</v>
      </c>
    </row>
    <row r="94" spans="1:5" ht="15" customHeight="1">
      <c r="A94" s="87" t="s">
        <v>39</v>
      </c>
      <c r="B94" s="130" t="s">
        <v>80</v>
      </c>
      <c r="C94" s="130"/>
      <c r="D94" s="93">
        <v>2.7000000000000001E-3</v>
      </c>
      <c r="E94" s="88">
        <f t="shared" si="0"/>
        <v>2.4</v>
      </c>
    </row>
    <row r="95" spans="1:5" ht="15" customHeight="1">
      <c r="A95" s="87" t="s">
        <v>41</v>
      </c>
      <c r="B95" s="130" t="s">
        <v>81</v>
      </c>
      <c r="C95" s="130"/>
      <c r="D95" s="93">
        <v>7.3000000000000001E-3</v>
      </c>
      <c r="E95" s="88">
        <f t="shared" si="0"/>
        <v>6.49</v>
      </c>
    </row>
    <row r="96" spans="1:5" ht="15" customHeight="1">
      <c r="A96" s="87" t="s">
        <v>43</v>
      </c>
      <c r="B96" s="130" t="s">
        <v>82</v>
      </c>
      <c r="C96" s="130"/>
      <c r="D96" s="93">
        <v>4.0000000000000002E-4</v>
      </c>
      <c r="E96" s="88">
        <f t="shared" si="0"/>
        <v>0.36</v>
      </c>
    </row>
    <row r="97" spans="1:5" ht="15" customHeight="1">
      <c r="A97" s="131" t="s">
        <v>72</v>
      </c>
      <c r="B97" s="131"/>
      <c r="C97" s="131"/>
      <c r="D97" s="95">
        <f>SUM(D90:D96)</f>
        <v>0.22159999999999999</v>
      </c>
      <c r="E97" s="96">
        <f>SUM(E90:E96)</f>
        <v>196.93</v>
      </c>
    </row>
    <row r="98" spans="1:5" ht="15" customHeight="1">
      <c r="A98" s="137"/>
      <c r="B98" s="137"/>
      <c r="C98" s="137"/>
      <c r="D98" s="137"/>
      <c r="E98" s="137"/>
    </row>
    <row r="99" spans="1:5" ht="15" customHeight="1">
      <c r="A99" s="135" t="s">
        <v>83</v>
      </c>
      <c r="B99" s="135"/>
      <c r="C99" s="135"/>
      <c r="D99" s="135"/>
      <c r="E99" s="135"/>
    </row>
    <row r="100" spans="1:5" ht="15" customHeight="1">
      <c r="A100" s="72" t="s">
        <v>14</v>
      </c>
      <c r="B100" s="136" t="s">
        <v>83</v>
      </c>
      <c r="C100" s="136"/>
      <c r="D100" s="73" t="s">
        <v>63</v>
      </c>
      <c r="E100" s="73" t="s">
        <v>34</v>
      </c>
    </row>
    <row r="101" spans="1:5" ht="15" customHeight="1">
      <c r="A101" s="87" t="s">
        <v>9</v>
      </c>
      <c r="B101" s="144" t="s">
        <v>84</v>
      </c>
      <c r="C101" s="144"/>
      <c r="D101" s="98">
        <v>4.0300000000000002E-2</v>
      </c>
      <c r="E101" s="99">
        <f>D101*$E$51</f>
        <v>35.81</v>
      </c>
    </row>
    <row r="102" spans="1:5" ht="15" customHeight="1">
      <c r="A102" s="87" t="s">
        <v>11</v>
      </c>
      <c r="B102" s="144" t="s">
        <v>85</v>
      </c>
      <c r="C102" s="144"/>
      <c r="D102" s="100">
        <v>4.0000000000000001E-3</v>
      </c>
      <c r="E102" s="99">
        <f>D102*$E$51</f>
        <v>3.55</v>
      </c>
    </row>
    <row r="103" spans="1:5" ht="15" customHeight="1">
      <c r="A103" s="87" t="s">
        <v>14</v>
      </c>
      <c r="B103" s="144" t="s">
        <v>86</v>
      </c>
      <c r="C103" s="144"/>
      <c r="D103" s="100">
        <v>2.29E-2</v>
      </c>
      <c r="E103" s="99">
        <f>D103*$E$51</f>
        <v>20.350000000000001</v>
      </c>
    </row>
    <row r="104" spans="1:5" ht="15" customHeight="1">
      <c r="A104" s="131" t="s">
        <v>72</v>
      </c>
      <c r="B104" s="131"/>
      <c r="C104" s="131"/>
      <c r="D104" s="95">
        <f>SUM(D101:D103)</f>
        <v>6.7199999999999996E-2</v>
      </c>
      <c r="E104" s="101">
        <f>SUM(E101:E103)</f>
        <v>59.71</v>
      </c>
    </row>
    <row r="105" spans="1:5" ht="15" customHeight="1">
      <c r="A105" s="102"/>
      <c r="B105" s="102"/>
      <c r="C105" s="102"/>
      <c r="D105" s="102"/>
      <c r="E105" s="102"/>
    </row>
    <row r="106" spans="1:5" ht="15" customHeight="1">
      <c r="A106" s="135" t="s">
        <v>87</v>
      </c>
      <c r="B106" s="135"/>
      <c r="C106" s="135"/>
      <c r="D106" s="135"/>
      <c r="E106" s="135"/>
    </row>
    <row r="107" spans="1:5" ht="15" customHeight="1">
      <c r="A107" s="72" t="s">
        <v>16</v>
      </c>
      <c r="B107" s="136" t="s">
        <v>87</v>
      </c>
      <c r="C107" s="136"/>
      <c r="D107" s="73" t="s">
        <v>63</v>
      </c>
      <c r="E107" s="73" t="s">
        <v>34</v>
      </c>
    </row>
    <row r="108" spans="1:5" ht="15" customHeight="1">
      <c r="A108" s="87" t="s">
        <v>9</v>
      </c>
      <c r="B108" s="129" t="s">
        <v>88</v>
      </c>
      <c r="C108" s="129"/>
      <c r="D108" s="103">
        <v>8.0399999999999999E-2</v>
      </c>
      <c r="E108" s="88">
        <f>D108*E51</f>
        <v>71.45</v>
      </c>
    </row>
    <row r="109" spans="1:5" ht="15" customHeight="1">
      <c r="A109" s="131" t="s">
        <v>72</v>
      </c>
      <c r="B109" s="131"/>
      <c r="C109" s="131"/>
      <c r="D109" s="95">
        <f>SUM(D108:D108)</f>
        <v>8.0399999999999999E-2</v>
      </c>
      <c r="E109" s="96">
        <f>SUM(E108:E108)</f>
        <v>71.45</v>
      </c>
    </row>
    <row r="110" spans="1:5" ht="15" customHeight="1">
      <c r="A110" s="137"/>
      <c r="B110" s="137"/>
      <c r="C110" s="137"/>
      <c r="D110" s="137"/>
      <c r="E110" s="137"/>
    </row>
    <row r="111" spans="1:5" ht="15" customHeight="1">
      <c r="A111" s="133" t="s">
        <v>89</v>
      </c>
      <c r="B111" s="133"/>
      <c r="C111" s="133"/>
      <c r="D111" s="133"/>
      <c r="E111" s="133"/>
    </row>
    <row r="112" spans="1:5" ht="15" customHeight="1">
      <c r="A112" s="72">
        <v>4</v>
      </c>
      <c r="B112" s="128" t="s">
        <v>90</v>
      </c>
      <c r="C112" s="128"/>
      <c r="D112" s="80" t="s">
        <v>63</v>
      </c>
      <c r="E112" s="73" t="s">
        <v>34</v>
      </c>
    </row>
    <row r="113" spans="1:7" ht="15" customHeight="1">
      <c r="A113" s="87" t="s">
        <v>62</v>
      </c>
      <c r="B113" s="130" t="s">
        <v>61</v>
      </c>
      <c r="C113" s="130"/>
      <c r="D113" s="104">
        <f>D84</f>
        <v>0.36799999999999999</v>
      </c>
      <c r="E113" s="88">
        <f>E84</f>
        <v>327.02999999999997</v>
      </c>
    </row>
    <row r="114" spans="1:7" ht="15" customHeight="1">
      <c r="A114" s="87" t="s">
        <v>91</v>
      </c>
      <c r="B114" s="130" t="s">
        <v>75</v>
      </c>
      <c r="C114" s="130"/>
      <c r="D114" s="104">
        <f>D97</f>
        <v>0.22159999999999999</v>
      </c>
      <c r="E114" s="88">
        <f>E97</f>
        <v>196.93</v>
      </c>
    </row>
    <row r="115" spans="1:7" ht="15" customHeight="1">
      <c r="A115" s="87" t="s">
        <v>92</v>
      </c>
      <c r="B115" s="130" t="s">
        <v>83</v>
      </c>
      <c r="C115" s="130"/>
      <c r="D115" s="104">
        <f>D104</f>
        <v>6.7199999999999996E-2</v>
      </c>
      <c r="E115" s="88">
        <f>E104</f>
        <v>59.71</v>
      </c>
    </row>
    <row r="116" spans="1:7" ht="15" customHeight="1">
      <c r="A116" s="87" t="s">
        <v>93</v>
      </c>
      <c r="B116" s="130" t="s">
        <v>87</v>
      </c>
      <c r="C116" s="130"/>
      <c r="D116" s="104">
        <f>D109</f>
        <v>8.0399999999999999E-2</v>
      </c>
      <c r="E116" s="88">
        <f>E109</f>
        <v>71.45</v>
      </c>
    </row>
    <row r="117" spans="1:7" ht="15" customHeight="1">
      <c r="A117" s="87" t="s">
        <v>94</v>
      </c>
      <c r="B117" s="129" t="s">
        <v>46</v>
      </c>
      <c r="C117" s="129"/>
      <c r="D117" s="105" t="s">
        <v>95</v>
      </c>
      <c r="E117" s="88">
        <v>0</v>
      </c>
    </row>
    <row r="118" spans="1:7" ht="15" customHeight="1">
      <c r="A118" s="131" t="s">
        <v>72</v>
      </c>
      <c r="B118" s="131"/>
      <c r="C118" s="131"/>
      <c r="D118" s="95">
        <f>SUM(D113:D117)</f>
        <v>0.73719999999999997</v>
      </c>
      <c r="E118" s="96">
        <f>SUM(E113:E117)</f>
        <v>655.12</v>
      </c>
    </row>
    <row r="119" spans="1:7" ht="15" customHeight="1">
      <c r="A119" s="132"/>
      <c r="B119" s="132"/>
      <c r="C119" s="132"/>
      <c r="D119" s="132"/>
      <c r="E119" s="132"/>
    </row>
    <row r="120" spans="1:7" ht="15" customHeight="1">
      <c r="A120" s="133" t="s">
        <v>96</v>
      </c>
      <c r="B120" s="133"/>
      <c r="C120" s="133"/>
      <c r="D120" s="133"/>
      <c r="E120" s="133"/>
    </row>
    <row r="121" spans="1:7" ht="15" customHeight="1">
      <c r="A121" s="106">
        <v>5</v>
      </c>
      <c r="B121" s="134" t="s">
        <v>97</v>
      </c>
      <c r="C121" s="134"/>
      <c r="D121" s="107" t="s">
        <v>63</v>
      </c>
      <c r="E121" s="73" t="s">
        <v>34</v>
      </c>
    </row>
    <row r="122" spans="1:7" ht="15" customHeight="1">
      <c r="A122" s="87" t="s">
        <v>9</v>
      </c>
      <c r="B122" s="130" t="s">
        <v>98</v>
      </c>
      <c r="C122" s="130"/>
      <c r="D122" s="108">
        <v>0.05</v>
      </c>
      <c r="E122" s="109">
        <f>D122*(E51+E61+E70+E118)</f>
        <v>88.04</v>
      </c>
    </row>
    <row r="123" spans="1:7" ht="15" customHeight="1">
      <c r="A123" s="87" t="s">
        <v>11</v>
      </c>
      <c r="B123" s="130" t="s">
        <v>99</v>
      </c>
      <c r="C123" s="130"/>
      <c r="D123" s="108">
        <v>5.0000000000000001E-3</v>
      </c>
      <c r="E123" s="109">
        <f>D123*(E51+E61+E70+E118)</f>
        <v>8.8000000000000007</v>
      </c>
    </row>
    <row r="124" spans="1:7" ht="15" customHeight="1">
      <c r="A124" s="87" t="s">
        <v>14</v>
      </c>
      <c r="B124" s="130" t="s">
        <v>100</v>
      </c>
      <c r="C124" s="130"/>
      <c r="D124" s="108">
        <v>0.01</v>
      </c>
      <c r="E124" s="109">
        <f>D124*(E51+E61+E70+E118)</f>
        <v>17.61</v>
      </c>
      <c r="F124" s="52"/>
      <c r="G124" s="53"/>
    </row>
    <row r="125" spans="1:7" ht="15" customHeight="1">
      <c r="A125" s="87" t="s">
        <v>16</v>
      </c>
      <c r="B125" s="130" t="s">
        <v>101</v>
      </c>
      <c r="C125" s="130"/>
      <c r="D125" s="110">
        <v>3.6499999999999998E-2</v>
      </c>
      <c r="E125" s="109">
        <f>C151</f>
        <v>80.900000000000006</v>
      </c>
      <c r="F125" s="52"/>
      <c r="G125" s="53"/>
    </row>
    <row r="126" spans="1:7" ht="15" customHeight="1">
      <c r="A126" s="87" t="s">
        <v>39</v>
      </c>
      <c r="B126" s="130" t="s">
        <v>102</v>
      </c>
      <c r="C126" s="130"/>
      <c r="D126" s="110">
        <v>0.05</v>
      </c>
      <c r="E126" s="109">
        <f>C152</f>
        <v>110.83</v>
      </c>
    </row>
    <row r="127" spans="1:7" ht="15" customHeight="1">
      <c r="A127" s="87" t="s">
        <v>41</v>
      </c>
      <c r="B127" s="130" t="s">
        <v>103</v>
      </c>
      <c r="C127" s="130"/>
      <c r="D127" s="110">
        <v>8.5000000000000006E-2</v>
      </c>
      <c r="E127" s="109">
        <f>D127*(E51+E61+E70+E118)</f>
        <v>149.66</v>
      </c>
      <c r="F127" s="55">
        <f>SUM(D123:D126)</f>
        <v>0.10150000000000001</v>
      </c>
      <c r="G127" s="53" t="e">
        <v>#N/A</v>
      </c>
    </row>
    <row r="128" spans="1:7" ht="15" customHeight="1">
      <c r="A128" s="131" t="s">
        <v>72</v>
      </c>
      <c r="B128" s="131"/>
      <c r="C128" s="131"/>
      <c r="D128" s="95">
        <f>SUM(D122:D127)</f>
        <v>0.23649999999999999</v>
      </c>
      <c r="E128" s="111">
        <f>SUM(E122:E127)</f>
        <v>455.84</v>
      </c>
      <c r="F128" s="52"/>
      <c r="G128" s="53"/>
    </row>
    <row r="129" spans="1:7" ht="15" customHeight="1">
      <c r="A129" s="141" t="s">
        <v>114</v>
      </c>
      <c r="B129" s="141"/>
      <c r="C129" s="141"/>
      <c r="D129" s="141"/>
      <c r="E129" s="141"/>
      <c r="F129" s="52"/>
      <c r="G129" s="53"/>
    </row>
    <row r="130" spans="1:7" ht="15" customHeight="1">
      <c r="A130" s="142" t="s">
        <v>148</v>
      </c>
      <c r="B130" s="142"/>
      <c r="C130" s="142"/>
      <c r="D130" s="142"/>
      <c r="E130" s="142"/>
      <c r="F130" s="52"/>
      <c r="G130" s="53"/>
    </row>
    <row r="131" spans="1:7" ht="15" customHeight="1">
      <c r="A131" s="97"/>
      <c r="B131" s="97"/>
      <c r="C131" s="97"/>
      <c r="D131" s="97"/>
      <c r="E131" s="97"/>
      <c r="F131" s="52"/>
      <c r="G131" s="53"/>
    </row>
    <row r="132" spans="1:7" ht="15" customHeight="1">
      <c r="A132" s="143" t="s">
        <v>104</v>
      </c>
      <c r="B132" s="143"/>
      <c r="C132" s="143"/>
      <c r="D132" s="143"/>
      <c r="E132" s="143"/>
      <c r="F132" s="52"/>
      <c r="G132" s="53"/>
    </row>
    <row r="133" spans="1:7" ht="15" customHeight="1">
      <c r="A133" s="127" t="s">
        <v>105</v>
      </c>
      <c r="B133" s="127"/>
      <c r="C133" s="127"/>
      <c r="D133" s="127"/>
      <c r="E133" s="127"/>
    </row>
    <row r="134" spans="1:7" ht="15" customHeight="1">
      <c r="A134" s="76"/>
      <c r="B134" s="76"/>
      <c r="C134" s="76"/>
      <c r="D134" s="76"/>
      <c r="E134" s="76"/>
    </row>
    <row r="135" spans="1:7" ht="15" customHeight="1">
      <c r="A135" s="128" t="s">
        <v>106</v>
      </c>
      <c r="B135" s="128"/>
      <c r="C135" s="128"/>
      <c r="D135" s="128"/>
      <c r="E135" s="73" t="s">
        <v>34</v>
      </c>
    </row>
    <row r="136" spans="1:7" ht="15" customHeight="1">
      <c r="A136" s="112" t="s">
        <v>9</v>
      </c>
      <c r="B136" s="129" t="s">
        <v>107</v>
      </c>
      <c r="C136" s="129"/>
      <c r="D136" s="129"/>
      <c r="E136" s="113">
        <f>E51</f>
        <v>888.64</v>
      </c>
    </row>
    <row r="137" spans="1:7" ht="15" customHeight="1">
      <c r="A137" s="112" t="s">
        <v>11</v>
      </c>
      <c r="B137" s="129" t="s">
        <v>108</v>
      </c>
      <c r="C137" s="129"/>
      <c r="D137" s="129"/>
      <c r="E137" s="113">
        <f>E61</f>
        <v>160.56</v>
      </c>
    </row>
    <row r="138" spans="1:7" ht="15" customHeight="1">
      <c r="A138" s="112" t="s">
        <v>14</v>
      </c>
      <c r="B138" s="130" t="s">
        <v>109</v>
      </c>
      <c r="C138" s="130"/>
      <c r="D138" s="130"/>
      <c r="E138" s="113">
        <f>E70</f>
        <v>56.42</v>
      </c>
    </row>
    <row r="139" spans="1:7" ht="15" customHeight="1">
      <c r="A139" s="112" t="s">
        <v>16</v>
      </c>
      <c r="B139" s="129" t="s">
        <v>110</v>
      </c>
      <c r="C139" s="129"/>
      <c r="D139" s="129"/>
      <c r="E139" s="113">
        <f>E118</f>
        <v>655.12</v>
      </c>
    </row>
    <row r="140" spans="1:7" ht="15" customHeight="1">
      <c r="A140" s="131" t="s">
        <v>111</v>
      </c>
      <c r="B140" s="131"/>
      <c r="C140" s="131"/>
      <c r="D140" s="131"/>
      <c r="E140" s="114">
        <f>SUM(E136:E139)</f>
        <v>1760.74</v>
      </c>
    </row>
    <row r="141" spans="1:7" ht="15" customHeight="1">
      <c r="A141" s="112" t="s">
        <v>39</v>
      </c>
      <c r="B141" s="129" t="s">
        <v>112</v>
      </c>
      <c r="C141" s="129"/>
      <c r="D141" s="129"/>
      <c r="E141" s="115">
        <v>455.84</v>
      </c>
    </row>
    <row r="142" spans="1:7" ht="15" customHeight="1">
      <c r="A142" s="138" t="s">
        <v>130</v>
      </c>
      <c r="B142" s="139"/>
      <c r="C142" s="139"/>
      <c r="D142" s="140"/>
      <c r="E142" s="101">
        <f>E140+E141</f>
        <v>2216.58</v>
      </c>
    </row>
    <row r="143" spans="1:7" ht="15.75" customHeight="1">
      <c r="A143" s="63"/>
      <c r="B143" s="63"/>
      <c r="C143" s="63"/>
      <c r="D143" s="63"/>
      <c r="E143" s="64"/>
    </row>
    <row r="144" spans="1:7" ht="15.75">
      <c r="A144" s="116"/>
      <c r="B144" s="63"/>
      <c r="C144" s="63"/>
      <c r="D144" s="63"/>
      <c r="E144" s="64"/>
    </row>
    <row r="146" spans="1:3" ht="14.25">
      <c r="A146" s="123" t="s">
        <v>144</v>
      </c>
      <c r="B146" s="123"/>
      <c r="C146" s="123"/>
    </row>
    <row r="148" spans="1:3">
      <c r="A148" s="122" t="s">
        <v>140</v>
      </c>
      <c r="B148" s="122"/>
      <c r="C148" s="119">
        <f>E51+E61+E70+E118+E122+E123+E124+E127</f>
        <v>2024.85</v>
      </c>
    </row>
    <row r="149" spans="1:3">
      <c r="A149" s="120" t="s">
        <v>149</v>
      </c>
      <c r="B149" s="120"/>
      <c r="C149" s="121">
        <f>C148/(1-0.0865)</f>
        <v>2216.58</v>
      </c>
    </row>
    <row r="150" spans="1:3">
      <c r="A150" s="122" t="s">
        <v>141</v>
      </c>
      <c r="B150" s="122"/>
      <c r="C150" s="119">
        <f>C149-C148</f>
        <v>191.73</v>
      </c>
    </row>
    <row r="151" spans="1:3">
      <c r="A151" s="120" t="s">
        <v>142</v>
      </c>
      <c r="B151" s="120"/>
      <c r="C151" s="119">
        <f>(3.65/8.65)*C150</f>
        <v>80.900000000000006</v>
      </c>
    </row>
    <row r="152" spans="1:3">
      <c r="A152" s="120" t="s">
        <v>143</v>
      </c>
      <c r="B152" s="120"/>
      <c r="C152" s="119">
        <f>C150-C151</f>
        <v>110.83</v>
      </c>
    </row>
  </sheetData>
  <mergeCells count="142">
    <mergeCell ref="A1:E1"/>
    <mergeCell ref="A3:E3"/>
    <mergeCell ref="A5:E5"/>
    <mergeCell ref="A6:E6"/>
    <mergeCell ref="A8:B8"/>
    <mergeCell ref="C8:E8"/>
    <mergeCell ref="A9:B9"/>
    <mergeCell ref="C9:E9"/>
    <mergeCell ref="A10:B10"/>
    <mergeCell ref="C10:E10"/>
    <mergeCell ref="A12:E12"/>
    <mergeCell ref="A13:E13"/>
    <mergeCell ref="B14:D14"/>
    <mergeCell ref="B15:D15"/>
    <mergeCell ref="B16:D16"/>
    <mergeCell ref="B17:D17"/>
    <mergeCell ref="A19:E19"/>
    <mergeCell ref="A20:E20"/>
    <mergeCell ref="A21:B22"/>
    <mergeCell ref="C21:C22"/>
    <mergeCell ref="D21:E22"/>
    <mergeCell ref="D23:E23"/>
    <mergeCell ref="A24:B24"/>
    <mergeCell ref="D24:E24"/>
    <mergeCell ref="A25:B25"/>
    <mergeCell ref="D25:E25"/>
    <mergeCell ref="A26:B26"/>
    <mergeCell ref="D26:E26"/>
    <mergeCell ref="A27:B27"/>
    <mergeCell ref="D27:E27"/>
    <mergeCell ref="A29:E29"/>
    <mergeCell ref="A30:E30"/>
    <mergeCell ref="A32:B32"/>
    <mergeCell ref="A33:E33"/>
    <mergeCell ref="A34:E34"/>
    <mergeCell ref="B35:D35"/>
    <mergeCell ref="B36:D36"/>
    <mergeCell ref="B37:D37"/>
    <mergeCell ref="B38:D38"/>
    <mergeCell ref="A39:E39"/>
    <mergeCell ref="A41:E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A51:D51"/>
    <mergeCell ref="A52:E52"/>
    <mergeCell ref="A53:E53"/>
    <mergeCell ref="B54:D54"/>
    <mergeCell ref="B55:D55"/>
    <mergeCell ref="B56:D56"/>
    <mergeCell ref="B57:D57"/>
    <mergeCell ref="B58:D58"/>
    <mergeCell ref="B59:D59"/>
    <mergeCell ref="B60:D60"/>
    <mergeCell ref="A61:D61"/>
    <mergeCell ref="A62:E62"/>
    <mergeCell ref="A63:E63"/>
    <mergeCell ref="A64:E64"/>
    <mergeCell ref="B65:D65"/>
    <mergeCell ref="B66:D66"/>
    <mergeCell ref="B68:D68"/>
    <mergeCell ref="B69:D69"/>
    <mergeCell ref="A70:D70"/>
    <mergeCell ref="A71:E71"/>
    <mergeCell ref="A72:E72"/>
    <mergeCell ref="A73:E73"/>
    <mergeCell ref="A74:E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A84:C84"/>
    <mergeCell ref="A85:E85"/>
    <mergeCell ref="A86:E86"/>
    <mergeCell ref="A87:E87"/>
    <mergeCell ref="A88:E88"/>
    <mergeCell ref="B89:C89"/>
    <mergeCell ref="B90:C90"/>
    <mergeCell ref="B91:C91"/>
    <mergeCell ref="B92:C92"/>
    <mergeCell ref="B93:C93"/>
    <mergeCell ref="B94:C94"/>
    <mergeCell ref="B95:C95"/>
    <mergeCell ref="B96:C96"/>
    <mergeCell ref="A97:C97"/>
    <mergeCell ref="A98:E98"/>
    <mergeCell ref="A99:E99"/>
    <mergeCell ref="B100:C100"/>
    <mergeCell ref="B101:C101"/>
    <mergeCell ref="B102:C102"/>
    <mergeCell ref="B103:C103"/>
    <mergeCell ref="B108:C108"/>
    <mergeCell ref="A109:C109"/>
    <mergeCell ref="A110:E110"/>
    <mergeCell ref="A142:D142"/>
    <mergeCell ref="B123:C123"/>
    <mergeCell ref="B124:C124"/>
    <mergeCell ref="B125:C125"/>
    <mergeCell ref="B126:C126"/>
    <mergeCell ref="B127:C127"/>
    <mergeCell ref="A128:C128"/>
    <mergeCell ref="A129:E129"/>
    <mergeCell ref="A130:E130"/>
    <mergeCell ref="A132:E132"/>
    <mergeCell ref="A111:E111"/>
    <mergeCell ref="B112:C112"/>
    <mergeCell ref="B113:C113"/>
    <mergeCell ref="A148:B148"/>
    <mergeCell ref="A150:B150"/>
    <mergeCell ref="A146:C146"/>
    <mergeCell ref="B67:D67"/>
    <mergeCell ref="A133:E133"/>
    <mergeCell ref="A135:D135"/>
    <mergeCell ref="B136:D136"/>
    <mergeCell ref="B137:D137"/>
    <mergeCell ref="B138:D138"/>
    <mergeCell ref="B139:D139"/>
    <mergeCell ref="A140:D140"/>
    <mergeCell ref="B141:D141"/>
    <mergeCell ref="B114:C114"/>
    <mergeCell ref="B115:C115"/>
    <mergeCell ref="B116:C116"/>
    <mergeCell ref="B117:C117"/>
    <mergeCell ref="A118:C118"/>
    <mergeCell ref="A119:E119"/>
    <mergeCell ref="A120:E120"/>
    <mergeCell ref="B121:C121"/>
    <mergeCell ref="B122:C122"/>
    <mergeCell ref="A104:C104"/>
    <mergeCell ref="A106:E106"/>
    <mergeCell ref="B107:C107"/>
  </mergeCells>
  <printOptions horizontalCentered="1"/>
  <pageMargins left="0.19685039370078741" right="0.19685039370078741" top="0.78740157480314965" bottom="0.78740157480314965" header="0.51181102362204722" footer="0.51181102362204722"/>
  <pageSetup paperSize="9" firstPageNumber="0" orientation="portrait" r:id="rId1"/>
  <rowBreaks count="3" manualBreakCount="3">
    <brk id="28" max="16383" man="1"/>
    <brk id="72" max="16383" man="1"/>
    <brk id="11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G152"/>
  <sheetViews>
    <sheetView showGridLines="0" topLeftCell="A16" zoomScaleNormal="100" workbookViewId="0">
      <selection activeCell="B149" sqref="B149"/>
    </sheetView>
  </sheetViews>
  <sheetFormatPr defaultRowHeight="12.75"/>
  <cols>
    <col min="1" max="1" width="11.140625" style="1" customWidth="1"/>
    <col min="2" max="2" width="46.5703125" style="1" customWidth="1"/>
    <col min="3" max="3" width="10.7109375" style="1" customWidth="1"/>
    <col min="4" max="4" width="12.42578125" style="1" customWidth="1"/>
    <col min="5" max="5" width="22.140625" style="2"/>
    <col min="6" max="7" width="0" hidden="1"/>
    <col min="8" max="8" width="9.85546875"/>
    <col min="9" max="9" width="9.5703125"/>
    <col min="10" max="10" width="11"/>
    <col min="11" max="257" width="8.85546875"/>
  </cols>
  <sheetData>
    <row r="1" spans="1:5" ht="15" customHeight="1">
      <c r="A1" s="204" t="s">
        <v>0</v>
      </c>
      <c r="B1" s="204"/>
      <c r="C1" s="204"/>
      <c r="D1" s="204"/>
      <c r="E1" s="204"/>
    </row>
    <row r="3" spans="1:5" ht="15" customHeight="1">
      <c r="A3" s="175" t="s">
        <v>1</v>
      </c>
      <c r="B3" s="175"/>
      <c r="C3" s="175"/>
      <c r="D3" s="175"/>
      <c r="E3" s="175"/>
    </row>
    <row r="4" spans="1:5" ht="15" customHeight="1">
      <c r="A4" s="3"/>
      <c r="B4" s="3"/>
      <c r="C4" s="3"/>
      <c r="D4" s="3"/>
      <c r="E4" s="3"/>
    </row>
    <row r="5" spans="1:5" ht="15" customHeight="1">
      <c r="A5" s="175" t="s">
        <v>126</v>
      </c>
      <c r="B5" s="175"/>
      <c r="C5" s="175"/>
      <c r="D5" s="175"/>
      <c r="E5" s="175"/>
    </row>
    <row r="6" spans="1:5" ht="15" customHeight="1">
      <c r="A6" s="175" t="s">
        <v>2</v>
      </c>
      <c r="B6" s="175"/>
      <c r="C6" s="175"/>
      <c r="D6" s="175"/>
      <c r="E6" s="175"/>
    </row>
    <row r="8" spans="1:5" ht="15" customHeight="1">
      <c r="A8" s="205" t="s">
        <v>3</v>
      </c>
      <c r="B8" s="205"/>
      <c r="C8" s="206"/>
      <c r="D8" s="206"/>
      <c r="E8" s="206"/>
    </row>
    <row r="9" spans="1:5" ht="15" customHeight="1">
      <c r="A9" s="205" t="s">
        <v>4</v>
      </c>
      <c r="B9" s="205"/>
      <c r="C9" s="206" t="s">
        <v>5</v>
      </c>
      <c r="D9" s="206"/>
      <c r="E9" s="206"/>
    </row>
    <row r="10" spans="1:5" ht="15" customHeight="1">
      <c r="A10" s="205" t="s">
        <v>6</v>
      </c>
      <c r="B10" s="205"/>
      <c r="C10" s="206" t="s">
        <v>7</v>
      </c>
      <c r="D10" s="206"/>
      <c r="E10" s="206"/>
    </row>
    <row r="11" spans="1:5" ht="15" customHeight="1">
      <c r="A11" s="4"/>
      <c r="B11" s="4"/>
      <c r="C11" s="5"/>
      <c r="D11" s="5"/>
      <c r="E11" s="5"/>
    </row>
    <row r="12" spans="1:5" ht="15" customHeight="1">
      <c r="A12" s="202"/>
      <c r="B12" s="202"/>
      <c r="C12" s="202"/>
      <c r="D12" s="202"/>
      <c r="E12" s="202"/>
    </row>
    <row r="13" spans="1:5" ht="15" customHeight="1">
      <c r="A13" s="180" t="s">
        <v>8</v>
      </c>
      <c r="B13" s="180"/>
      <c r="C13" s="180"/>
      <c r="D13" s="180"/>
      <c r="E13" s="180"/>
    </row>
    <row r="14" spans="1:5" ht="15" customHeight="1">
      <c r="A14" s="6" t="s">
        <v>9</v>
      </c>
      <c r="B14" s="199" t="s">
        <v>10</v>
      </c>
      <c r="C14" s="199"/>
      <c r="D14" s="199"/>
      <c r="E14" s="7"/>
    </row>
    <row r="15" spans="1:5" ht="15" customHeight="1">
      <c r="A15" s="6" t="s">
        <v>11</v>
      </c>
      <c r="B15" s="199" t="s">
        <v>12</v>
      </c>
      <c r="C15" s="199"/>
      <c r="D15" s="199"/>
      <c r="E15" s="8" t="s">
        <v>115</v>
      </c>
    </row>
    <row r="16" spans="1:5" ht="15" customHeight="1">
      <c r="A16" s="6" t="s">
        <v>14</v>
      </c>
      <c r="B16" s="171" t="s">
        <v>133</v>
      </c>
      <c r="C16" s="171"/>
      <c r="D16" s="171"/>
      <c r="E16" s="6">
        <v>2014</v>
      </c>
    </row>
    <row r="17" spans="1:5" ht="15" customHeight="1">
      <c r="A17" s="6" t="s">
        <v>16</v>
      </c>
      <c r="B17" s="171" t="s">
        <v>17</v>
      </c>
      <c r="C17" s="171"/>
      <c r="D17" s="171"/>
      <c r="E17" s="6" t="s">
        <v>18</v>
      </c>
    </row>
    <row r="18" spans="1:5" ht="15" customHeight="1">
      <c r="A18" s="9"/>
      <c r="B18" s="10"/>
      <c r="C18" s="10"/>
      <c r="D18" s="10"/>
      <c r="E18" s="9"/>
    </row>
    <row r="19" spans="1:5" ht="15" customHeight="1">
      <c r="A19" s="175"/>
      <c r="B19" s="175"/>
      <c r="C19" s="175"/>
      <c r="D19" s="175"/>
      <c r="E19" s="175"/>
    </row>
    <row r="20" spans="1:5" ht="15" customHeight="1">
      <c r="A20" s="180" t="s">
        <v>19</v>
      </c>
      <c r="B20" s="180"/>
      <c r="C20" s="180"/>
      <c r="D20" s="180"/>
      <c r="E20" s="180"/>
    </row>
    <row r="21" spans="1:5" ht="15" customHeight="1">
      <c r="A21" s="203" t="s">
        <v>20</v>
      </c>
      <c r="B21" s="203"/>
      <c r="C21" s="189" t="s">
        <v>21</v>
      </c>
      <c r="D21" s="189" t="s">
        <v>22</v>
      </c>
      <c r="E21" s="189"/>
    </row>
    <row r="22" spans="1:5" ht="15" customHeight="1">
      <c r="A22" s="203"/>
      <c r="B22" s="203"/>
      <c r="C22" s="189"/>
      <c r="D22" s="189"/>
      <c r="E22" s="189"/>
    </row>
    <row r="23" spans="1:5" ht="15" customHeight="1">
      <c r="A23" s="197" t="s">
        <v>127</v>
      </c>
      <c r="B23" s="197"/>
      <c r="C23" s="14"/>
      <c r="D23" s="198"/>
      <c r="E23" s="198"/>
    </row>
    <row r="24" spans="1:5" ht="15" customHeight="1">
      <c r="A24" s="197"/>
      <c r="B24" s="197"/>
      <c r="C24" s="14"/>
      <c r="D24" s="198"/>
      <c r="E24" s="198"/>
    </row>
    <row r="25" spans="1:5" ht="15" customHeight="1">
      <c r="A25" s="197"/>
      <c r="B25" s="197"/>
      <c r="C25" s="14"/>
      <c r="D25" s="198"/>
      <c r="E25" s="198"/>
    </row>
    <row r="26" spans="1:5" ht="15" customHeight="1">
      <c r="A26" s="199"/>
      <c r="B26" s="199"/>
      <c r="C26" s="6"/>
      <c r="D26" s="200"/>
      <c r="E26" s="200"/>
    </row>
    <row r="27" spans="1:5" ht="15" customHeight="1">
      <c r="A27" s="171"/>
      <c r="B27" s="171"/>
      <c r="C27" s="6"/>
      <c r="D27" s="201"/>
      <c r="E27" s="201"/>
    </row>
    <row r="28" spans="1:5" ht="15" customHeight="1">
      <c r="A28" s="10"/>
      <c r="B28" s="10"/>
      <c r="C28" s="9"/>
      <c r="D28" s="16"/>
      <c r="E28" s="16"/>
    </row>
    <row r="29" spans="1:5" s="15" customFormat="1" ht="15" customHeight="1">
      <c r="A29" s="175" t="s">
        <v>23</v>
      </c>
      <c r="B29" s="175"/>
      <c r="C29" s="175"/>
      <c r="D29" s="175"/>
      <c r="E29" s="175"/>
    </row>
    <row r="30" spans="1:5" s="15" customFormat="1" ht="15" customHeight="1">
      <c r="A30" s="176" t="s">
        <v>24</v>
      </c>
      <c r="B30" s="176"/>
      <c r="C30" s="176"/>
      <c r="D30" s="176"/>
      <c r="E30" s="176"/>
    </row>
    <row r="31" spans="1:5" ht="15" customHeight="1">
      <c r="A31" s="18"/>
      <c r="B31" s="18"/>
      <c r="C31" s="18"/>
      <c r="D31" s="18"/>
      <c r="E31" s="18"/>
    </row>
    <row r="32" spans="1:5" ht="15" customHeight="1">
      <c r="A32" s="194" t="s">
        <v>25</v>
      </c>
      <c r="B32" s="194"/>
      <c r="C32" s="20"/>
      <c r="D32" s="20"/>
      <c r="E32" s="21"/>
    </row>
    <row r="33" spans="1:5" s="19" customFormat="1" ht="39" customHeight="1">
      <c r="A33" s="195" t="s">
        <v>134</v>
      </c>
      <c r="B33" s="195"/>
      <c r="C33" s="195"/>
      <c r="D33" s="195"/>
      <c r="E33" s="195"/>
    </row>
    <row r="34" spans="1:5" ht="15" customHeight="1">
      <c r="A34" s="196" t="s">
        <v>26</v>
      </c>
      <c r="B34" s="196"/>
      <c r="C34" s="196"/>
      <c r="D34" s="196"/>
      <c r="E34" s="196"/>
    </row>
    <row r="35" spans="1:5" ht="15" customHeight="1">
      <c r="A35" s="23">
        <v>1</v>
      </c>
      <c r="B35" s="178" t="s">
        <v>128</v>
      </c>
      <c r="C35" s="178"/>
      <c r="D35" s="178" t="s">
        <v>27</v>
      </c>
      <c r="E35" s="24" t="s">
        <v>13</v>
      </c>
    </row>
    <row r="36" spans="1:5" ht="15" customHeight="1">
      <c r="A36" s="23">
        <v>2</v>
      </c>
      <c r="B36" s="178" t="s">
        <v>135</v>
      </c>
      <c r="C36" s="178"/>
      <c r="D36" s="178">
        <v>2012</v>
      </c>
      <c r="E36" s="25">
        <v>888.25</v>
      </c>
    </row>
    <row r="37" spans="1:5" ht="12.75" customHeight="1">
      <c r="A37" s="26">
        <v>3</v>
      </c>
      <c r="B37" s="178" t="s">
        <v>29</v>
      </c>
      <c r="C37" s="178"/>
      <c r="D37" s="178"/>
      <c r="E37" s="27" t="s">
        <v>125</v>
      </c>
    </row>
    <row r="38" spans="1:5" ht="15" customHeight="1">
      <c r="A38" s="6">
        <v>4</v>
      </c>
      <c r="B38" s="178" t="s">
        <v>30</v>
      </c>
      <c r="C38" s="178"/>
      <c r="D38" s="178"/>
      <c r="E38" s="7">
        <v>41640</v>
      </c>
    </row>
    <row r="39" spans="1:5" ht="30" customHeight="1">
      <c r="A39" s="193" t="s">
        <v>31</v>
      </c>
      <c r="B39" s="193"/>
      <c r="C39" s="193"/>
      <c r="D39" s="193"/>
      <c r="E39" s="193"/>
    </row>
    <row r="40" spans="1:5" ht="15" customHeight="1">
      <c r="A40" s="28"/>
      <c r="B40" s="28"/>
      <c r="C40" s="28"/>
      <c r="D40" s="28"/>
      <c r="E40" s="28"/>
    </row>
    <row r="41" spans="1:5" ht="15" customHeight="1">
      <c r="A41" s="180" t="s">
        <v>32</v>
      </c>
      <c r="B41" s="180"/>
      <c r="C41" s="180"/>
      <c r="D41" s="180"/>
      <c r="E41" s="180"/>
    </row>
    <row r="42" spans="1:5" ht="15" customHeight="1">
      <c r="A42" s="11">
        <v>1</v>
      </c>
      <c r="B42" s="181" t="s">
        <v>33</v>
      </c>
      <c r="C42" s="181"/>
      <c r="D42" s="181"/>
      <c r="E42" s="12" t="s">
        <v>34</v>
      </c>
    </row>
    <row r="43" spans="1:5" ht="15" customHeight="1">
      <c r="A43" s="29" t="s">
        <v>9</v>
      </c>
      <c r="B43" s="171" t="s">
        <v>35</v>
      </c>
      <c r="C43" s="171"/>
      <c r="D43" s="171"/>
      <c r="E43" s="30">
        <v>888.25</v>
      </c>
    </row>
    <row r="44" spans="1:5" ht="15" customHeight="1">
      <c r="A44" s="13" t="s">
        <v>11</v>
      </c>
      <c r="B44" s="172" t="s">
        <v>36</v>
      </c>
      <c r="C44" s="172"/>
      <c r="D44" s="172"/>
      <c r="E44" s="30"/>
    </row>
    <row r="45" spans="1:5" ht="15" customHeight="1">
      <c r="A45" s="13" t="s">
        <v>14</v>
      </c>
      <c r="B45" s="172" t="s">
        <v>129</v>
      </c>
      <c r="C45" s="172"/>
      <c r="D45" s="172"/>
      <c r="E45" s="30">
        <v>177.65</v>
      </c>
    </row>
    <row r="46" spans="1:5" ht="15" customHeight="1">
      <c r="A46" s="13" t="s">
        <v>16</v>
      </c>
      <c r="B46" s="172" t="s">
        <v>38</v>
      </c>
      <c r="C46" s="172"/>
      <c r="D46" s="172"/>
      <c r="E46" s="30"/>
    </row>
    <row r="47" spans="1:5" ht="15" customHeight="1">
      <c r="A47" s="13" t="s">
        <v>39</v>
      </c>
      <c r="B47" s="172" t="s">
        <v>40</v>
      </c>
      <c r="C47" s="172"/>
      <c r="D47" s="172"/>
      <c r="E47" s="30"/>
    </row>
    <row r="48" spans="1:5" ht="15" customHeight="1">
      <c r="A48" s="13" t="s">
        <v>41</v>
      </c>
      <c r="B48" s="172" t="s">
        <v>42</v>
      </c>
      <c r="C48" s="172"/>
      <c r="D48" s="172"/>
      <c r="E48" s="30"/>
    </row>
    <row r="49" spans="1:5" ht="15" customHeight="1">
      <c r="A49" s="13" t="s">
        <v>43</v>
      </c>
      <c r="B49" s="172" t="s">
        <v>44</v>
      </c>
      <c r="C49" s="172"/>
      <c r="D49" s="172"/>
      <c r="E49" s="30"/>
    </row>
    <row r="50" spans="1:5" ht="15" customHeight="1">
      <c r="A50" s="13" t="s">
        <v>45</v>
      </c>
      <c r="B50" s="171" t="s">
        <v>46</v>
      </c>
      <c r="C50" s="171"/>
      <c r="D50" s="171"/>
      <c r="E50" s="30"/>
    </row>
    <row r="51" spans="1:5" ht="15" customHeight="1">
      <c r="A51" s="189" t="s">
        <v>47</v>
      </c>
      <c r="B51" s="189"/>
      <c r="C51" s="189"/>
      <c r="D51" s="189"/>
      <c r="E51" s="31">
        <v>1065.9000000000001</v>
      </c>
    </row>
    <row r="52" spans="1:5" ht="15" customHeight="1">
      <c r="A52" s="191"/>
      <c r="B52" s="191"/>
      <c r="C52" s="191"/>
      <c r="D52" s="191"/>
      <c r="E52" s="191"/>
    </row>
    <row r="53" spans="1:5" ht="15" customHeight="1">
      <c r="A53" s="180" t="s">
        <v>48</v>
      </c>
      <c r="B53" s="180"/>
      <c r="C53" s="180"/>
      <c r="D53" s="180"/>
      <c r="E53" s="180"/>
    </row>
    <row r="54" spans="1:5" ht="15" customHeight="1">
      <c r="A54" s="11">
        <v>2</v>
      </c>
      <c r="B54" s="181" t="s">
        <v>49</v>
      </c>
      <c r="C54" s="181"/>
      <c r="D54" s="181"/>
      <c r="E54" s="12" t="s">
        <v>34</v>
      </c>
    </row>
    <row r="55" spans="1:5" ht="30" customHeight="1">
      <c r="A55" s="29" t="s">
        <v>9</v>
      </c>
      <c r="B55" s="192" t="s">
        <v>50</v>
      </c>
      <c r="C55" s="192"/>
      <c r="D55" s="192"/>
      <c r="E55" s="32">
        <v>0</v>
      </c>
    </row>
    <row r="56" spans="1:5" ht="15" customHeight="1">
      <c r="A56" s="29" t="s">
        <v>11</v>
      </c>
      <c r="B56" s="172" t="s">
        <v>123</v>
      </c>
      <c r="C56" s="172"/>
      <c r="D56" s="172"/>
      <c r="E56" s="33">
        <f>5.84*22</f>
        <v>128.47999999999999</v>
      </c>
    </row>
    <row r="57" spans="1:5" ht="15" customHeight="1">
      <c r="A57" s="29" t="s">
        <v>14</v>
      </c>
      <c r="B57" s="172" t="s">
        <v>124</v>
      </c>
      <c r="C57" s="172"/>
      <c r="D57" s="172"/>
      <c r="E57" s="30">
        <v>32.08</v>
      </c>
    </row>
    <row r="58" spans="1:5" ht="15" customHeight="1">
      <c r="A58" s="29" t="s">
        <v>16</v>
      </c>
      <c r="B58" s="171" t="s">
        <v>51</v>
      </c>
      <c r="C58" s="171"/>
      <c r="D58" s="171"/>
      <c r="E58" s="30">
        <v>0</v>
      </c>
    </row>
    <row r="59" spans="1:5" ht="15" customHeight="1">
      <c r="A59" s="29" t="s">
        <v>39</v>
      </c>
      <c r="B59" s="171" t="s">
        <v>52</v>
      </c>
      <c r="C59" s="171"/>
      <c r="D59" s="171"/>
      <c r="E59" s="30"/>
    </row>
    <row r="60" spans="1:5" ht="15" customHeight="1">
      <c r="A60" s="29" t="s">
        <v>41</v>
      </c>
      <c r="B60" s="171" t="s">
        <v>46</v>
      </c>
      <c r="C60" s="171"/>
      <c r="D60" s="171"/>
      <c r="E60" s="30"/>
    </row>
    <row r="61" spans="1:5" ht="15" customHeight="1">
      <c r="A61" s="189" t="s">
        <v>53</v>
      </c>
      <c r="B61" s="189"/>
      <c r="C61" s="189"/>
      <c r="D61" s="189"/>
      <c r="E61" s="31">
        <f>SUM(E55:E60)</f>
        <v>160.56</v>
      </c>
    </row>
    <row r="62" spans="1:5" ht="15" customHeight="1">
      <c r="A62" s="186" t="s">
        <v>138</v>
      </c>
      <c r="B62" s="186"/>
      <c r="C62" s="186"/>
      <c r="D62" s="186"/>
      <c r="E62" s="186"/>
    </row>
    <row r="63" spans="1:5" ht="15" customHeight="1">
      <c r="A63" s="190" t="s">
        <v>145</v>
      </c>
      <c r="B63" s="190"/>
      <c r="C63" s="190"/>
      <c r="D63" s="190"/>
      <c r="E63" s="190"/>
    </row>
    <row r="64" spans="1:5" ht="15" customHeight="1">
      <c r="A64" s="180" t="s">
        <v>54</v>
      </c>
      <c r="B64" s="180"/>
      <c r="C64" s="180"/>
      <c r="D64" s="180"/>
      <c r="E64" s="180"/>
    </row>
    <row r="65" spans="1:5" ht="15" customHeight="1">
      <c r="A65" s="11">
        <v>3</v>
      </c>
      <c r="B65" s="181" t="s">
        <v>55</v>
      </c>
      <c r="C65" s="181"/>
      <c r="D65" s="181"/>
      <c r="E65" s="12" t="s">
        <v>34</v>
      </c>
    </row>
    <row r="66" spans="1:5" ht="15" customHeight="1">
      <c r="A66" s="29" t="s">
        <v>9</v>
      </c>
      <c r="B66" s="171" t="s">
        <v>56</v>
      </c>
      <c r="C66" s="171"/>
      <c r="D66" s="171"/>
      <c r="E66" s="30">
        <f>45/12</f>
        <v>3.75</v>
      </c>
    </row>
    <row r="67" spans="1:5" ht="15" customHeight="1">
      <c r="A67" s="13" t="s">
        <v>11</v>
      </c>
      <c r="B67" s="172" t="s">
        <v>137</v>
      </c>
      <c r="C67" s="172"/>
      <c r="D67" s="172"/>
      <c r="E67" s="30">
        <f>27/12</f>
        <v>2.25</v>
      </c>
    </row>
    <row r="68" spans="1:5" ht="15" customHeight="1">
      <c r="A68" s="13" t="s">
        <v>14</v>
      </c>
      <c r="B68" s="172" t="s">
        <v>57</v>
      </c>
      <c r="C68" s="172"/>
      <c r="D68" s="172"/>
      <c r="E68" s="30">
        <v>0</v>
      </c>
    </row>
    <row r="69" spans="1:5" ht="15" customHeight="1">
      <c r="A69" s="13" t="s">
        <v>16</v>
      </c>
      <c r="B69" s="171" t="s">
        <v>46</v>
      </c>
      <c r="C69" s="171"/>
      <c r="D69" s="171"/>
      <c r="E69" s="30"/>
    </row>
    <row r="70" spans="1:5" ht="15" customHeight="1">
      <c r="A70" s="173" t="s">
        <v>58</v>
      </c>
      <c r="B70" s="173"/>
      <c r="C70" s="173"/>
      <c r="D70" s="173"/>
      <c r="E70" s="31">
        <f>SUM(E66:E69)</f>
        <v>6</v>
      </c>
    </row>
    <row r="71" spans="1:5" ht="15" customHeight="1">
      <c r="A71" s="186" t="s">
        <v>59</v>
      </c>
      <c r="B71" s="186"/>
      <c r="C71" s="186"/>
      <c r="D71" s="186"/>
      <c r="E71" s="186"/>
    </row>
    <row r="72" spans="1:5" ht="15" customHeight="1">
      <c r="A72" s="188"/>
      <c r="B72" s="188"/>
      <c r="C72" s="188"/>
      <c r="D72" s="188"/>
      <c r="E72" s="188"/>
    </row>
    <row r="73" spans="1:5" ht="15" customHeight="1">
      <c r="A73" s="175" t="s">
        <v>60</v>
      </c>
      <c r="B73" s="175"/>
      <c r="C73" s="175"/>
      <c r="D73" s="175"/>
      <c r="E73" s="175"/>
    </row>
    <row r="74" spans="1:5" ht="15" customHeight="1">
      <c r="A74" s="183" t="s">
        <v>61</v>
      </c>
      <c r="B74" s="183"/>
      <c r="C74" s="183"/>
      <c r="D74" s="183"/>
      <c r="E74" s="183"/>
    </row>
    <row r="75" spans="1:5" ht="15" customHeight="1">
      <c r="A75" s="11" t="s">
        <v>62</v>
      </c>
      <c r="B75" s="181" t="s">
        <v>61</v>
      </c>
      <c r="C75" s="181"/>
      <c r="D75" s="12" t="s">
        <v>63</v>
      </c>
      <c r="E75" s="12" t="s">
        <v>34</v>
      </c>
    </row>
    <row r="76" spans="1:5" ht="15" customHeight="1">
      <c r="A76" s="29" t="s">
        <v>9</v>
      </c>
      <c r="B76" s="171" t="s">
        <v>64</v>
      </c>
      <c r="C76" s="171"/>
      <c r="D76" s="34">
        <v>0.2</v>
      </c>
      <c r="E76" s="30">
        <f>D76*E51</f>
        <v>213.18</v>
      </c>
    </row>
    <row r="77" spans="1:5" ht="15" customHeight="1">
      <c r="A77" s="29" t="s">
        <v>11</v>
      </c>
      <c r="B77" s="171" t="s">
        <v>65</v>
      </c>
      <c r="C77" s="171"/>
      <c r="D77" s="35">
        <v>0.08</v>
      </c>
      <c r="E77" s="30">
        <f>D77*E51</f>
        <v>85.27</v>
      </c>
    </row>
    <row r="78" spans="1:5" ht="30" customHeight="1">
      <c r="A78" s="29" t="s">
        <v>14</v>
      </c>
      <c r="B78" s="171" t="s">
        <v>66</v>
      </c>
      <c r="C78" s="171"/>
      <c r="D78" s="36">
        <v>0.03</v>
      </c>
      <c r="E78" s="30">
        <f>D78*E51</f>
        <v>31.98</v>
      </c>
    </row>
    <row r="79" spans="1:5" ht="15" customHeight="1">
      <c r="A79" s="29" t="s">
        <v>16</v>
      </c>
      <c r="B79" s="171" t="s">
        <v>67</v>
      </c>
      <c r="C79" s="171"/>
      <c r="D79" s="35">
        <v>2.5000000000000001E-2</v>
      </c>
      <c r="E79" s="30">
        <f>D79*E51</f>
        <v>26.65</v>
      </c>
    </row>
    <row r="80" spans="1:5" ht="15" customHeight="1">
      <c r="A80" s="29" t="s">
        <v>39</v>
      </c>
      <c r="B80" s="171" t="s">
        <v>68</v>
      </c>
      <c r="C80" s="171"/>
      <c r="D80" s="35">
        <v>1.4999999999999999E-2</v>
      </c>
      <c r="E80" s="30">
        <f>D80*E51</f>
        <v>15.99</v>
      </c>
    </row>
    <row r="81" spans="1:5" ht="15" customHeight="1">
      <c r="A81" s="29" t="s">
        <v>41</v>
      </c>
      <c r="B81" s="171" t="s">
        <v>69</v>
      </c>
      <c r="C81" s="171"/>
      <c r="D81" s="35">
        <v>0.01</v>
      </c>
      <c r="E81" s="30">
        <f>D81*E51</f>
        <v>10.66</v>
      </c>
    </row>
    <row r="82" spans="1:5" ht="15" customHeight="1">
      <c r="A82" s="29" t="s">
        <v>43</v>
      </c>
      <c r="B82" s="171" t="s">
        <v>70</v>
      </c>
      <c r="C82" s="171"/>
      <c r="D82" s="35">
        <v>6.0000000000000001E-3</v>
      </c>
      <c r="E82" s="30">
        <f>D82*E51</f>
        <v>6.4</v>
      </c>
    </row>
    <row r="83" spans="1:5" ht="15" customHeight="1">
      <c r="A83" s="29" t="s">
        <v>45</v>
      </c>
      <c r="B83" s="171" t="s">
        <v>71</v>
      </c>
      <c r="C83" s="171"/>
      <c r="D83" s="35">
        <v>2E-3</v>
      </c>
      <c r="E83" s="30">
        <f>D83*E51</f>
        <v>2.13</v>
      </c>
    </row>
    <row r="84" spans="1:5" ht="15" customHeight="1">
      <c r="A84" s="173" t="s">
        <v>72</v>
      </c>
      <c r="B84" s="173"/>
      <c r="C84" s="173"/>
      <c r="D84" s="37">
        <f>SUM(D76:D83)</f>
        <v>0.36799999999999999</v>
      </c>
      <c r="E84" s="38">
        <f>SUM(E76:E83)</f>
        <v>392.26</v>
      </c>
    </row>
    <row r="85" spans="1:5" ht="30" customHeight="1">
      <c r="A85" s="186" t="s">
        <v>73</v>
      </c>
      <c r="B85" s="186"/>
      <c r="C85" s="186"/>
      <c r="D85" s="186"/>
      <c r="E85" s="186"/>
    </row>
    <row r="86" spans="1:5" ht="15" customHeight="1">
      <c r="A86" s="187" t="s">
        <v>74</v>
      </c>
      <c r="B86" s="187"/>
      <c r="C86" s="187"/>
      <c r="D86" s="187"/>
      <c r="E86" s="187"/>
    </row>
    <row r="87" spans="1:5" ht="15" customHeight="1">
      <c r="A87" s="188"/>
      <c r="B87" s="188"/>
      <c r="C87" s="188"/>
      <c r="D87" s="188"/>
      <c r="E87" s="188"/>
    </row>
    <row r="88" spans="1:5" ht="15" customHeight="1">
      <c r="A88" s="183" t="s">
        <v>75</v>
      </c>
      <c r="B88" s="183"/>
      <c r="C88" s="183"/>
      <c r="D88" s="183"/>
      <c r="E88" s="183"/>
    </row>
    <row r="89" spans="1:5" ht="15" customHeight="1">
      <c r="A89" s="11" t="s">
        <v>11</v>
      </c>
      <c r="B89" s="181" t="s">
        <v>75</v>
      </c>
      <c r="C89" s="181"/>
      <c r="D89" s="12" t="s">
        <v>63</v>
      </c>
      <c r="E89" s="12" t="s">
        <v>34</v>
      </c>
    </row>
    <row r="90" spans="1:5" ht="15" customHeight="1">
      <c r="A90" s="29" t="s">
        <v>9</v>
      </c>
      <c r="B90" s="171" t="s">
        <v>76</v>
      </c>
      <c r="C90" s="171"/>
      <c r="D90" s="34">
        <v>8.3299999999999999E-2</v>
      </c>
      <c r="E90" s="30">
        <f t="shared" ref="E90:E96" si="0">D90*$E$51</f>
        <v>88.79</v>
      </c>
    </row>
    <row r="91" spans="1:5" ht="15" customHeight="1">
      <c r="A91" s="29" t="s">
        <v>11</v>
      </c>
      <c r="B91" s="171" t="s">
        <v>77</v>
      </c>
      <c r="C91" s="171"/>
      <c r="D91" s="35">
        <v>0.1111</v>
      </c>
      <c r="E91" s="30">
        <f t="shared" si="0"/>
        <v>118.42</v>
      </c>
    </row>
    <row r="92" spans="1:5" ht="15" customHeight="1">
      <c r="A92" s="29" t="s">
        <v>14</v>
      </c>
      <c r="B92" s="171" t="s">
        <v>78</v>
      </c>
      <c r="C92" s="171"/>
      <c r="D92" s="35">
        <v>2.0000000000000001E-4</v>
      </c>
      <c r="E92" s="30">
        <f t="shared" si="0"/>
        <v>0.21</v>
      </c>
    </row>
    <row r="93" spans="1:5" ht="15" customHeight="1">
      <c r="A93" s="29" t="s">
        <v>16</v>
      </c>
      <c r="B93" s="171" t="s">
        <v>79</v>
      </c>
      <c r="C93" s="171"/>
      <c r="D93" s="35">
        <v>1.66E-2</v>
      </c>
      <c r="E93" s="30">
        <f t="shared" si="0"/>
        <v>17.690000000000001</v>
      </c>
    </row>
    <row r="94" spans="1:5" ht="15" customHeight="1">
      <c r="A94" s="29" t="s">
        <v>39</v>
      </c>
      <c r="B94" s="171" t="s">
        <v>80</v>
      </c>
      <c r="C94" s="171"/>
      <c r="D94" s="35">
        <v>2.7000000000000001E-3</v>
      </c>
      <c r="E94" s="30">
        <f t="shared" si="0"/>
        <v>2.88</v>
      </c>
    </row>
    <row r="95" spans="1:5" ht="15" customHeight="1">
      <c r="A95" s="29" t="s">
        <v>41</v>
      </c>
      <c r="B95" s="171" t="s">
        <v>81</v>
      </c>
      <c r="C95" s="171"/>
      <c r="D95" s="35">
        <v>7.3000000000000001E-3</v>
      </c>
      <c r="E95" s="30">
        <f t="shared" si="0"/>
        <v>7.78</v>
      </c>
    </row>
    <row r="96" spans="1:5" ht="15" customHeight="1">
      <c r="A96" s="29" t="s">
        <v>43</v>
      </c>
      <c r="B96" s="171" t="s">
        <v>82</v>
      </c>
      <c r="C96" s="171"/>
      <c r="D96" s="35">
        <v>4.0000000000000002E-4</v>
      </c>
      <c r="E96" s="30">
        <f t="shared" si="0"/>
        <v>0.43</v>
      </c>
    </row>
    <row r="97" spans="1:5" ht="15" customHeight="1">
      <c r="A97" s="173" t="s">
        <v>72</v>
      </c>
      <c r="B97" s="173"/>
      <c r="C97" s="173"/>
      <c r="D97" s="37">
        <f>SUM(D90:D96)</f>
        <v>0.22159999999999999</v>
      </c>
      <c r="E97" s="38">
        <f>SUM(E90:E96)</f>
        <v>236.2</v>
      </c>
    </row>
    <row r="98" spans="1:5" ht="15" customHeight="1">
      <c r="A98" s="185"/>
      <c r="B98" s="185"/>
      <c r="C98" s="185"/>
      <c r="D98" s="185"/>
      <c r="E98" s="185"/>
    </row>
    <row r="99" spans="1:5" ht="15" customHeight="1">
      <c r="A99" s="183" t="s">
        <v>83</v>
      </c>
      <c r="B99" s="183"/>
      <c r="C99" s="183"/>
      <c r="D99" s="183"/>
      <c r="E99" s="183"/>
    </row>
    <row r="100" spans="1:5" ht="15" customHeight="1">
      <c r="A100" s="11" t="s">
        <v>14</v>
      </c>
      <c r="B100" s="184" t="s">
        <v>83</v>
      </c>
      <c r="C100" s="184"/>
      <c r="D100" s="12" t="s">
        <v>63</v>
      </c>
      <c r="E100" s="12" t="s">
        <v>34</v>
      </c>
    </row>
    <row r="101" spans="1:5" ht="15" customHeight="1">
      <c r="A101" s="29" t="s">
        <v>9</v>
      </c>
      <c r="B101" s="182" t="s">
        <v>84</v>
      </c>
      <c r="C101" s="182"/>
      <c r="D101" s="40">
        <v>4.0300000000000002E-2</v>
      </c>
      <c r="E101" s="41">
        <f>D101*$E$51</f>
        <v>42.96</v>
      </c>
    </row>
    <row r="102" spans="1:5" ht="15" customHeight="1">
      <c r="A102" s="29" t="s">
        <v>11</v>
      </c>
      <c r="B102" s="182" t="s">
        <v>85</v>
      </c>
      <c r="C102" s="182"/>
      <c r="D102" s="42">
        <v>4.0000000000000001E-3</v>
      </c>
      <c r="E102" s="41">
        <f>D102*$E$51</f>
        <v>4.26</v>
      </c>
    </row>
    <row r="103" spans="1:5" ht="15" customHeight="1">
      <c r="A103" s="13" t="s">
        <v>14</v>
      </c>
      <c r="B103" s="182" t="s">
        <v>86</v>
      </c>
      <c r="C103" s="182"/>
      <c r="D103" s="42">
        <v>2.29E-2</v>
      </c>
      <c r="E103" s="41">
        <f>D103*$E$51</f>
        <v>24.41</v>
      </c>
    </row>
    <row r="104" spans="1:5" ht="15" customHeight="1">
      <c r="A104" s="173" t="s">
        <v>72</v>
      </c>
      <c r="B104" s="173"/>
      <c r="C104" s="173"/>
      <c r="D104" s="37">
        <f>SUM(D101:D103)</f>
        <v>6.7199999999999996E-2</v>
      </c>
      <c r="E104" s="43">
        <f>SUM(E101:E103)</f>
        <v>71.63</v>
      </c>
    </row>
    <row r="105" spans="1:5" ht="15" customHeight="1">
      <c r="A105" s="44"/>
      <c r="B105" s="44"/>
      <c r="C105" s="44"/>
      <c r="D105" s="44"/>
      <c r="E105" s="44"/>
    </row>
    <row r="106" spans="1:5" ht="15" customHeight="1">
      <c r="A106" s="183" t="s">
        <v>87</v>
      </c>
      <c r="B106" s="183"/>
      <c r="C106" s="183"/>
      <c r="D106" s="183"/>
      <c r="E106" s="183"/>
    </row>
    <row r="107" spans="1:5" ht="15" customHeight="1">
      <c r="A107" s="11" t="s">
        <v>16</v>
      </c>
      <c r="B107" s="184" t="s">
        <v>87</v>
      </c>
      <c r="C107" s="184"/>
      <c r="D107" s="12" t="s">
        <v>63</v>
      </c>
      <c r="E107" s="12" t="s">
        <v>34</v>
      </c>
    </row>
    <row r="108" spans="1:5" ht="15" customHeight="1">
      <c r="A108" s="29" t="s">
        <v>9</v>
      </c>
      <c r="B108" s="178" t="s">
        <v>88</v>
      </c>
      <c r="C108" s="178"/>
      <c r="D108" s="45">
        <v>8.0399999999999999E-2</v>
      </c>
      <c r="E108" s="30">
        <f>D108*E51</f>
        <v>85.7</v>
      </c>
    </row>
    <row r="109" spans="1:5" ht="15" customHeight="1">
      <c r="A109" s="173" t="s">
        <v>72</v>
      </c>
      <c r="B109" s="173"/>
      <c r="C109" s="173"/>
      <c r="D109" s="37">
        <f>SUM(D108:D108)</f>
        <v>8.0399999999999999E-2</v>
      </c>
      <c r="E109" s="38">
        <f>SUM(E108:E108)</f>
        <v>85.7</v>
      </c>
    </row>
    <row r="110" spans="1:5" ht="15" customHeight="1">
      <c r="A110" s="185"/>
      <c r="B110" s="185"/>
      <c r="C110" s="185"/>
      <c r="D110" s="185"/>
      <c r="E110" s="185"/>
    </row>
    <row r="111" spans="1:5" ht="15" customHeight="1">
      <c r="A111" s="180" t="s">
        <v>89</v>
      </c>
      <c r="B111" s="180"/>
      <c r="C111" s="180"/>
      <c r="D111" s="180"/>
      <c r="E111" s="180"/>
    </row>
    <row r="112" spans="1:5" ht="15" customHeight="1">
      <c r="A112" s="11">
        <v>4</v>
      </c>
      <c r="B112" s="177" t="s">
        <v>90</v>
      </c>
      <c r="C112" s="177"/>
      <c r="D112" s="22" t="s">
        <v>63</v>
      </c>
      <c r="E112" s="12" t="s">
        <v>34</v>
      </c>
    </row>
    <row r="113" spans="1:7" ht="15" customHeight="1">
      <c r="A113" s="29" t="s">
        <v>62</v>
      </c>
      <c r="B113" s="172" t="s">
        <v>61</v>
      </c>
      <c r="C113" s="172"/>
      <c r="D113" s="46">
        <f>D84</f>
        <v>0.36799999999999999</v>
      </c>
      <c r="E113" s="30">
        <f>E84</f>
        <v>392.26</v>
      </c>
    </row>
    <row r="114" spans="1:7" ht="15" customHeight="1">
      <c r="A114" s="29" t="s">
        <v>91</v>
      </c>
      <c r="B114" s="172" t="s">
        <v>75</v>
      </c>
      <c r="C114" s="172"/>
      <c r="D114" s="46">
        <f>D97</f>
        <v>0.22159999999999999</v>
      </c>
      <c r="E114" s="30">
        <f>E97</f>
        <v>236.2</v>
      </c>
    </row>
    <row r="115" spans="1:7" ht="15" customHeight="1">
      <c r="A115" s="29" t="s">
        <v>92</v>
      </c>
      <c r="B115" s="172" t="s">
        <v>83</v>
      </c>
      <c r="C115" s="172"/>
      <c r="D115" s="46">
        <f>D104</f>
        <v>6.7199999999999996E-2</v>
      </c>
      <c r="E115" s="30">
        <f>E104</f>
        <v>71.63</v>
      </c>
    </row>
    <row r="116" spans="1:7" ht="15" customHeight="1">
      <c r="A116" s="29" t="s">
        <v>93</v>
      </c>
      <c r="B116" s="172" t="s">
        <v>87</v>
      </c>
      <c r="C116" s="172"/>
      <c r="D116" s="46">
        <f>D109</f>
        <v>8.0399999999999999E-2</v>
      </c>
      <c r="E116" s="30">
        <f>E109</f>
        <v>85.7</v>
      </c>
    </row>
    <row r="117" spans="1:7" ht="15" customHeight="1">
      <c r="A117" s="29" t="s">
        <v>94</v>
      </c>
      <c r="B117" s="178" t="s">
        <v>46</v>
      </c>
      <c r="C117" s="178"/>
      <c r="D117" s="47" t="s">
        <v>95</v>
      </c>
      <c r="E117" s="30">
        <v>0</v>
      </c>
    </row>
    <row r="118" spans="1:7" ht="15" customHeight="1">
      <c r="A118" s="173" t="s">
        <v>72</v>
      </c>
      <c r="B118" s="173"/>
      <c r="C118" s="173"/>
      <c r="D118" s="37">
        <f>SUM(D113:D117)</f>
        <v>0.73719999999999997</v>
      </c>
      <c r="E118" s="38">
        <f>SUM(E113:E117)</f>
        <v>785.79</v>
      </c>
    </row>
    <row r="119" spans="1:7" ht="15" customHeight="1">
      <c r="A119" s="179"/>
      <c r="B119" s="179"/>
      <c r="C119" s="179"/>
      <c r="D119" s="179"/>
      <c r="E119" s="179"/>
    </row>
    <row r="120" spans="1:7" ht="15" customHeight="1">
      <c r="A120" s="180" t="s">
        <v>96</v>
      </c>
      <c r="B120" s="180"/>
      <c r="C120" s="180"/>
      <c r="D120" s="180"/>
      <c r="E120" s="180"/>
    </row>
    <row r="121" spans="1:7" ht="15" customHeight="1">
      <c r="A121" s="48">
        <v>5</v>
      </c>
      <c r="B121" s="181" t="s">
        <v>97</v>
      </c>
      <c r="C121" s="181"/>
      <c r="D121" s="49" t="s">
        <v>63</v>
      </c>
      <c r="E121" s="12" t="s">
        <v>34</v>
      </c>
    </row>
    <row r="122" spans="1:7" ht="15" customHeight="1">
      <c r="A122" s="29" t="s">
        <v>9</v>
      </c>
      <c r="B122" s="171" t="s">
        <v>98</v>
      </c>
      <c r="C122" s="171"/>
      <c r="D122" s="50">
        <v>0.05</v>
      </c>
      <c r="E122" s="51">
        <f>D122*(E51+E61+E70+E118)</f>
        <v>100.91</v>
      </c>
    </row>
    <row r="123" spans="1:7" ht="15" customHeight="1">
      <c r="A123" s="29" t="s">
        <v>11</v>
      </c>
      <c r="B123" s="171" t="s">
        <v>99</v>
      </c>
      <c r="C123" s="171"/>
      <c r="D123" s="50">
        <v>5.0000000000000001E-3</v>
      </c>
      <c r="E123" s="51">
        <f>D123*(E51+E61+E70+E118)</f>
        <v>10.09</v>
      </c>
    </row>
    <row r="124" spans="1:7" ht="15" customHeight="1">
      <c r="A124" s="29" t="s">
        <v>14</v>
      </c>
      <c r="B124" s="172" t="s">
        <v>100</v>
      </c>
      <c r="C124" s="172"/>
      <c r="D124" s="50">
        <v>0.01</v>
      </c>
      <c r="E124" s="51">
        <f>D124*(E51+E61+E70+E118)</f>
        <v>20.18</v>
      </c>
    </row>
    <row r="125" spans="1:7" ht="15" customHeight="1">
      <c r="A125" s="29" t="s">
        <v>16</v>
      </c>
      <c r="B125" s="171" t="s">
        <v>101</v>
      </c>
      <c r="C125" s="171"/>
      <c r="D125" s="54">
        <v>3.6499999999999998E-2</v>
      </c>
      <c r="E125" s="51">
        <f>C151</f>
        <v>92.74</v>
      </c>
      <c r="F125" s="52"/>
      <c r="G125" s="53"/>
    </row>
    <row r="126" spans="1:7" ht="15" customHeight="1">
      <c r="A126" s="29" t="s">
        <v>39</v>
      </c>
      <c r="B126" s="171" t="s">
        <v>102</v>
      </c>
      <c r="C126" s="171"/>
      <c r="D126" s="54">
        <v>0.05</v>
      </c>
      <c r="E126" s="51">
        <f>C152</f>
        <v>127.04</v>
      </c>
      <c r="F126" s="52"/>
      <c r="G126" s="53"/>
    </row>
    <row r="127" spans="1:7" ht="15" customHeight="1">
      <c r="A127" s="29" t="s">
        <v>41</v>
      </c>
      <c r="B127" s="171" t="s">
        <v>103</v>
      </c>
      <c r="C127" s="171"/>
      <c r="D127" s="54">
        <v>8.5000000000000006E-2</v>
      </c>
      <c r="E127" s="51">
        <f>D127*(E51+E61+E70+E118)</f>
        <v>171.55</v>
      </c>
    </row>
    <row r="128" spans="1:7" ht="15" customHeight="1">
      <c r="A128" s="173" t="s">
        <v>72</v>
      </c>
      <c r="B128" s="173"/>
      <c r="C128" s="173"/>
      <c r="D128" s="37">
        <f>SUM(D122:D127)</f>
        <v>0.23649999999999999</v>
      </c>
      <c r="E128" s="56">
        <f>SUM(E122:E127)</f>
        <v>522.51</v>
      </c>
      <c r="F128" s="55">
        <f>SUM(D123:D126)</f>
        <v>0.10150000000000001</v>
      </c>
      <c r="G128" s="53" t="e">
        <v>#N/A</v>
      </c>
    </row>
    <row r="129" spans="1:7" ht="15" customHeight="1">
      <c r="A129" s="174" t="s">
        <v>114</v>
      </c>
      <c r="B129" s="174"/>
      <c r="C129" s="174"/>
      <c r="D129" s="174"/>
      <c r="E129" s="174"/>
      <c r="F129" s="52"/>
      <c r="G129" s="53"/>
    </row>
    <row r="130" spans="1:7" ht="15" customHeight="1">
      <c r="A130" s="170" t="s">
        <v>139</v>
      </c>
      <c r="B130" s="170"/>
      <c r="C130" s="170"/>
      <c r="D130" s="170"/>
      <c r="E130" s="118"/>
      <c r="F130" s="52"/>
      <c r="G130" s="53"/>
    </row>
    <row r="131" spans="1:7" ht="15" customHeight="1">
      <c r="A131" s="39"/>
      <c r="B131" s="39"/>
      <c r="C131" s="39"/>
      <c r="E131" s="39"/>
      <c r="F131" s="52"/>
      <c r="G131" s="53"/>
    </row>
    <row r="132" spans="1:7" ht="15" customHeight="1">
      <c r="A132" s="175" t="s">
        <v>104</v>
      </c>
      <c r="B132" s="175"/>
      <c r="C132" s="175"/>
      <c r="D132" s="175"/>
      <c r="E132" s="175"/>
      <c r="F132" s="52"/>
      <c r="G132" s="53"/>
    </row>
    <row r="133" spans="1:7" ht="15" customHeight="1">
      <c r="A133" s="176" t="s">
        <v>105</v>
      </c>
      <c r="B133" s="176"/>
      <c r="C133" s="176"/>
      <c r="D133" s="176"/>
      <c r="E133" s="176"/>
      <c r="F133" s="52"/>
      <c r="G133" s="53"/>
    </row>
    <row r="134" spans="1:7" ht="15" customHeight="1">
      <c r="A134" s="17"/>
      <c r="B134" s="17"/>
      <c r="C134" s="17"/>
      <c r="D134" s="17"/>
      <c r="E134" s="17"/>
      <c r="F134" s="52"/>
      <c r="G134" s="53"/>
    </row>
    <row r="135" spans="1:7" ht="15" customHeight="1">
      <c r="A135" s="177" t="s">
        <v>106</v>
      </c>
      <c r="B135" s="177"/>
      <c r="C135" s="177"/>
      <c r="D135" s="177"/>
      <c r="E135" s="12" t="s">
        <v>34</v>
      </c>
    </row>
    <row r="136" spans="1:7" ht="15" customHeight="1">
      <c r="A136" s="57" t="s">
        <v>9</v>
      </c>
      <c r="B136" s="178" t="s">
        <v>107</v>
      </c>
      <c r="C136" s="178"/>
      <c r="D136" s="178"/>
      <c r="E136" s="58">
        <f>E51</f>
        <v>1065.9000000000001</v>
      </c>
    </row>
    <row r="137" spans="1:7" ht="15" customHeight="1">
      <c r="A137" s="57" t="s">
        <v>11</v>
      </c>
      <c r="B137" s="178" t="s">
        <v>108</v>
      </c>
      <c r="C137" s="178"/>
      <c r="D137" s="178"/>
      <c r="E137" s="58">
        <f>E61</f>
        <v>160.56</v>
      </c>
    </row>
    <row r="138" spans="1:7" ht="15" customHeight="1">
      <c r="A138" s="57" t="s">
        <v>14</v>
      </c>
      <c r="B138" s="171" t="s">
        <v>109</v>
      </c>
      <c r="C138" s="171"/>
      <c r="D138" s="171"/>
      <c r="E138" s="58">
        <f>E70</f>
        <v>6</v>
      </c>
    </row>
    <row r="139" spans="1:7" ht="15" customHeight="1">
      <c r="A139" s="57" t="s">
        <v>16</v>
      </c>
      <c r="B139" s="178" t="s">
        <v>110</v>
      </c>
      <c r="C139" s="178"/>
      <c r="D139" s="178"/>
      <c r="E139" s="58">
        <f>E118</f>
        <v>785.79</v>
      </c>
    </row>
    <row r="140" spans="1:7" ht="15" customHeight="1">
      <c r="A140" s="173" t="s">
        <v>111</v>
      </c>
      <c r="B140" s="173"/>
      <c r="C140" s="173"/>
      <c r="D140" s="173"/>
      <c r="E140" s="59">
        <f>SUM(E136:E139)</f>
        <v>2018.25</v>
      </c>
    </row>
    <row r="141" spans="1:7" ht="15" customHeight="1">
      <c r="A141" s="57" t="s">
        <v>39</v>
      </c>
      <c r="B141" s="178" t="s">
        <v>112</v>
      </c>
      <c r="C141" s="178"/>
      <c r="D141" s="178"/>
      <c r="E141" s="51">
        <f>E128</f>
        <v>522.51</v>
      </c>
    </row>
    <row r="142" spans="1:7" ht="15" customHeight="1">
      <c r="A142" s="173" t="s">
        <v>131</v>
      </c>
      <c r="B142" s="173"/>
      <c r="C142" s="173"/>
      <c r="D142" s="173"/>
      <c r="E142" s="60">
        <f>E140+E141</f>
        <v>2540.7600000000002</v>
      </c>
    </row>
    <row r="144" spans="1:7">
      <c r="A144" s="117"/>
    </row>
    <row r="146" spans="1:7" ht="14.25">
      <c r="A146" s="123" t="s">
        <v>144</v>
      </c>
      <c r="B146" s="123"/>
      <c r="C146" s="123"/>
      <c r="E146" s="1"/>
      <c r="F146" s="1"/>
      <c r="G146" s="1"/>
    </row>
    <row r="148" spans="1:7">
      <c r="A148" s="122" t="s">
        <v>140</v>
      </c>
      <c r="B148" s="122"/>
      <c r="C148" s="119">
        <f>E51+E61+E70+E118+E122+E123+E124+E127</f>
        <v>2320.98</v>
      </c>
    </row>
    <row r="149" spans="1:7">
      <c r="A149" s="120" t="s">
        <v>149</v>
      </c>
      <c r="B149" s="120"/>
      <c r="C149" s="121">
        <f>C148/(1-0.0865)</f>
        <v>2540.7600000000002</v>
      </c>
    </row>
    <row r="150" spans="1:7">
      <c r="A150" s="168" t="s">
        <v>141</v>
      </c>
      <c r="B150" s="169"/>
      <c r="C150" s="119">
        <f>C149-C148</f>
        <v>219.78</v>
      </c>
    </row>
    <row r="151" spans="1:7">
      <c r="A151" s="120" t="s">
        <v>142</v>
      </c>
      <c r="B151" s="120"/>
      <c r="C151" s="119">
        <f>(3.65/8.65)*C150</f>
        <v>92.74</v>
      </c>
    </row>
    <row r="152" spans="1:7">
      <c r="A152" s="120" t="s">
        <v>143</v>
      </c>
      <c r="B152" s="120"/>
      <c r="C152" s="119">
        <f>C150-C151</f>
        <v>127.04</v>
      </c>
    </row>
  </sheetData>
  <mergeCells count="143">
    <mergeCell ref="A1:E1"/>
    <mergeCell ref="A3:E3"/>
    <mergeCell ref="A5:E5"/>
    <mergeCell ref="A6:E6"/>
    <mergeCell ref="A8:B8"/>
    <mergeCell ref="C8:E8"/>
    <mergeCell ref="A9:B9"/>
    <mergeCell ref="C9:E9"/>
    <mergeCell ref="A10:B10"/>
    <mergeCell ref="C10:E10"/>
    <mergeCell ref="A12:E12"/>
    <mergeCell ref="A13:E13"/>
    <mergeCell ref="B14:D14"/>
    <mergeCell ref="B15:D15"/>
    <mergeCell ref="B16:D16"/>
    <mergeCell ref="B17:D17"/>
    <mergeCell ref="A19:E19"/>
    <mergeCell ref="A20:E20"/>
    <mergeCell ref="A21:B22"/>
    <mergeCell ref="C21:C22"/>
    <mergeCell ref="D21:E22"/>
    <mergeCell ref="A23:B23"/>
    <mergeCell ref="D23:E23"/>
    <mergeCell ref="A24:B24"/>
    <mergeCell ref="D24:E24"/>
    <mergeCell ref="A25:B25"/>
    <mergeCell ref="D25:E25"/>
    <mergeCell ref="A26:B26"/>
    <mergeCell ref="D26:E26"/>
    <mergeCell ref="A27:B27"/>
    <mergeCell ref="D27:E27"/>
    <mergeCell ref="A29:E29"/>
    <mergeCell ref="A30:E30"/>
    <mergeCell ref="A32:B32"/>
    <mergeCell ref="A33:E33"/>
    <mergeCell ref="A34:E34"/>
    <mergeCell ref="B35:D35"/>
    <mergeCell ref="B36:D36"/>
    <mergeCell ref="B37:D37"/>
    <mergeCell ref="B38:D38"/>
    <mergeCell ref="A39:E39"/>
    <mergeCell ref="A41:E41"/>
    <mergeCell ref="B42:D42"/>
    <mergeCell ref="B43:D43"/>
    <mergeCell ref="B44:D44"/>
    <mergeCell ref="B45:D45"/>
    <mergeCell ref="B46:D46"/>
    <mergeCell ref="B47:D47"/>
    <mergeCell ref="B48:D48"/>
    <mergeCell ref="B49:D49"/>
    <mergeCell ref="B50:D50"/>
    <mergeCell ref="A51:D51"/>
    <mergeCell ref="A52:E52"/>
    <mergeCell ref="A53:E53"/>
    <mergeCell ref="B54:D54"/>
    <mergeCell ref="B55:D55"/>
    <mergeCell ref="B56:D56"/>
    <mergeCell ref="B57:D57"/>
    <mergeCell ref="B58:D58"/>
    <mergeCell ref="B59:D59"/>
    <mergeCell ref="B60:D60"/>
    <mergeCell ref="A61:D61"/>
    <mergeCell ref="A62:E62"/>
    <mergeCell ref="A63:E63"/>
    <mergeCell ref="A64:E64"/>
    <mergeCell ref="B65:D65"/>
    <mergeCell ref="B66:D66"/>
    <mergeCell ref="B67:D67"/>
    <mergeCell ref="B68:D68"/>
    <mergeCell ref="B69:D69"/>
    <mergeCell ref="A70:D70"/>
    <mergeCell ref="A71:E71"/>
    <mergeCell ref="A72:E72"/>
    <mergeCell ref="A73:E73"/>
    <mergeCell ref="A74:E74"/>
    <mergeCell ref="B75:C75"/>
    <mergeCell ref="B76:C76"/>
    <mergeCell ref="B77:C77"/>
    <mergeCell ref="B78:C78"/>
    <mergeCell ref="B79:C79"/>
    <mergeCell ref="B80:C80"/>
    <mergeCell ref="B81:C81"/>
    <mergeCell ref="B82:C82"/>
    <mergeCell ref="B83:C83"/>
    <mergeCell ref="A84:C84"/>
    <mergeCell ref="A85:E85"/>
    <mergeCell ref="A86:E86"/>
    <mergeCell ref="A87:E87"/>
    <mergeCell ref="A88:E88"/>
    <mergeCell ref="B89:C89"/>
    <mergeCell ref="B90:C90"/>
    <mergeCell ref="B91:C91"/>
    <mergeCell ref="B92:C92"/>
    <mergeCell ref="B93:C93"/>
    <mergeCell ref="B94:C94"/>
    <mergeCell ref="B95:C95"/>
    <mergeCell ref="B96:C96"/>
    <mergeCell ref="A97:C97"/>
    <mergeCell ref="A98:E98"/>
    <mergeCell ref="A99:E99"/>
    <mergeCell ref="B100:C100"/>
    <mergeCell ref="B101:C101"/>
    <mergeCell ref="B102:C102"/>
    <mergeCell ref="B103:C103"/>
    <mergeCell ref="A104:C104"/>
    <mergeCell ref="A106:E106"/>
    <mergeCell ref="B107:C107"/>
    <mergeCell ref="B108:C108"/>
    <mergeCell ref="A109:C109"/>
    <mergeCell ref="A110:E110"/>
    <mergeCell ref="A111:E111"/>
    <mergeCell ref="B112:C112"/>
    <mergeCell ref="B113:C113"/>
    <mergeCell ref="B114:C114"/>
    <mergeCell ref="B115:C115"/>
    <mergeCell ref="B116:C116"/>
    <mergeCell ref="B117:C117"/>
    <mergeCell ref="A118:C118"/>
    <mergeCell ref="A119:E119"/>
    <mergeCell ref="A120:E120"/>
    <mergeCell ref="B121:C121"/>
    <mergeCell ref="A148:B148"/>
    <mergeCell ref="A146:C146"/>
    <mergeCell ref="A150:B150"/>
    <mergeCell ref="A130:D130"/>
    <mergeCell ref="B122:C122"/>
    <mergeCell ref="B123:C123"/>
    <mergeCell ref="B124:C124"/>
    <mergeCell ref="B125:C125"/>
    <mergeCell ref="B126:C126"/>
    <mergeCell ref="B127:C127"/>
    <mergeCell ref="A128:C128"/>
    <mergeCell ref="A129:E129"/>
    <mergeCell ref="A142:D142"/>
    <mergeCell ref="A132:E132"/>
    <mergeCell ref="A133:E133"/>
    <mergeCell ref="A135:D135"/>
    <mergeCell ref="B136:D136"/>
    <mergeCell ref="B137:D137"/>
    <mergeCell ref="B138:D138"/>
    <mergeCell ref="B139:D139"/>
    <mergeCell ref="A140:D140"/>
    <mergeCell ref="B141:D141"/>
  </mergeCells>
  <printOptions horizontalCentered="1"/>
  <pageMargins left="0" right="0" top="0.74803149606299213" bottom="0.74803149606299213" header="0.31496062992125984" footer="0.31496062992125984"/>
  <pageSetup paperSize="9" firstPageNumber="0" orientation="portrait" r:id="rId1"/>
  <rowBreaks count="3" manualBreakCount="3">
    <brk id="28" max="16383" man="1"/>
    <brk id="72" max="16383" man="1"/>
    <brk id="11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C8" sqref="C8"/>
    </sheetView>
  </sheetViews>
  <sheetFormatPr defaultRowHeight="12.75"/>
  <cols>
    <col min="1" max="1" width="7.28515625" customWidth="1"/>
    <col min="2" max="2" width="18.28515625" customWidth="1"/>
    <col min="3" max="3" width="16.5703125" customWidth="1"/>
    <col min="4" max="4" width="25.42578125" customWidth="1"/>
    <col min="5" max="5" width="26.5703125" customWidth="1"/>
  </cols>
  <sheetData>
    <row r="1" spans="1:5" ht="20.25">
      <c r="A1" s="208" t="s">
        <v>161</v>
      </c>
      <c r="B1" s="208"/>
      <c r="C1" s="208"/>
      <c r="D1" s="208"/>
      <c r="E1" s="208"/>
    </row>
    <row r="2" spans="1:5" ht="20.25">
      <c r="A2" s="208" t="s">
        <v>162</v>
      </c>
      <c r="B2" s="208"/>
      <c r="C2" s="208"/>
      <c r="D2" s="208"/>
      <c r="E2" s="208"/>
    </row>
    <row r="5" spans="1:5" ht="18">
      <c r="A5" s="207" t="s">
        <v>153</v>
      </c>
      <c r="B5" s="207"/>
      <c r="C5" s="207"/>
      <c r="D5" s="207"/>
      <c r="E5" s="207"/>
    </row>
    <row r="6" spans="1:5">
      <c r="A6" s="213"/>
      <c r="B6" s="213"/>
      <c r="C6" s="213"/>
      <c r="D6" s="213"/>
      <c r="E6" s="213"/>
    </row>
    <row r="7" spans="1:5" ht="18">
      <c r="A7" s="209" t="s">
        <v>154</v>
      </c>
      <c r="B7" s="209" t="s">
        <v>155</v>
      </c>
      <c r="C7" s="209" t="s">
        <v>156</v>
      </c>
      <c r="D7" s="209" t="s">
        <v>157</v>
      </c>
      <c r="E7" s="209" t="s">
        <v>158</v>
      </c>
    </row>
    <row r="8" spans="1:5" ht="18">
      <c r="A8" s="214">
        <v>1</v>
      </c>
      <c r="B8" s="209" t="s">
        <v>125</v>
      </c>
      <c r="C8" s="209">
        <v>1</v>
      </c>
      <c r="D8" s="215">
        <v>2540.7600000000002</v>
      </c>
      <c r="E8" s="216">
        <v>2540.7600000000002</v>
      </c>
    </row>
    <row r="9" spans="1:5" ht="18">
      <c r="A9" s="214">
        <v>2</v>
      </c>
      <c r="B9" s="209" t="s">
        <v>121</v>
      </c>
      <c r="C9" s="209">
        <v>11</v>
      </c>
      <c r="D9" s="215">
        <v>2216.58</v>
      </c>
      <c r="E9" s="216">
        <v>24382.38</v>
      </c>
    </row>
    <row r="10" spans="1:5" ht="18">
      <c r="A10" s="210" t="s">
        <v>159</v>
      </c>
      <c r="B10" s="211"/>
      <c r="C10" s="211"/>
      <c r="D10" s="212"/>
      <c r="E10" s="216">
        <v>26923.14</v>
      </c>
    </row>
    <row r="11" spans="1:5" ht="18">
      <c r="A11" s="210" t="s">
        <v>160</v>
      </c>
      <c r="B11" s="211"/>
      <c r="C11" s="211"/>
      <c r="D11" s="212"/>
      <c r="E11" s="216">
        <v>323077.68</v>
      </c>
    </row>
  </sheetData>
  <mergeCells count="5">
    <mergeCell ref="A11:D11"/>
    <mergeCell ref="A5:E5"/>
    <mergeCell ref="A1:E1"/>
    <mergeCell ref="A2:E2"/>
    <mergeCell ref="A10:D10"/>
  </mergeCells>
  <pageMargins left="0" right="0" top="0.78740157480314965" bottom="0.78740157480314965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Servente</vt:lpstr>
      <vt:lpstr>Encarregado</vt:lpstr>
      <vt:lpstr>Formação de preços</vt:lpstr>
      <vt:lpstr>Print_Area_3</vt:lpstr>
      <vt:lpstr>Print_Area_6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Manoel</dc:creator>
  <cp:lastModifiedBy>marcelo.roberto</cp:lastModifiedBy>
  <cp:revision>0</cp:revision>
  <cp:lastPrinted>2014-11-10T19:26:49Z</cp:lastPrinted>
  <dcterms:created xsi:type="dcterms:W3CDTF">2011-09-20T13:05:13Z</dcterms:created>
  <dcterms:modified xsi:type="dcterms:W3CDTF">2014-11-10T19:27:38Z</dcterms:modified>
</cp:coreProperties>
</file>