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60" windowWidth="15480" windowHeight="7530" tabRatio="689"/>
  </bookViews>
  <sheets>
    <sheet name="Planilha Orçamentária" sheetId="10" r:id="rId1"/>
  </sheets>
  <externalReferences>
    <externalReference r:id="rId2"/>
    <externalReference r:id="rId3"/>
    <externalReference r:id="rId4"/>
  </externalReferences>
  <definedNames>
    <definedName name="_aga14" localSheetId="0">[1]Insumos!#REF!</definedName>
    <definedName name="_aga14">[1]Insumos!#REF!</definedName>
    <definedName name="_aga16" localSheetId="0">[1]Insumos!#REF!</definedName>
    <definedName name="_aga16">[1]Insumos!#REF!</definedName>
    <definedName name="_asc321" localSheetId="0">[1]Insumos!#REF!</definedName>
    <definedName name="_asc321">[1]Insumos!#REF!</definedName>
    <definedName name="_bur3220" localSheetId="0">[1]Insumos!#REF!</definedName>
    <definedName name="_bur3220">[1]Insumos!#REF!</definedName>
    <definedName name="_cap20" localSheetId="0">[1]Insumos!#REF!</definedName>
    <definedName name="_cap20">[1]Insumos!#REF!</definedName>
    <definedName name="_ccr12" localSheetId="0">[1]Insumos!#REF!</definedName>
    <definedName name="_ccr12">[1]Insumos!#REF!</definedName>
    <definedName name="_cva32" localSheetId="0">[1]Insumos!#REF!</definedName>
    <definedName name="_cva32">[1]Insumos!#REF!</definedName>
    <definedName name="_cva50" localSheetId="0">[1]Insumos!#REF!</definedName>
    <definedName name="_cva50">[1]Insumos!#REF!</definedName>
    <definedName name="_cva60" localSheetId="0">[1]Insumos!#REF!</definedName>
    <definedName name="_cva60">[1]Insumos!#REF!</definedName>
    <definedName name="_cve45100" localSheetId="0">[1]Insumos!#REF!</definedName>
    <definedName name="_cve45100">[1]Insumos!#REF!</definedName>
    <definedName name="_cve90100" localSheetId="0">[1]Insumos!#REF!</definedName>
    <definedName name="_cve90100">[1]Insumos!#REF!</definedName>
    <definedName name="_cve9040" localSheetId="0">[1]Insumos!#REF!</definedName>
    <definedName name="_cve9040">[1]Insumos!#REF!</definedName>
    <definedName name="_djm10" localSheetId="0">[1]Insumos!#REF!</definedName>
    <definedName name="_djm10">[1]Insumos!#REF!</definedName>
    <definedName name="_djm15" localSheetId="0">[1]Insumos!#REF!</definedName>
    <definedName name="_djm15">[1]Insumos!#REF!</definedName>
    <definedName name="_epl2" localSheetId="0">[1]Insumos!#REF!</definedName>
    <definedName name="_epl2">[1]Insumos!#REF!</definedName>
    <definedName name="_epl5" localSheetId="0">[1]Insumos!#REF!</definedName>
    <definedName name="_epl5">[1]Insumos!#REF!</definedName>
    <definedName name="_est15" localSheetId="0">[1]Insumos!#REF!</definedName>
    <definedName name="_est15">[1]Insumos!#REF!</definedName>
    <definedName name="_fil1" localSheetId="0">[1]Insumos!#REF!</definedName>
    <definedName name="_fil1">[1]Insumos!#REF!</definedName>
    <definedName name="_fil2" localSheetId="0">[1]Insumos!#REF!</definedName>
    <definedName name="_fil2">[1]Insumos!#REF!</definedName>
    <definedName name="_fio12" localSheetId="0">[1]Insumos!#REF!</definedName>
    <definedName name="_fio12">[1]Insumos!#REF!</definedName>
    <definedName name="_fis5" localSheetId="0">[1]Insumos!#REF!</definedName>
    <definedName name="_fis5">[1]Insumos!#REF!</definedName>
    <definedName name="_flf50" localSheetId="0">[1]Insumos!#REF!</definedName>
    <definedName name="_flf50">[1]Insumos!#REF!</definedName>
    <definedName name="_flf60" localSheetId="0">[1]Insumos!#REF!</definedName>
    <definedName name="_flf60">[1]Insumos!#REF!</definedName>
    <definedName name="_fpd12" localSheetId="0">[1]Insumos!#REF!</definedName>
    <definedName name="_fpd12">[1]Insumos!#REF!</definedName>
    <definedName name="_fvr10" localSheetId="0">[1]Insumos!#REF!</definedName>
    <definedName name="_fvr10">[1]Insumos!#REF!</definedName>
    <definedName name="_itu1" localSheetId="0">[1]Insumos!#REF!</definedName>
    <definedName name="_itu1">[1]Insumos!#REF!</definedName>
    <definedName name="_jla20" localSheetId="0">[1]Insumos!#REF!</definedName>
    <definedName name="_jla20">[1]Insumos!#REF!</definedName>
    <definedName name="_jla32" localSheetId="0">[1]Insumos!#REF!</definedName>
    <definedName name="_jla32">[1]Insumos!#REF!</definedName>
    <definedName name="_lpi100" localSheetId="0">[1]Insumos!#REF!</definedName>
    <definedName name="_lpi100">[1]Insumos!#REF!</definedName>
    <definedName name="_lvg10060" localSheetId="0">[1]Insumos!#REF!</definedName>
    <definedName name="_lvg10060">[1]Insumos!#REF!</definedName>
    <definedName name="_lvp32" localSheetId="0">[1]Insumos!#REF!</definedName>
    <definedName name="_lvp32">[1]Insumos!#REF!</definedName>
    <definedName name="_lxa1">#REF!</definedName>
    <definedName name="_man50" localSheetId="0">[1]Insumos!#REF!</definedName>
    <definedName name="_man50">[1]Insumos!#REF!</definedName>
    <definedName name="_ope1" localSheetId="0">[1]Insumos!#REF!</definedName>
    <definedName name="_ope1">[1]Insumos!#REF!</definedName>
    <definedName name="_ope2" localSheetId="0">[1]Insumos!#REF!</definedName>
    <definedName name="_ope2">[1]Insumos!#REF!</definedName>
    <definedName name="_ope3" localSheetId="0">[1]Insumos!#REF!</definedName>
    <definedName name="_ope3">[1]Insumos!#REF!</definedName>
    <definedName name="_pne1" localSheetId="0">[1]Insumos!#REF!</definedName>
    <definedName name="_pne1">[1]Insumos!#REF!</definedName>
    <definedName name="_pne2" localSheetId="0">[1]Insumos!#REF!</definedName>
    <definedName name="_pne2">[1]Insumos!#REF!</definedName>
    <definedName name="_prg1515" localSheetId="0">[1]Insumos!#REF!</definedName>
    <definedName name="_prg1515">[1]Insumos!#REF!</definedName>
    <definedName name="_prg1827" localSheetId="0">[1]Insumos!#REF!</definedName>
    <definedName name="_prg1827">[1]Insumos!#REF!</definedName>
    <definedName name="_ptc7">#REF!</definedName>
    <definedName name="_ptm6" localSheetId="0">[1]Insumos!#REF!</definedName>
    <definedName name="_ptm6">[1]Insumos!#REF!</definedName>
    <definedName name="_qdm3" localSheetId="0">[1]Insumos!#REF!</definedName>
    <definedName name="_qdm3">[1]Insumos!#REF!</definedName>
    <definedName name="_rcm10" localSheetId="0">[1]Insumos!#REF!</definedName>
    <definedName name="_rcm10">[1]Insumos!#REF!</definedName>
    <definedName name="_rcm15" localSheetId="0">[1]Insumos!#REF!</definedName>
    <definedName name="_rcm15">[1]Insumos!#REF!</definedName>
    <definedName name="_rcm20" localSheetId="0">[1]Insumos!#REF!</definedName>
    <definedName name="_rcm20">[1]Insumos!#REF!</definedName>
    <definedName name="_rcm5" localSheetId="0">[1]Insumos!#REF!</definedName>
    <definedName name="_rcm5">[1]Insumos!#REF!</definedName>
    <definedName name="_res10" localSheetId="0">[1]Insumos!#REF!</definedName>
    <definedName name="_res10">[1]Insumos!#REF!</definedName>
    <definedName name="_res15" localSheetId="0">[1]Insumos!#REF!</definedName>
    <definedName name="_res15">[1]Insumos!#REF!</definedName>
    <definedName name="_res5" localSheetId="0">[1]Insumos!#REF!</definedName>
    <definedName name="_res5">[1]Insumos!#REF!</definedName>
    <definedName name="_rge32" localSheetId="0">[1]Insumos!#REF!</definedName>
    <definedName name="_rge32">[1]Insumos!#REF!</definedName>
    <definedName name="_rgf60" localSheetId="0">[1]Insumos!#REF!</definedName>
    <definedName name="_rgf60">[1]Insumos!#REF!</definedName>
    <definedName name="_rgp1" localSheetId="0">[1]Insumos!#REF!</definedName>
    <definedName name="_rgp1">[1]Insumos!#REF!</definedName>
    <definedName name="_tap100" localSheetId="0">[1]Insumos!#REF!</definedName>
    <definedName name="_tap100">[1]Insumos!#REF!</definedName>
    <definedName name="_tb112" localSheetId="0">[1]Insumos!#REF!</definedName>
    <definedName name="_tb112">[1]Insumos!#REF!</definedName>
    <definedName name="_tb16" localSheetId="0">[1]Insumos!#REF!</definedName>
    <definedName name="_tb16">[1]Insumos!#REF!</definedName>
    <definedName name="_tb19" localSheetId="0">[1]Insumos!#REF!</definedName>
    <definedName name="_tb19">[1]Insumos!#REF!</definedName>
    <definedName name="_tba20" localSheetId="0">[1]Insumos!#REF!</definedName>
    <definedName name="_tba20">[1]Insumos!#REF!</definedName>
    <definedName name="_tba32" localSheetId="0">[1]Insumos!#REF!</definedName>
    <definedName name="_tba32">[1]Insumos!#REF!</definedName>
    <definedName name="_tba50" localSheetId="0">[1]Insumos!#REF!</definedName>
    <definedName name="_tba50">[1]Insumos!#REF!</definedName>
    <definedName name="_tba60" localSheetId="0">[1]Insumos!#REF!</definedName>
    <definedName name="_tba60">[1]Insumos!#REF!</definedName>
    <definedName name="_tbe100" localSheetId="0">[1]Insumos!#REF!</definedName>
    <definedName name="_tbe100">[1]Insumos!#REF!</definedName>
    <definedName name="_tbe40" localSheetId="0">[1]Insumos!#REF!</definedName>
    <definedName name="_tbe40">[1]Insumos!#REF!</definedName>
    <definedName name="_tbe50" localSheetId="0">[1]Insumos!#REF!</definedName>
    <definedName name="_tbe50">[1]Insumos!#REF!</definedName>
    <definedName name="_tca80" localSheetId="0">[1]Insumos!#REF!</definedName>
    <definedName name="_tca80">[1]Insumos!#REF!</definedName>
    <definedName name="_tea32" localSheetId="0">[1]Insumos!#REF!</definedName>
    <definedName name="_tea32">[1]Insumos!#REF!</definedName>
    <definedName name="_tea4560" localSheetId="0">[1]Insumos!#REF!</definedName>
    <definedName name="_tea4560">[1]Insumos!#REF!</definedName>
    <definedName name="_tee100" localSheetId="0">[1]Insumos!#REF!</definedName>
    <definedName name="_tee100">[1]Insumos!#REF!</definedName>
    <definedName name="_ter10050" localSheetId="0">[1]Insumos!#REF!</definedName>
    <definedName name="_ter10050">[1]Insumos!#REF!</definedName>
    <definedName name="_tfg50" localSheetId="0">[1]Insumos!#REF!</definedName>
    <definedName name="_tfg50">[1]Insumos!#REF!</definedName>
    <definedName name="_tlf6" localSheetId="0">[1]Insumos!#REF!</definedName>
    <definedName name="_tlf6">[1]Insumos!#REF!</definedName>
    <definedName name="_tub10012" localSheetId="0">[1]Insumos!#REF!</definedName>
    <definedName name="_tub10012">[1]Insumos!#REF!</definedName>
    <definedName name="_tub10015" localSheetId="0">[1]Insumos!#REF!</definedName>
    <definedName name="_tub10015">[1]Insumos!#REF!</definedName>
    <definedName name="_tub10020" localSheetId="0">[1]Insumos!#REF!</definedName>
    <definedName name="_tub10020">[1]Insumos!#REF!</definedName>
    <definedName name="_tub15012" localSheetId="0">[1]Insumos!#REF!</definedName>
    <definedName name="_tub15012">[1]Insumos!#REF!</definedName>
    <definedName name="_tub4012" localSheetId="0">[1]Insumos!#REF!</definedName>
    <definedName name="_tub4012">[1]Insumos!#REF!</definedName>
    <definedName name="_tub4015" localSheetId="0">[1]Insumos!#REF!</definedName>
    <definedName name="_tub4015">[1]Insumos!#REF!</definedName>
    <definedName name="_tub4020" localSheetId="0">[1]Insumos!#REF!</definedName>
    <definedName name="_tub4020">[1]Insumos!#REF!</definedName>
    <definedName name="_tub5012" localSheetId="0">[1]Insumos!#REF!</definedName>
    <definedName name="_tub5012">[1]Insumos!#REF!</definedName>
    <definedName name="_tub5015" localSheetId="0">[1]Insumos!#REF!</definedName>
    <definedName name="_tub5015">[1]Insumos!#REF!</definedName>
    <definedName name="_tub5020" localSheetId="0">[1]Insumos!#REF!</definedName>
    <definedName name="_tub5020">[1]Insumos!#REF!</definedName>
    <definedName name="_tub7512" localSheetId="0">[1]Insumos!#REF!</definedName>
    <definedName name="_tub7512">[1]Insumos!#REF!</definedName>
    <definedName name="_tub7515" localSheetId="0">[1]Insumos!#REF!</definedName>
    <definedName name="_tub7515">[1]Insumos!#REF!</definedName>
    <definedName name="_tub7520" localSheetId="0">[1]Insumos!#REF!</definedName>
    <definedName name="_tub7520">[1]Insumos!#REF!</definedName>
    <definedName name="acl" localSheetId="0">[1]Insumos!#REF!</definedName>
    <definedName name="acl">[1]Insumos!#REF!</definedName>
    <definedName name="aço" localSheetId="0">[1]Insumos!#REF!</definedName>
    <definedName name="aço">[1]Insumos!#REF!</definedName>
    <definedName name="ade" localSheetId="0">[1]Insumos!#REF!</definedName>
    <definedName name="ade">[1]Insumos!#REF!</definedName>
    <definedName name="adtimp" localSheetId="0">[1]Insumos!#REF!</definedName>
    <definedName name="adtimp">[1]Insumos!#REF!</definedName>
    <definedName name="afi" localSheetId="0">[1]Insumos!#REF!</definedName>
    <definedName name="afi">[1]Insumos!#REF!</definedName>
    <definedName name="afp" localSheetId="0">[1]Insumos!#REF!</definedName>
    <definedName name="afp">[1]Insumos!#REF!</definedName>
    <definedName name="agr" localSheetId="0">[1]Insumos!#REF!</definedName>
    <definedName name="agr">[1]Insumos!#REF!</definedName>
    <definedName name="amc" localSheetId="0">[1]Insumos!#REF!</definedName>
    <definedName name="amc">[1]Insumos!#REF!</definedName>
    <definedName name="amd" localSheetId="0">[1]Insumos!#REF!</definedName>
    <definedName name="amd">[1]Insumos!#REF!</definedName>
    <definedName name="ame" localSheetId="0">[1]Insumos!#REF!</definedName>
    <definedName name="ame">[1]Insumos!#REF!</definedName>
    <definedName name="amm" localSheetId="0">[1]Insumos!#REF!</definedName>
    <definedName name="amm">[1]Insumos!#REF!</definedName>
    <definedName name="anb" localSheetId="0">[1]Insumos!#REF!</definedName>
    <definedName name="anb">[1]Insumos!#REF!</definedName>
    <definedName name="apc">#REF!</definedName>
    <definedName name="apmfs" localSheetId="0">[1]Insumos!#REF!</definedName>
    <definedName name="apmfs">[1]Insumos!#REF!</definedName>
    <definedName name="are" localSheetId="0">[1]Insumos!#REF!</definedName>
    <definedName name="are">[1]Insumos!#REF!</definedName>
    <definedName name="_xlnm.Print_Area" localSheetId="0">'Planilha Orçamentária'!$A$1:$H$73</definedName>
    <definedName name="B320I">#REF!</definedName>
    <definedName name="B320P">#REF!</definedName>
    <definedName name="B500I">#REF!</definedName>
    <definedName name="B500P">#REF!</definedName>
    <definedName name="bcc10.10" localSheetId="0">[1]Insumos!#REF!</definedName>
    <definedName name="bcc10.10">[1]Insumos!#REF!</definedName>
    <definedName name="bcc10.20" localSheetId="0">[1]Insumos!#REF!</definedName>
    <definedName name="bcc10.20">[1]Insumos!#REF!</definedName>
    <definedName name="bcc4.5" localSheetId="0">[1]Insumos!#REF!</definedName>
    <definedName name="bcc4.5">[1]Insumos!#REF!</definedName>
    <definedName name="bcc5.10" localSheetId="0">[1]Insumos!#REF!</definedName>
    <definedName name="bcc5.10">[1]Insumos!#REF!</definedName>
    <definedName name="bcc5.15" localSheetId="0">[1]Insumos!#REF!</definedName>
    <definedName name="bcc5.15">[1]Insumos!#REF!</definedName>
    <definedName name="bcc5.20" localSheetId="0">[1]Insumos!#REF!</definedName>
    <definedName name="bcc5.20">[1]Insumos!#REF!</definedName>
    <definedName name="bcc5.5" localSheetId="0">[1]Insumos!#REF!</definedName>
    <definedName name="bcc5.5">[1]Insumos!#REF!</definedName>
    <definedName name="bcc6.10" localSheetId="0">[1]Insumos!#REF!</definedName>
    <definedName name="bcc6.10">[1]Insumos!#REF!</definedName>
    <definedName name="bcc6.15" localSheetId="0">[1]Insumos!#REF!</definedName>
    <definedName name="bcc6.15">[1]Insumos!#REF!</definedName>
    <definedName name="bcc6.20" localSheetId="0">[1]Insumos!#REF!</definedName>
    <definedName name="bcc6.20">[1]Insumos!#REF!</definedName>
    <definedName name="bcc6.5" localSheetId="0">[1]Insumos!#REF!</definedName>
    <definedName name="bcc6.5">[1]Insumos!#REF!</definedName>
    <definedName name="bcc8.10" localSheetId="0">[1]Insumos!#REF!</definedName>
    <definedName name="bcc8.10">[1]Insumos!#REF!</definedName>
    <definedName name="bcc8.15" localSheetId="0">[1]Insumos!#REF!</definedName>
    <definedName name="bcc8.15">[1]Insumos!#REF!</definedName>
    <definedName name="bcc8.20" localSheetId="0">[1]Insumos!#REF!</definedName>
    <definedName name="bcc8.20">[1]Insumos!#REF!</definedName>
    <definedName name="bcc8.5" localSheetId="0">[1]Insumos!#REF!</definedName>
    <definedName name="bcc8.5">[1]Insumos!#REF!</definedName>
    <definedName name="bcf" localSheetId="0">[1]Insumos!#REF!</definedName>
    <definedName name="bcf">[1]Insumos!#REF!</definedName>
    <definedName name="bcp" localSheetId="0">[1]Insumos!#REF!</definedName>
    <definedName name="bcp">[1]Insumos!#REF!</definedName>
    <definedName name="BDIE">[2]Insumos!$D$5</definedName>
    <definedName name="bet">[1]Insumos!$D$81</definedName>
    <definedName name="bomp2" localSheetId="0">[1]Insumos!#REF!</definedName>
    <definedName name="bomp2">[1]Insumos!#REF!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 localSheetId="0">[1]Insumos!#REF!</definedName>
    <definedName name="cal">[1]Insumos!#REF!</definedName>
    <definedName name="calpi" localSheetId="0">[1]Insumos!#REF!</definedName>
    <definedName name="calpi">[1]Insumos!#REF!</definedName>
    <definedName name="camp" localSheetId="0">[1]Insumos!#REF!</definedName>
    <definedName name="camp">[1]Insumos!#REF!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 localSheetId="0">[1]Insumos!#REF!</definedName>
    <definedName name="cbas">[1]Insumos!#REF!</definedName>
    <definedName name="ccp" localSheetId="0">[1]Insumos!#REF!</definedName>
    <definedName name="ccp">[1]Insumos!#REF!</definedName>
    <definedName name="cds" localSheetId="0">[1]Insumos!#REF!</definedName>
    <definedName name="cds">[1]Insumos!#REF!</definedName>
    <definedName name="cec20x20" localSheetId="0">[1]Insumos!#REF!</definedName>
    <definedName name="cec20x20">[1]Insumos!#REF!</definedName>
    <definedName name="cer1_2" localSheetId="0">[1]Insumos!#REF!</definedName>
    <definedName name="cer1_2">[1]Insumos!#REF!</definedName>
    <definedName name="chaf" localSheetId="0">[1]Insumos!#REF!</definedName>
    <definedName name="chaf">[1]Insumos!#REF!</definedName>
    <definedName name="cib" localSheetId="0">[1]Insumos!#REF!</definedName>
    <definedName name="cib">[1]Insumos!#REF!</definedName>
    <definedName name="cim" localSheetId="0">[1]Insumos!#REF!</definedName>
    <definedName name="cim">[1]Insumos!#REF!</definedName>
    <definedName name="cim_5">#REF!</definedName>
    <definedName name="clp" localSheetId="0">[1]Insumos!#REF!</definedName>
    <definedName name="clp">[1]Insumos!#REF!</definedName>
    <definedName name="clr1_2" localSheetId="0">[1]Insumos!#REF!</definedName>
    <definedName name="clr1_2">[1]Insumos!#REF!</definedName>
    <definedName name="CM9I">#REF!</definedName>
    <definedName name="CM9P">#REF!</definedName>
    <definedName name="comp" localSheetId="0">[1]Insumos!#REF!</definedName>
    <definedName name="comp">[1]Insumos!#REF!</definedName>
    <definedName name="CPA">#REF!</definedName>
    <definedName name="CPAF">#REF!</definedName>
    <definedName name="ctfa4" localSheetId="0">[1]Insumos!#REF!</definedName>
    <definedName name="ctfa4">[1]Insumos!#REF!</definedName>
    <definedName name="ctpvc" localSheetId="0">[1]Insumos!#REF!</definedName>
    <definedName name="ctpvc">[1]Insumos!#REF!</definedName>
    <definedName name="cumeeira" localSheetId="0">[1]Insumos!#REF!</definedName>
    <definedName name="cumeeira">[1]Insumos!#REF!</definedName>
    <definedName name="cumeira" localSheetId="0">[1]Insumos!#REF!</definedName>
    <definedName name="cumeira">[1]Insumos!#REF!</definedName>
    <definedName name="cxp4x2" localSheetId="0">[1]Insumos!#REF!</definedName>
    <definedName name="cxp4x2">[1]Insumos!#REF!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 localSheetId="0">[1]Insumos!#REF!</definedName>
    <definedName name="desm">[1]Insumos!#REF!</definedName>
    <definedName name="DIE">#REF!</definedName>
    <definedName name="DIF">#REF!</definedName>
    <definedName name="DIF_2">#REF!</definedName>
    <definedName name="DKM">#REF!</definedName>
    <definedName name="E" localSheetId="0">[1]Insumos!#REF!</definedName>
    <definedName name="E">[1]Insumos!#REF!</definedName>
    <definedName name="ecm" localSheetId="0">[1]Insumos!#REF!</definedName>
    <definedName name="ecm">[1]Insumos!#REF!</definedName>
    <definedName name="ele" localSheetId="0">[1]Insumos!#REF!</definedName>
    <definedName name="ele">[1]Insumos!#REF!</definedName>
    <definedName name="elr1_2" localSheetId="0">[1]Insumos!#REF!</definedName>
    <definedName name="elr1_2">[1]Insumos!#REF!</definedName>
    <definedName name="elv50x40" localSheetId="0">[1]Insumos!#REF!</definedName>
    <definedName name="elv50x40">[1]Insumos!#REF!</definedName>
    <definedName name="ENC_5">#REF!</definedName>
    <definedName name="ENE">#REF!</definedName>
    <definedName name="epm2.5" localSheetId="0">[1]Insumos!#REF!</definedName>
    <definedName name="epm2.5">[1]Insumos!#REF!</definedName>
    <definedName name="esm" localSheetId="0">[1]Insumos!#REF!</definedName>
    <definedName name="esm">[1]Insumos!#REF!</definedName>
    <definedName name="est" localSheetId="0">[1]Insumos!#REF!</definedName>
    <definedName name="est">[1]Insumos!#REF!</definedName>
    <definedName name="est1.5_15" localSheetId="0">[1]Insumos!#REF!</definedName>
    <definedName name="est1.5_15">[1]Insumos!#REF!</definedName>
    <definedName name="Excel_BuiltIn_Print_Area_3">#REF!</definedName>
    <definedName name="Excel_BuiltIn_Print_Area_5" localSheetId="0">[3]CPU!#REF!</definedName>
    <definedName name="Excel_BuiltIn_Print_Area_5">[3]CPU!#REF!</definedName>
    <definedName name="Excel_BuiltIn_Print_Titles_3">#REF!</definedName>
    <definedName name="fcm" localSheetId="0">[1]Insumos!#REF!</definedName>
    <definedName name="fcm">[1]Insumos!#REF!</definedName>
    <definedName name="fer" localSheetId="0">[1]Insumos!#REF!</definedName>
    <definedName name="fer">[1]Insumos!#REF!</definedName>
    <definedName name="fossa" localSheetId="0">[1]Insumos!#REF!</definedName>
    <definedName name="fossa">[1]Insumos!#REF!</definedName>
    <definedName name="FT">#REF!</definedName>
    <definedName name="GAS">#REF!</definedName>
    <definedName name="gdc" localSheetId="0">[1]Insumos!#REF!</definedName>
    <definedName name="gdc">[1]Insumos!#REF!</definedName>
    <definedName name="gfg" localSheetId="0">[1]Insumos!#REF!</definedName>
    <definedName name="gfg">[1]Insumos!#REF!</definedName>
    <definedName name="ggm" localSheetId="0">[1]Insumos!#REF!</definedName>
    <definedName name="ggm">[1]Insumos!#REF!</definedName>
    <definedName name="graf">#REF!</definedName>
    <definedName name="GRI">#REF!</definedName>
    <definedName name="GRP">#REF!</definedName>
    <definedName name="grx" localSheetId="0">[1]Insumos!#REF!</definedName>
    <definedName name="grx">[1]Insumos!#REF!</definedName>
    <definedName name="hid1_2" localSheetId="0">[1]Insumos!#REF!</definedName>
    <definedName name="hid1_2">[1]Insumos!#REF!</definedName>
    <definedName name="ipf" localSheetId="0">[1]Insumos!#REF!</definedName>
    <definedName name="ipf">[1]Insumos!#REF!</definedName>
    <definedName name="itus1" localSheetId="0">[1]Insumos!#REF!</definedName>
    <definedName name="itus1">[1]Insumos!#REF!</definedName>
    <definedName name="jla1_220" localSheetId="0">[1]Insumos!#REF!</definedName>
    <definedName name="jla1_220">[1]Insumos!#REF!</definedName>
    <definedName name="JRS">#REF!</definedName>
    <definedName name="lm6_3" localSheetId="0">[1]Insumos!#REF!</definedName>
    <definedName name="lm6_3">[1]Insumos!#REF!</definedName>
    <definedName name="lnm" localSheetId="0">[1]Insumos!#REF!</definedName>
    <definedName name="lnm">[1]Insumos!#REF!</definedName>
    <definedName name="lpb" localSheetId="0">[1]Insumos!#REF!</definedName>
    <definedName name="lpb">[1]Insumos!#REF!</definedName>
    <definedName name="LSO" localSheetId="0">[1]Insumos!#REF!</definedName>
    <definedName name="LSO">[1]Insumos!#REF!</definedName>
    <definedName name="lub" localSheetId="0">[1]Insumos!#REF!</definedName>
    <definedName name="lub">[1]Insumos!#REF!</definedName>
    <definedName name="lvg12050_1" localSheetId="0">[1]Insumos!#REF!</definedName>
    <definedName name="lvg12050_1">[1]Insumos!#REF!</definedName>
    <definedName name="lvp1_2" localSheetId="0">[1]Insumos!#REF!</definedName>
    <definedName name="lvp1_2">[1]Insumos!#REF!</definedName>
    <definedName name="lvr" localSheetId="0">[1]Insumos!#REF!</definedName>
    <definedName name="lvr">[1]Insumos!#REF!</definedName>
    <definedName name="lxa" localSheetId="0">[1]Insumos!#REF!</definedName>
    <definedName name="lxa">[1]Insumos!#REF!</definedName>
    <definedName name="lxaf" localSheetId="0">[1]Insumos!#REF!</definedName>
    <definedName name="lxaf">[1]Insumos!#REF!</definedName>
    <definedName name="mad" localSheetId="0">[1]Insumos!#REF!</definedName>
    <definedName name="mad">[1]Insumos!#REF!</definedName>
    <definedName name="map" localSheetId="0">[1]Insumos!#REF!</definedName>
    <definedName name="map">[1]Insumos!#REF!</definedName>
    <definedName name="mdn" localSheetId="0">[1]Insumos!#REF!</definedName>
    <definedName name="mdn">[1]Insumos!#REF!</definedName>
    <definedName name="MNI">#REF!</definedName>
    <definedName name="MNP">#REF!</definedName>
    <definedName name="mour">#REF!</definedName>
    <definedName name="mpm2.5" localSheetId="0">[1]Insumos!#REF!</definedName>
    <definedName name="mpm2.5">[1]Insumos!#REF!</definedName>
    <definedName name="msv" localSheetId="0">[1]Insumos!#REF!</definedName>
    <definedName name="msv">[1]Insumos!#REF!</definedName>
    <definedName name="niv" localSheetId="0">[1]Insumos!#REF!</definedName>
    <definedName name="niv">[1]Insumos!#REF!</definedName>
    <definedName name="nome">NA()</definedName>
    <definedName name="nome_2">NA()</definedName>
    <definedName name="odi" localSheetId="0">[1]Insumos!#REF!</definedName>
    <definedName name="odi">[1]Insumos!#REF!</definedName>
    <definedName name="ofc">NA()</definedName>
    <definedName name="ofi" localSheetId="0">[1]Insumos!#REF!</definedName>
    <definedName name="ofi">[1]Insumos!#REF!</definedName>
    <definedName name="OGU">#REF!</definedName>
    <definedName name="oli" localSheetId="0">[1]Insumos!#REF!</definedName>
    <definedName name="oli">[1]Insumos!#REF!</definedName>
    <definedName name="pcf60x210" localSheetId="0">[1]Insumos!#REF!</definedName>
    <definedName name="pcf60x210">[1]Insumos!#REF!</definedName>
    <definedName name="pcf80x200" localSheetId="0">[1]Insumos!#REF!</definedName>
    <definedName name="pcf80x200">[1]Insumos!#REF!</definedName>
    <definedName name="pcf80x210" localSheetId="0">[1]Insumos!#REF!</definedName>
    <definedName name="pcf80x210">[1]Insumos!#REF!</definedName>
    <definedName name="pcfc" localSheetId="0">[1]Insumos!#REF!</definedName>
    <definedName name="pcfc">[1]Insumos!#REF!</definedName>
    <definedName name="pdm" localSheetId="0">[1]Insumos!#REF!</definedName>
    <definedName name="pdm">[1]Insumos!#REF!</definedName>
    <definedName name="pdm_5">#REF!</definedName>
    <definedName name="pes" localSheetId="0">[1]Insumos!#REF!</definedName>
    <definedName name="pes">[1]Insumos!#REF!</definedName>
    <definedName name="pig" localSheetId="0">[1]Insumos!#REF!</definedName>
    <definedName name="pig">[1]Insumos!#REF!</definedName>
    <definedName name="PII">#REF!</definedName>
    <definedName name="PIP">#REF!</definedName>
    <definedName name="plc" localSheetId="0">[1]Insumos!#REF!</definedName>
    <definedName name="plc">[1]Insumos!#REF!</definedName>
    <definedName name="plc2.5" localSheetId="0">[1]Insumos!#REF!</definedName>
    <definedName name="plc2.5">[1]Insumos!#REF!</definedName>
    <definedName name="PMS">#REF!</definedName>
    <definedName name="pont" localSheetId="0">[1]Insumos!#REF!</definedName>
    <definedName name="pont">[1]Insumos!#REF!</definedName>
    <definedName name="pref">NA()</definedName>
    <definedName name="pref_2">NA()</definedName>
    <definedName name="prf" localSheetId="0">[1]Insumos!#REF!</definedName>
    <definedName name="prf">[1]Insumos!#REF!</definedName>
    <definedName name="prg" localSheetId="0">[1]Insumos!#REF!</definedName>
    <definedName name="prg">[1]Insumos!#REF!</definedName>
    <definedName name="prg_5">#REF!</definedName>
    <definedName name="PROJ">#REF!</definedName>
    <definedName name="prtm" localSheetId="0">[1]Insumos!#REF!</definedName>
    <definedName name="prtm">[1]Insumos!#REF!</definedName>
    <definedName name="ptt3x2" localSheetId="0">[1]Insumos!#REF!</definedName>
    <definedName name="ptt3x2">[1]Insumos!#REF!</definedName>
    <definedName name="qgm" localSheetId="0">[1]Insumos!#REF!</definedName>
    <definedName name="qgm">[1]Insumos!#REF!</definedName>
    <definedName name="rdt13.8" localSheetId="0">[1]Insumos!#REF!</definedName>
    <definedName name="rdt13.8">[1]Insumos!#REF!</definedName>
    <definedName name="rec" localSheetId="0">[1]Insumos!#REF!</definedName>
    <definedName name="rec">[1]Insumos!#REF!</definedName>
    <definedName name="RES">#REF!</definedName>
    <definedName name="rgG3_4" localSheetId="0">[1]Insumos!#REF!</definedName>
    <definedName name="rgG3_4">[1]Insumos!#REF!</definedName>
    <definedName name="rgp1_2" localSheetId="0">[1]Insumos!#REF!</definedName>
    <definedName name="rgp1_2">[1]Insumos!#REF!</definedName>
    <definedName name="RLI">#REF!</definedName>
    <definedName name="RLP">#REF!</definedName>
    <definedName name="RPI">#REF!</definedName>
    <definedName name="RPP">#REF!</definedName>
    <definedName name="seat15" localSheetId="0">[1]Insumos!#REF!</definedName>
    <definedName name="seat15">[1]Insumos!#REF!</definedName>
    <definedName name="sin" localSheetId="0">[1]Insumos!#REF!</definedName>
    <definedName name="sin">[1]Insumos!#REF!</definedName>
    <definedName name="sollimp" localSheetId="0">[1]Insumos!#REF!</definedName>
    <definedName name="sollimp">[1]Insumos!#REF!</definedName>
    <definedName name="srv" localSheetId="0">[1]Insumos!#REF!</definedName>
    <definedName name="srv">[1]Insumos!#REF!</definedName>
    <definedName name="sum" localSheetId="0">[1]Insumos!#REF!</definedName>
    <definedName name="sum">[1]Insumos!#REF!</definedName>
    <definedName name="svt" localSheetId="0">[1]Insumos!#REF!</definedName>
    <definedName name="svt">[1]Insumos!#REF!</definedName>
    <definedName name="sxo" localSheetId="0">[1]Insumos!#REF!</definedName>
    <definedName name="sxo">[1]Insumos!#REF!</definedName>
    <definedName name="tbv" localSheetId="0">[1]Insumos!#REF!</definedName>
    <definedName name="tbv">[1]Insumos!#REF!</definedName>
    <definedName name="tbv_5">#REF!</definedName>
    <definedName name="ted" localSheetId="0">[1]Insumos!#REF!</definedName>
    <definedName name="ted">[1]Insumos!#REF!</definedName>
    <definedName name="ter" localSheetId="0">[1]Insumos!#REF!</definedName>
    <definedName name="ter">[1]Insumos!#REF!</definedName>
    <definedName name="tes" localSheetId="0">[1]Insumos!#REF!</definedName>
    <definedName name="tes">[1]Insumos!#REF!</definedName>
    <definedName name="tic">NA()</definedName>
    <definedName name="TID">#REF!</definedName>
    <definedName name="TID_2">#REF!</definedName>
    <definedName name="_xlnm.Print_Titles" localSheetId="0">'Planilha Orçamentária'!$B:$G,'Planilha Orçamentária'!$2:$19</definedName>
    <definedName name="tjc" localSheetId="0">[1]Insumos!#REF!</definedName>
    <definedName name="tjc">[1]Insumos!#REF!</definedName>
    <definedName name="tjf" localSheetId="0">[1]Insumos!#REF!</definedName>
    <definedName name="tjf">[1]Insumos!#REF!</definedName>
    <definedName name="tlc" localSheetId="0">[1]Insumos!#REF!</definedName>
    <definedName name="tlc">[1]Insumos!#REF!</definedName>
    <definedName name="tlf" localSheetId="0">[1]Insumos!#REF!</definedName>
    <definedName name="tlf">[1]Insumos!#REF!</definedName>
    <definedName name="tnp1_2" localSheetId="0">[1]Insumos!#REF!</definedName>
    <definedName name="tnp1_2">[1]Insumos!#REF!</definedName>
    <definedName name="tof" localSheetId="0">[1]Insumos!#REF!</definedName>
    <definedName name="tof">[1]Insumos!#REF!</definedName>
    <definedName name="TOT">#REF!</definedName>
    <definedName name="TOT_2">#REF!</definedName>
    <definedName name="tp6_12" localSheetId="0">[1]Insumos!#REF!</definedName>
    <definedName name="tp6_12">[1]Insumos!#REF!</definedName>
    <definedName name="tp6_16" localSheetId="0">[1]Insumos!#REF!</definedName>
    <definedName name="tp6_16">[1]Insumos!#REF!</definedName>
    <definedName name="TPI">#REF!</definedName>
    <definedName name="tpl1_2" localSheetId="0">[1]Insumos!#REF!</definedName>
    <definedName name="tpl1_2">[1]Insumos!#REF!</definedName>
    <definedName name="tpmfs" localSheetId="0">[1]Insumos!#REF!</definedName>
    <definedName name="tpmfs">[1]Insumos!#REF!</definedName>
    <definedName name="TPP">#REF!</definedName>
    <definedName name="trb" localSheetId="0">[1]Insumos!#REF!</definedName>
    <definedName name="trb">[1]Insumos!#REF!</definedName>
    <definedName name="tre" localSheetId="0">[1]Insumos!#REF!</definedName>
    <definedName name="tre">[1]Insumos!#REF!</definedName>
    <definedName name="ttc" localSheetId="0">[1]Insumos!#REF!</definedName>
    <definedName name="ttc">[1]Insumos!#REF!</definedName>
    <definedName name="tte" localSheetId="0">[1]Insumos!#REF!</definedName>
    <definedName name="tte">[1]Insumos!#REF!</definedName>
    <definedName name="tus" localSheetId="0">[1]Insumos!#REF!</definedName>
    <definedName name="tus">[1]Insumos!#REF!</definedName>
    <definedName name="tuso" localSheetId="0">[1]Insumos!#REF!</definedName>
    <definedName name="tuso">[1]Insumos!#REF!</definedName>
    <definedName name="USS">#REF!</definedName>
    <definedName name="v60120_" localSheetId="0">[1]Insumos!#REF!</definedName>
    <definedName name="v60120_">[1]Insumos!#REF!</definedName>
    <definedName name="VII">#REF!</definedName>
    <definedName name="VIP">#REF!</definedName>
    <definedName name="VLR">#REF!</definedName>
    <definedName name="vsb" localSheetId="0">[1]Insumos!#REF!</definedName>
    <definedName name="vsb">[1]Insumos!#REF!</definedName>
    <definedName name="zar" localSheetId="0">[1]Insumos!#REF!</definedName>
    <definedName name="zar">[1]Insumos!#REF!</definedName>
  </definedNames>
  <calcPr calcId="145621" fullPrecision="0"/>
</workbook>
</file>

<file path=xl/calcChain.xml><?xml version="1.0" encoding="utf-8"?>
<calcChain xmlns="http://schemas.openxmlformats.org/spreadsheetml/2006/main">
  <c r="F33" i="10" l="1"/>
  <c r="F46" i="10" l="1"/>
  <c r="F61" i="10"/>
  <c r="F63" i="10"/>
  <c r="F73" i="10"/>
  <c r="F72" i="10"/>
  <c r="F71" i="10"/>
  <c r="F70" i="10"/>
  <c r="F69" i="10"/>
  <c r="F68" i="10"/>
  <c r="F64" i="10"/>
  <c r="F62" i="10"/>
  <c r="F45" i="10"/>
  <c r="F43" i="10"/>
  <c r="F59" i="10"/>
  <c r="F58" i="10"/>
  <c r="F57" i="10"/>
  <c r="F56" i="10"/>
  <c r="F55" i="10"/>
  <c r="F54" i="10"/>
  <c r="F53" i="10"/>
  <c r="F52" i="10"/>
  <c r="F51" i="10"/>
  <c r="F50" i="10"/>
  <c r="F44" i="10"/>
  <c r="E11" i="10" l="1"/>
  <c r="F35" i="10" l="1"/>
  <c r="F39" i="10"/>
  <c r="F34" i="10"/>
  <c r="F29" i="10"/>
  <c r="F31" i="10"/>
  <c r="F38" i="10"/>
  <c r="F28" i="10"/>
  <c r="F41" i="10"/>
  <c r="F37" i="10"/>
  <c r="F27" i="10"/>
  <c r="F40" i="10"/>
  <c r="F30" i="10"/>
  <c r="F48" i="10"/>
  <c r="F65" i="10" l="1"/>
  <c r="F36" i="10" l="1"/>
  <c r="F32" i="10"/>
  <c r="F66" i="10" l="1"/>
  <c r="F67" i="10" s="1"/>
  <c r="H24" i="10" l="1"/>
  <c r="H62" i="10" l="1"/>
  <c r="H23" i="10"/>
  <c r="H70" i="10" l="1"/>
  <c r="H52" i="10"/>
  <c r="H33" i="10"/>
  <c r="H25" i="10"/>
  <c r="H58" i="10"/>
  <c r="H57" i="10"/>
  <c r="H64" i="10" l="1"/>
  <c r="H66" i="10"/>
  <c r="H67" i="10"/>
  <c r="H34" i="10" l="1"/>
  <c r="H63" i="10"/>
  <c r="H30" i="10"/>
  <c r="H68" i="10" l="1"/>
  <c r="H73" i="10"/>
  <c r="H28" i="10"/>
  <c r="H56" i="10"/>
  <c r="H69" i="10" l="1"/>
  <c r="H72" i="10"/>
  <c r="H61" i="10"/>
  <c r="H59" i="10"/>
  <c r="H35" i="10"/>
  <c r="H36" i="10"/>
  <c r="H45" i="10" l="1"/>
  <c r="H46" i="10"/>
  <c r="H50" i="10"/>
  <c r="H51" i="10"/>
  <c r="H54" i="10"/>
  <c r="H55" i="10"/>
  <c r="H32" i="10" l="1"/>
  <c r="F47" i="10"/>
  <c r="H47" i="10" s="1"/>
  <c r="H48" i="10"/>
  <c r="H43" i="10"/>
  <c r="H65" i="10" l="1"/>
  <c r="F49" i="10"/>
  <c r="H49" i="10" s="1"/>
  <c r="H22" i="10" l="1"/>
  <c r="H38" i="10" l="1"/>
  <c r="H40" i="10"/>
  <c r="H21" i="10"/>
  <c r="H39" i="10"/>
  <c r="H29" i="10"/>
  <c r="H31" i="10"/>
  <c r="H37" i="10" l="1"/>
  <c r="H27" i="10"/>
  <c r="H44" i="10"/>
  <c r="H41" i="10" l="1"/>
  <c r="G14" i="10" s="1"/>
  <c r="H53" i="10"/>
  <c r="H71" i="10"/>
  <c r="G15" i="10" l="1"/>
  <c r="G16" i="10" s="1"/>
  <c r="J17" i="10" s="1"/>
</calcChain>
</file>

<file path=xl/sharedStrings.xml><?xml version="1.0" encoding="utf-8"?>
<sst xmlns="http://schemas.openxmlformats.org/spreadsheetml/2006/main" count="229" uniqueCount="123">
  <si>
    <t xml:space="preserve">Obra:  </t>
  </si>
  <si>
    <t>PLANILHA ORÇAMENTÁRIA</t>
  </si>
  <si>
    <t>ITEM</t>
  </si>
  <si>
    <t>CÓDIGO</t>
  </si>
  <si>
    <t>DESCRIÇÃO DOS SERVIÇOS</t>
  </si>
  <si>
    <t>UNID.</t>
  </si>
  <si>
    <t>QUANT.</t>
  </si>
  <si>
    <t>PREÇO (R$)</t>
  </si>
  <si>
    <t>Serviços Preliminares</t>
  </si>
  <si>
    <t>1.1</t>
  </si>
  <si>
    <t>Mobilização de Equipamentos, Materiais e Pessoal.</t>
  </si>
  <si>
    <t>1.2</t>
  </si>
  <si>
    <t>mês</t>
  </si>
  <si>
    <t>2.1</t>
  </si>
  <si>
    <t>2.2</t>
  </si>
  <si>
    <t>2.3</t>
  </si>
  <si>
    <t>2.4</t>
  </si>
  <si>
    <t>Perfuração de poço com diâmetro mínimo de 8" (solo decomposto).</t>
  </si>
  <si>
    <t>m</t>
  </si>
  <si>
    <t>2.5</t>
  </si>
  <si>
    <t>Perfuração de poço com diâmetro mínimo de 6" (rocha cristalina).</t>
  </si>
  <si>
    <t>2.6</t>
  </si>
  <si>
    <t>m³</t>
  </si>
  <si>
    <t>2.9</t>
  </si>
  <si>
    <t>3.1</t>
  </si>
  <si>
    <t>3.2</t>
  </si>
  <si>
    <t>3.3</t>
  </si>
  <si>
    <t>3.4</t>
  </si>
  <si>
    <t>3.5</t>
  </si>
  <si>
    <t>m²</t>
  </si>
  <si>
    <t>2.10</t>
  </si>
  <si>
    <t>Local:</t>
  </si>
  <si>
    <t>Cristalino</t>
  </si>
  <si>
    <t>un</t>
  </si>
  <si>
    <t>Fornecimento e instalação de Cap fêmea de ponta de tubo de 6", para impedir contaminação do poço, inclusive anel de vedação e borracha.</t>
  </si>
  <si>
    <t>2.11</t>
  </si>
  <si>
    <t>2.12</t>
  </si>
  <si>
    <t>2.13</t>
  </si>
  <si>
    <t>2.14</t>
  </si>
  <si>
    <t>Montagem, instalação e desinstalação de sonda.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</si>
  <si>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</si>
  <si>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</si>
  <si>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</si>
  <si>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</si>
  <si>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</si>
  <si>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</si>
  <si>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</si>
  <si>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</si>
  <si>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</si>
  <si>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</si>
  <si>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</si>
  <si>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2.7</t>
  </si>
  <si>
    <t>2.8</t>
  </si>
  <si>
    <t>Poços Cristalinos - Montagem e Instalação com bomba submersa.</t>
  </si>
  <si>
    <t>Obtenção junto aos órgãos competente da Outorga de funcionamento e uso de recursos hídricos - CPRH/PE.</t>
  </si>
  <si>
    <t xml:space="preserve">Realização de limpeza do poço, realizado mediante a utilização de compressor de ar pelo método de fluxo e refluxo, incluindo operação e a instalação de compressor de ar, em conformidade com a NBR 12244. </t>
  </si>
  <si>
    <t>Valor Perfuração</t>
  </si>
  <si>
    <t>Valor Instalação</t>
  </si>
  <si>
    <t>Total de poços a perfurar</t>
  </si>
  <si>
    <t>Total de poços a instalar</t>
  </si>
  <si>
    <t>Bomba</t>
  </si>
  <si>
    <t>Cata-vento</t>
  </si>
  <si>
    <t>Valor Total das Obras</t>
  </si>
  <si>
    <t>Fornecimento, montagem e conservação de placa de identificação de obra padrão  (3m x 2m).</t>
  </si>
  <si>
    <t>Fornecimento e instalação de Revestimento do Poço em Tubo PVC Geomecânico STD em DN de 6" com luvas e rosca.</t>
  </si>
  <si>
    <t>Abrigo de proteção em concreto armado para quadro de comando de bomba.</t>
  </si>
  <si>
    <t>composição</t>
  </si>
  <si>
    <t>Desmobilização de Equipamentos, Materiais e Pessoal.</t>
  </si>
  <si>
    <t>TOTAL COM BDI</t>
  </si>
  <si>
    <t>UNITÁRIO C/BDI</t>
  </si>
  <si>
    <t>3.17</t>
  </si>
  <si>
    <t>Elaboração de projeto de rede elétrica de baixa tensão, incluído aprovação junto a concessionária.</t>
  </si>
  <si>
    <t>Fornecimento e montagem de quadro de medição no padrão CELPE para 3 ou 4 fios, inclusive haste de aterramento, condutores, conectores, eletroduto, disjuntor, caixa para disjuntor, bucha, arruela e tubo.</t>
  </si>
  <si>
    <t>Aterro manual de valas de fundação com até 0,40 m de profundidade, com avaliação visual da compactação (reservatório ao bebedouro).</t>
  </si>
  <si>
    <t>Aterro manual de valas de fundação com até 0,40 m de profundidade, com avaliação visual da compactação (poço ao reservatório).</t>
  </si>
  <si>
    <t>Limpeza do terreno - Raspagem e limpeza manual do terreno com destocamento de arvore até 15cm</t>
  </si>
  <si>
    <t>Locação, acompanhamento da perfuração, teste de vazão e da instalação do poço, por profissional habilitado.</t>
  </si>
  <si>
    <t xml:space="preserve">Realização de desenvolvimento e estimulação do poço, realizado mediante a utilização de compressor de ar pelo método de fluxo e refluxo, incluindo operação e a instalação de compressor de ar, em conformidade com a NBR12244. </t>
  </si>
  <si>
    <t>Realização de desinfecção do poço, incluindo material de limpeza, instalação e desinstalação de compressor, combustível e operador.</t>
  </si>
  <si>
    <t>Realização de teste de vazão e de bombeamento do poço, incluindo operação e instalação de motobomba submersa e grupo gerador eletrico, em conformidade com a NBR 12244.</t>
  </si>
  <si>
    <t>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</si>
  <si>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Fornecimento e assentamento de tubos e conexões em PVC, marrom, diâmetros de 32mm, soldável.</t>
  </si>
  <si>
    <t>Fornecimento e instalação de caixa d'água de fibra de 5m³, sobre base de concreto armado, incluído barrilete, tubulação de dreno, lavagem e ladrão.</t>
  </si>
  <si>
    <t>Execução de bebedouro em concreto armado, incluindo a instalação hidráulica.</t>
  </si>
  <si>
    <t>Execução de base de sustentação do reservatório em concreto armado, diâmetro de 2,06 m e altura de 1,10 m, conforme projeto.</t>
  </si>
  <si>
    <t xml:space="preserve">Fornecimento e montagem de cerca de proteção construída com mourões de concreto armado  (H=2,5 m), com ponta virada e com 11 fios de arame farpado, incluindo chumbamento e arame de fixação. </t>
  </si>
  <si>
    <t>Fornecimento, montagem e instalação de portão de ferro tubular, tela em aço galvanizado, dobradiças e fechadura para passagem de pedestre, medindo 1,80m x 1,10m, incluindo mourão de sustentação.</t>
  </si>
  <si>
    <t>Execução de rede elétrica de baixa tensão, com cabo de alumínio de 25 mm² (3+1).</t>
  </si>
  <si>
    <t>1.3</t>
  </si>
  <si>
    <t>2.15</t>
  </si>
  <si>
    <t>Cimentação anelar do poço, com argamassa de cimento e areia produzida no traço 1:3.</t>
  </si>
  <si>
    <t>1.4</t>
  </si>
  <si>
    <t>1.5</t>
  </si>
  <si>
    <t>Fornecimento de Veículo 4x4 à fiscalização com seguro, taxas de licenciamento, revisão periódica, manutenção, combustível e pneus.</t>
  </si>
  <si>
    <t>Administração local da obra.</t>
  </si>
  <si>
    <t>Poços Cristalinos profundidade média 60m</t>
  </si>
  <si>
    <t>Poços Cristalinos - Montagem e Instalação com cata-vento.</t>
  </si>
  <si>
    <t>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</si>
  <si>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>codigo</t>
  </si>
  <si>
    <t>Fornecimento e assentamento de tubos e conexões em PVC tipo Edutor, azul, Diâmetro Nominal de 50 mm (interligação do poço à caixa do reservatório).</t>
  </si>
  <si>
    <t>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</si>
  <si>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</si>
  <si>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</si>
  <si>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</si>
  <si>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</si>
  <si>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</si>
  <si>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</si>
  <si>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</si>
  <si>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</si>
  <si>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</si>
  <si>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</si>
  <si>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</si>
  <si>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</si>
  <si>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</si>
  <si>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 xml:space="preserve">Data: Agosto/2015 </t>
  </si>
  <si>
    <t xml:space="preserve">Realização de análise físico-química e bacteriológica da água em conformidade com a NR 518, incluindo a coleta, taxas e transporte. </t>
  </si>
  <si>
    <t>Limpeza do terreno - Raspagem e limpeza manual do terreno com destocamento de arvore até 15cm (área de bebedouro e do reservatório).</t>
  </si>
  <si>
    <t xml:space="preserve"> Data Base Utilizada para Insumos: SINAPI Julho/2015 Desonerado; ORSE Maio/2015; SEINFRA Tabela 023.1; Cotações</t>
  </si>
  <si>
    <t>Escavação manual de vala de fundação em material de 1 e 2ª categoria, com dimensões de 0,40 m x 0,30 m, profundidade até 0,40 m, incluindo regularização manual do fundo da vala (reservatório ao bebedouro).</t>
  </si>
  <si>
    <t xml:space="preserve">Escavação manual de vala de fundação para instalação de tubulação de adutora em material de 1ª e 2ª categoria, com dimensões de 0,40 m x 0,30 m, profundidade até 0,40 m,  incluindo regularização manual do fundo da vala (poço ao reservatório).  </t>
  </si>
  <si>
    <t xml:space="preserve"> Perfuração de Poços Tubulares - LOTE I</t>
  </si>
  <si>
    <t>Comunidades dispersas situadas na zona rural do município de Exu, sertão pernambucano, na área de atuação da 3ª Superintendência Regional da CODEVASF - LOTE I</t>
  </si>
  <si>
    <t>MODELO  - QUADRO PO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</si>
</sst>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(* #,##0.00_);_(* \(#,##0.00\);_(* \-??_);_(@_)"/>
    <numFmt numFmtId="169" formatCode="0.000"/>
    <numFmt numFmtId="170" formatCode="_(&quot;R$ &quot;* #,##0_);_(&quot;R$ &quot;* \(#,##0\);_(&quot;R$ &quot;* \-_);_(@_)"/>
    <numFmt numFmtId="171" formatCode="#,##0.000000"/>
    <numFmt numFmtId="172" formatCode="_(&quot;R$ &quot;* #,##0.00_);_(&quot;R$ &quot;* \(#,##0.00\);_(&quot;R$ &quot;* \-??_);_(@_)"/>
    <numFmt numFmtId="173" formatCode="#,##0.00000"/>
    <numFmt numFmtId="174" formatCode="_-* #,##0.00_-;\-* #,##0.00_-;_-* \-??_-;_-@_-"/>
  </numFmts>
  <fonts count="29" x14ac:knownFonts="1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5"/>
      <color indexed="56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Courier New"/>
      <family val="3"/>
    </font>
    <font>
      <b/>
      <sz val="12"/>
      <color indexed="8"/>
      <name val="Times New Roman"/>
      <family val="1"/>
    </font>
    <font>
      <b/>
      <sz val="14"/>
      <name val="Times New Roman"/>
      <family val="1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26"/>
      </patternFill>
    </fill>
    <fill>
      <patternFill patternType="solid">
        <fgColor rgb="FF00B0F0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170" fontId="24" fillId="0" borderId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171" fontId="24" fillId="0" borderId="0" applyFill="0" applyBorder="0" applyAlignment="0" applyProtection="0"/>
    <xf numFmtId="0" fontId="25" fillId="0" borderId="0"/>
    <xf numFmtId="3" fontId="24" fillId="0" borderId="0"/>
    <xf numFmtId="0" fontId="8" fillId="3" borderId="0" applyNumberFormat="0" applyBorder="0" applyAlignment="0" applyProtection="0"/>
    <xf numFmtId="0" fontId="26" fillId="0" borderId="0"/>
    <xf numFmtId="172" fontId="24" fillId="0" borderId="0" applyFill="0" applyBorder="0" applyAlignment="0" applyProtection="0"/>
    <xf numFmtId="0" fontId="9" fillId="22" borderId="0" applyNumberFormat="0" applyBorder="0" applyAlignment="0" applyProtection="0"/>
    <xf numFmtId="0" fontId="24" fillId="0" borderId="0"/>
    <xf numFmtId="0" fontId="24" fillId="0" borderId="0"/>
    <xf numFmtId="3" fontId="24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23" borderId="4" applyNumberFormat="0" applyAlignment="0" applyProtection="0"/>
    <xf numFmtId="9" fontId="24" fillId="0" borderId="0" applyFill="0" applyBorder="0" applyAlignment="0" applyProtection="0"/>
    <xf numFmtId="9" fontId="24" fillId="0" borderId="0" applyFill="0" applyBorder="0" applyAlignment="0" applyProtection="0"/>
    <xf numFmtId="0" fontId="10" fillId="16" borderId="5" applyNumberFormat="0" applyAlignment="0" applyProtection="0"/>
    <xf numFmtId="165" fontId="24" fillId="0" borderId="0" applyFill="0" applyBorder="0" applyAlignment="0" applyProtection="0"/>
    <xf numFmtId="169" fontId="24" fillId="0" borderId="0" applyFill="0" applyBorder="0" applyAlignment="0" applyProtection="0"/>
    <xf numFmtId="169" fontId="24" fillId="0" borderId="0" applyFill="0" applyBorder="0" applyAlignment="0" applyProtection="0"/>
    <xf numFmtId="173" fontId="24" fillId="0" borderId="0" applyFill="0" applyBorder="0" applyAlignment="0" applyProtection="0"/>
    <xf numFmtId="173" fontId="24" fillId="0" borderId="0" applyFill="0" applyBorder="0" applyAlignment="0" applyProtection="0"/>
    <xf numFmtId="173" fontId="24" fillId="0" borderId="0" applyFill="0" applyBorder="0" applyAlignment="0" applyProtection="0"/>
    <xf numFmtId="173" fontId="24" fillId="0" borderId="0" applyFill="0" applyBorder="0" applyAlignment="0" applyProtection="0"/>
    <xf numFmtId="173" fontId="24" fillId="0" borderId="0" applyFill="0" applyBorder="0" applyAlignment="0" applyProtection="0"/>
    <xf numFmtId="173" fontId="24" fillId="0" borderId="0" applyFill="0" applyBorder="0" applyAlignment="0" applyProtection="0"/>
    <xf numFmtId="174" fontId="24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4" fontId="24" fillId="0" borderId="0" applyFont="0" applyFill="0" applyBorder="0" applyAlignment="0" applyProtection="0"/>
    <xf numFmtId="44" fontId="24" fillId="0" borderId="0" applyFont="0" applyFill="0" applyBorder="0" applyAlignment="0" applyProtection="0"/>
  </cellStyleXfs>
  <cellXfs count="105">
    <xf numFmtId="0" fontId="0" fillId="0" borderId="0" xfId="0"/>
    <xf numFmtId="0" fontId="18" fillId="24" borderId="0" xfId="0" applyFont="1" applyFill="1"/>
    <xf numFmtId="0" fontId="18" fillId="24" borderId="0" xfId="0" applyFont="1" applyFill="1" applyAlignment="1"/>
    <xf numFmtId="2" fontId="18" fillId="24" borderId="0" xfId="0" applyNumberFormat="1" applyFont="1" applyFill="1"/>
    <xf numFmtId="0" fontId="18" fillId="0" borderId="0" xfId="0" applyFont="1" applyFill="1" applyBorder="1"/>
    <xf numFmtId="0" fontId="20" fillId="0" borderId="0" xfId="0" applyFont="1" applyBorder="1" applyAlignment="1">
      <alignment horizontal="left" vertical="center"/>
    </xf>
    <xf numFmtId="0" fontId="18" fillId="24" borderId="0" xfId="0" applyFont="1" applyFill="1" applyAlignment="1">
      <alignment horizontal="center" vertical="center"/>
    </xf>
    <xf numFmtId="0" fontId="18" fillId="24" borderId="0" xfId="0" applyFont="1" applyFill="1" applyBorder="1" applyAlignment="1">
      <alignment vertical="top" wrapText="1"/>
    </xf>
    <xf numFmtId="0" fontId="19" fillId="24" borderId="0" xfId="0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 wrapText="1"/>
    </xf>
    <xf numFmtId="2" fontId="18" fillId="24" borderId="0" xfId="0" applyNumberFormat="1" applyFont="1" applyFill="1" applyBorder="1"/>
    <xf numFmtId="165" fontId="24" fillId="24" borderId="0" xfId="52" applyFill="1" applyBorder="1" applyAlignment="1">
      <alignment vertical="top" wrapText="1"/>
    </xf>
    <xf numFmtId="165" fontId="24" fillId="24" borderId="0" xfId="52" applyFill="1" applyBorder="1" applyAlignment="1">
      <alignment vertical="center" wrapText="1"/>
    </xf>
    <xf numFmtId="165" fontId="23" fillId="24" borderId="0" xfId="52" applyFont="1" applyFill="1" applyBorder="1" applyAlignment="1">
      <alignment vertical="center" wrapText="1"/>
    </xf>
    <xf numFmtId="0" fontId="18" fillId="24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24" borderId="0" xfId="0" applyFont="1" applyFill="1" applyBorder="1" applyAlignment="1">
      <alignment vertical="center" wrapText="1"/>
    </xf>
    <xf numFmtId="0" fontId="19" fillId="24" borderId="0" xfId="0" applyFont="1" applyFill="1" applyBorder="1" applyAlignment="1">
      <alignment horizontal="center" vertical="center" wrapText="1"/>
    </xf>
    <xf numFmtId="0" fontId="18" fillId="24" borderId="0" xfId="0" applyFont="1" applyFill="1" applyBorder="1" applyAlignment="1">
      <alignment vertical="center"/>
    </xf>
    <xf numFmtId="9" fontId="18" fillId="24" borderId="0" xfId="49" applyFont="1" applyFill="1" applyBorder="1" applyAlignment="1" applyProtection="1">
      <alignment vertical="center" wrapText="1"/>
    </xf>
    <xf numFmtId="0" fontId="18" fillId="24" borderId="0" xfId="0" applyFont="1" applyFill="1" applyBorder="1" applyAlignment="1">
      <alignment horizontal="center" vertical="center"/>
    </xf>
    <xf numFmtId="0" fontId="18" fillId="24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justify" vertical="center" wrapText="1"/>
    </xf>
    <xf numFmtId="0" fontId="18" fillId="0" borderId="10" xfId="0" applyNumberFormat="1" applyFont="1" applyBorder="1" applyAlignment="1">
      <alignment horizontal="center" vertical="center"/>
    </xf>
    <xf numFmtId="0" fontId="19" fillId="24" borderId="10" xfId="0" applyFont="1" applyFill="1" applyBorder="1" applyAlignment="1">
      <alignment horizontal="center" vertical="top"/>
    </xf>
    <xf numFmtId="0" fontId="18" fillId="24" borderId="10" xfId="0" applyFont="1" applyFill="1" applyBorder="1" applyAlignment="1">
      <alignment horizontal="justify" vertical="center"/>
    </xf>
    <xf numFmtId="0" fontId="21" fillId="24" borderId="10" xfId="0" applyFont="1" applyFill="1" applyBorder="1" applyAlignment="1">
      <alignment horizontal="center" vertical="top"/>
    </xf>
    <xf numFmtId="0" fontId="19" fillId="25" borderId="10" xfId="0" applyFont="1" applyFill="1" applyBorder="1" applyAlignment="1">
      <alignment horizontal="center" vertical="center" wrapText="1"/>
    </xf>
    <xf numFmtId="0" fontId="21" fillId="25" borderId="10" xfId="0" applyFont="1" applyFill="1" applyBorder="1" applyAlignment="1">
      <alignment horizontal="center" vertical="top"/>
    </xf>
    <xf numFmtId="0" fontId="21" fillId="24" borderId="10" xfId="0" applyFont="1" applyFill="1" applyBorder="1" applyAlignment="1">
      <alignment horizontal="justify" vertical="top" wrapText="1"/>
    </xf>
    <xf numFmtId="0" fontId="22" fillId="0" borderId="10" xfId="0" applyFont="1" applyFill="1" applyBorder="1" applyAlignment="1">
      <alignment horizontal="justify" vertical="center"/>
    </xf>
    <xf numFmtId="0" fontId="18" fillId="0" borderId="10" xfId="0" applyFont="1" applyFill="1" applyBorder="1" applyAlignment="1">
      <alignment horizontal="justify" vertical="center"/>
    </xf>
    <xf numFmtId="0" fontId="18" fillId="0" borderId="10" xfId="0" applyNumberFormat="1" applyFont="1" applyBorder="1" applyAlignment="1">
      <alignment horizontal="justify" vertical="center" wrapText="1"/>
    </xf>
    <xf numFmtId="0" fontId="18" fillId="24" borderId="10" xfId="0" applyFont="1" applyFill="1" applyBorder="1" applyAlignment="1">
      <alignment horizontal="justify" vertical="center" wrapText="1"/>
    </xf>
    <xf numFmtId="0" fontId="19" fillId="0" borderId="0" xfId="0" applyFont="1" applyFill="1" applyBorder="1" applyAlignment="1">
      <alignment vertical="top" wrapText="1"/>
    </xf>
    <xf numFmtId="0" fontId="18" fillId="26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top"/>
    </xf>
    <xf numFmtId="0" fontId="18" fillId="0" borderId="10" xfId="0" applyNumberFormat="1" applyFont="1" applyFill="1" applyBorder="1" applyAlignment="1">
      <alignment horizontal="justify" vertical="center" wrapText="1"/>
    </xf>
    <xf numFmtId="0" fontId="18" fillId="0" borderId="10" xfId="0" applyNumberFormat="1" applyFont="1" applyFill="1" applyBorder="1" applyAlignment="1">
      <alignment horizontal="center" vertical="center"/>
    </xf>
    <xf numFmtId="49" fontId="19" fillId="24" borderId="10" xfId="0" applyNumberFormat="1" applyFont="1" applyFill="1" applyBorder="1" applyAlignment="1">
      <alignment horizontal="center" vertical="center"/>
    </xf>
    <xf numFmtId="0" fontId="19" fillId="27" borderId="10" xfId="0" applyFont="1" applyFill="1" applyBorder="1" applyAlignment="1">
      <alignment horizontal="center" vertical="center" wrapText="1"/>
    </xf>
    <xf numFmtId="0" fontId="19" fillId="25" borderId="10" xfId="0" applyFont="1" applyFill="1" applyBorder="1" applyAlignment="1">
      <alignment horizontal="center" vertical="top"/>
    </xf>
    <xf numFmtId="4" fontId="18" fillId="0" borderId="0" xfId="0" applyNumberFormat="1" applyFont="1" applyFill="1" applyBorder="1" applyAlignment="1">
      <alignment vertical="center"/>
    </xf>
    <xf numFmtId="0" fontId="19" fillId="24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27" fillId="25" borderId="10" xfId="0" applyFont="1" applyFill="1" applyBorder="1" applyAlignment="1">
      <alignment vertical="center"/>
    </xf>
    <xf numFmtId="0" fontId="19" fillId="0" borderId="10" xfId="0" applyFont="1" applyFill="1" applyBorder="1" applyAlignment="1">
      <alignment horizontal="center" vertical="center" wrapText="1"/>
    </xf>
    <xf numFmtId="0" fontId="19" fillId="27" borderId="10" xfId="0" applyFont="1" applyFill="1" applyBorder="1" applyAlignment="1">
      <alignment horizontal="left" vertical="center" wrapText="1"/>
    </xf>
    <xf numFmtId="0" fontId="27" fillId="25" borderId="10" xfId="0" applyFont="1" applyFill="1" applyBorder="1" applyAlignment="1">
      <alignment horizontal="left" vertical="center"/>
    </xf>
    <xf numFmtId="0" fontId="19" fillId="24" borderId="10" xfId="0" applyFont="1" applyFill="1" applyBorder="1" applyAlignment="1">
      <alignment horizontal="center" vertical="center" wrapText="1"/>
    </xf>
    <xf numFmtId="0" fontId="18" fillId="24" borderId="0" xfId="0" applyFont="1" applyFill="1" applyAlignment="1">
      <alignment horizontal="center"/>
    </xf>
    <xf numFmtId="0" fontId="21" fillId="24" borderId="0" xfId="0" applyFont="1" applyFill="1" applyBorder="1" applyAlignment="1">
      <alignment horizontal="center" vertical="top" wrapText="1"/>
    </xf>
    <xf numFmtId="0" fontId="19" fillId="24" borderId="10" xfId="0" applyFont="1" applyFill="1" applyBorder="1" applyAlignment="1">
      <alignment horizontal="center" vertical="center" wrapText="1"/>
    </xf>
    <xf numFmtId="0" fontId="21" fillId="30" borderId="10" xfId="0" applyFont="1" applyFill="1" applyBorder="1" applyAlignment="1">
      <alignment horizontal="center" vertical="top"/>
    </xf>
    <xf numFmtId="0" fontId="19" fillId="24" borderId="10" xfId="0" applyFont="1" applyFill="1" applyBorder="1" applyAlignment="1">
      <alignment horizontal="center" vertical="center" wrapText="1"/>
    </xf>
    <xf numFmtId="0" fontId="18" fillId="0" borderId="10" xfId="0" applyNumberFormat="1" applyFont="1" applyBorder="1" applyAlignment="1">
      <alignment horizontal="justify" vertical="center"/>
    </xf>
    <xf numFmtId="0" fontId="19" fillId="24" borderId="10" xfId="0" applyFont="1" applyFill="1" applyBorder="1" applyAlignment="1">
      <alignment horizontal="center" vertical="center" wrapText="1"/>
    </xf>
    <xf numFmtId="0" fontId="18" fillId="0" borderId="10" xfId="39" applyFont="1" applyFill="1" applyBorder="1" applyAlignment="1">
      <alignment horizontal="justify" vertical="center" wrapText="1"/>
    </xf>
    <xf numFmtId="0" fontId="22" fillId="24" borderId="10" xfId="0" applyFont="1" applyFill="1" applyBorder="1" applyAlignment="1">
      <alignment horizontal="justify" vertical="center"/>
    </xf>
    <xf numFmtId="4" fontId="19" fillId="27" borderId="10" xfId="52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>
      <alignment horizontal="justify" vertical="center" wrapText="1"/>
    </xf>
    <xf numFmtId="4" fontId="18" fillId="29" borderId="10" xfId="52" applyNumberFormat="1" applyFont="1" applyFill="1" applyBorder="1" applyAlignment="1" applyProtection="1">
      <alignment horizontal="center" vertical="center" wrapText="1"/>
    </xf>
    <xf numFmtId="4" fontId="18" fillId="29" borderId="10" xfId="0" applyNumberFormat="1" applyFont="1" applyFill="1" applyBorder="1" applyAlignment="1">
      <alignment horizontal="center" vertical="center" wrapText="1"/>
    </xf>
    <xf numFmtId="4" fontId="19" fillId="29" borderId="10" xfId="0" applyNumberFormat="1" applyFont="1" applyFill="1" applyBorder="1" applyAlignment="1">
      <alignment vertical="center" wrapText="1"/>
    </xf>
    <xf numFmtId="4" fontId="18" fillId="29" borderId="10" xfId="0" applyNumberFormat="1" applyFont="1" applyFill="1" applyBorder="1" applyAlignment="1">
      <alignment vertical="center" wrapText="1"/>
    </xf>
    <xf numFmtId="44" fontId="19" fillId="0" borderId="0" xfId="71" applyFont="1" applyFill="1" applyBorder="1" applyAlignment="1">
      <alignment vertical="center" wrapText="1"/>
    </xf>
    <xf numFmtId="0" fontId="27" fillId="25" borderId="10" xfId="0" applyFont="1" applyFill="1" applyBorder="1" applyAlignment="1">
      <alignment horizontal="left" vertical="center"/>
    </xf>
    <xf numFmtId="0" fontId="27" fillId="25" borderId="12" xfId="0" applyFont="1" applyFill="1" applyBorder="1" applyAlignment="1">
      <alignment horizontal="left" vertical="center"/>
    </xf>
    <xf numFmtId="0" fontId="27" fillId="25" borderId="14" xfId="0" applyFont="1" applyFill="1" applyBorder="1" applyAlignment="1">
      <alignment horizontal="left" vertical="center"/>
    </xf>
    <xf numFmtId="14" fontId="19" fillId="0" borderId="10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4" fontId="19" fillId="0" borderId="10" xfId="0" applyNumberFormat="1" applyFont="1" applyFill="1" applyBorder="1" applyAlignment="1">
      <alignment horizontal="center" vertical="center"/>
    </xf>
    <xf numFmtId="0" fontId="19" fillId="24" borderId="10" xfId="0" applyFont="1" applyFill="1" applyBorder="1" applyAlignment="1">
      <alignment horizontal="center" vertical="center"/>
    </xf>
    <xf numFmtId="0" fontId="19" fillId="28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27" borderId="10" xfId="0" applyFont="1" applyFill="1" applyBorder="1" applyAlignment="1">
      <alignment horizontal="left" vertical="center" wrapText="1"/>
    </xf>
    <xf numFmtId="0" fontId="19" fillId="24" borderId="10" xfId="0" applyFont="1" applyFill="1" applyBorder="1" applyAlignment="1">
      <alignment horizontal="center" vertical="center" wrapText="1"/>
    </xf>
    <xf numFmtId="17" fontId="19" fillId="0" borderId="17" xfId="0" quotePrefix="1" applyNumberFormat="1" applyFont="1" applyFill="1" applyBorder="1" applyAlignment="1">
      <alignment horizontal="center" vertical="center"/>
    </xf>
    <xf numFmtId="17" fontId="19" fillId="0" borderId="15" xfId="0" quotePrefix="1" applyNumberFormat="1" applyFont="1" applyFill="1" applyBorder="1" applyAlignment="1">
      <alignment horizontal="center" vertical="center"/>
    </xf>
    <xf numFmtId="17" fontId="19" fillId="0" borderId="16" xfId="0" quotePrefix="1" applyNumberFormat="1" applyFont="1" applyFill="1" applyBorder="1" applyAlignment="1">
      <alignment horizontal="center" vertical="center"/>
    </xf>
    <xf numFmtId="17" fontId="19" fillId="0" borderId="18" xfId="0" quotePrefix="1" applyNumberFormat="1" applyFont="1" applyFill="1" applyBorder="1" applyAlignment="1">
      <alignment horizontal="center" vertical="center" wrapText="1"/>
    </xf>
    <xf numFmtId="17" fontId="19" fillId="0" borderId="0" xfId="0" quotePrefix="1" applyNumberFormat="1" applyFont="1" applyFill="1" applyBorder="1" applyAlignment="1">
      <alignment horizontal="center" vertical="center" wrapText="1"/>
    </xf>
    <xf numFmtId="17" fontId="19" fillId="0" borderId="19" xfId="0" quotePrefix="1" applyNumberFormat="1" applyFont="1" applyFill="1" applyBorder="1" applyAlignment="1">
      <alignment horizontal="center" vertical="center" wrapText="1"/>
    </xf>
    <xf numFmtId="17" fontId="19" fillId="0" borderId="20" xfId="0" quotePrefix="1" applyNumberFormat="1" applyFont="1" applyFill="1" applyBorder="1" applyAlignment="1">
      <alignment horizontal="center" vertical="center" wrapText="1"/>
    </xf>
    <xf numFmtId="17" fontId="19" fillId="0" borderId="22" xfId="0" quotePrefix="1" applyNumberFormat="1" applyFont="1" applyFill="1" applyBorder="1" applyAlignment="1">
      <alignment horizontal="center" vertical="center" wrapText="1"/>
    </xf>
    <xf numFmtId="17" fontId="19" fillId="0" borderId="21" xfId="0" quotePrefix="1" applyNumberFormat="1" applyFont="1" applyFill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/>
    </xf>
    <xf numFmtId="0" fontId="19" fillId="0" borderId="17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justify"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 wrapText="1"/>
    </xf>
    <xf numFmtId="0" fontId="28" fillId="8" borderId="22" xfId="0" applyFont="1" applyFill="1" applyBorder="1" applyAlignment="1">
      <alignment horizontal="center" vertical="center"/>
    </xf>
  </cellXfs>
  <cellStyles count="72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uro" xfId="31"/>
    <cellStyle name="Excel Built-in Normal" xfId="32"/>
    <cellStyle name="Excel_BuiltIn_Normal 2" xfId="33"/>
    <cellStyle name="Incorreto 2" xfId="34"/>
    <cellStyle name="Indefinido" xfId="35"/>
    <cellStyle name="Moeda" xfId="71" builtinId="4"/>
    <cellStyle name="Moeda 2" xfId="36"/>
    <cellStyle name="Neutra 2" xfId="37"/>
    <cellStyle name="Normal" xfId="0" builtinId="0"/>
    <cellStyle name="Normal 2" xfId="38"/>
    <cellStyle name="Normal 2 2" xfId="39"/>
    <cellStyle name="Normal 2 3" xfId="40"/>
    <cellStyle name="Normal 2_Material" xfId="41"/>
    <cellStyle name="Normal 3" xfId="42"/>
    <cellStyle name="Normal 3 2" xfId="43"/>
    <cellStyle name="Normal 3_Material" xfId="44"/>
    <cellStyle name="Normal 4" xfId="45"/>
    <cellStyle name="Normal 5" xfId="46"/>
    <cellStyle name="Normal 6" xfId="47"/>
    <cellStyle name="Nota 2" xfId="48"/>
    <cellStyle name="Porcentagem" xfId="49" builtinId="5"/>
    <cellStyle name="Porcentagem 2" xfId="50"/>
    <cellStyle name="Saída 2" xfId="51"/>
    <cellStyle name="Separador de milhares [0] 2" xfId="53"/>
    <cellStyle name="Separador de milhares [0] 3" xfId="54"/>
    <cellStyle name="Separador de milhares 2" xfId="55"/>
    <cellStyle name="Separador de milhares 2 2" xfId="56"/>
    <cellStyle name="Separador de milhares 3" xfId="57"/>
    <cellStyle name="Separador de milhares 3 2" xfId="58"/>
    <cellStyle name="Separador de milhares 4" xfId="59"/>
    <cellStyle name="Separador de milhares 4 2" xfId="60"/>
    <cellStyle name="Separador de milhares 5" xfId="61"/>
    <cellStyle name="Texto de Aviso 2" xfId="62"/>
    <cellStyle name="Texto Explicativo 2" xfId="63"/>
    <cellStyle name="Título 1 1" xfId="64"/>
    <cellStyle name="Título 1 2" xfId="65"/>
    <cellStyle name="Título 2 2" xfId="66"/>
    <cellStyle name="Título 3 2" xfId="67"/>
    <cellStyle name="Título 4 2" xfId="68"/>
    <cellStyle name="Total 2" xfId="69"/>
    <cellStyle name="Vírgula" xfId="52" builtinId="3"/>
    <cellStyle name="Vírgula 2" xfId="70"/>
  </cellStyles>
  <dxfs count="0"/>
  <tableStyles count="0" defaultTableStyle="TableStyleMedium9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59530</xdr:colOff>
      <xdr:row>1</xdr:row>
      <xdr:rowOff>95248</xdr:rowOff>
    </xdr:from>
    <xdr:to>
      <xdr:col>3</xdr:col>
      <xdr:colOff>161923</xdr:colOff>
      <xdr:row>4</xdr:row>
      <xdr:rowOff>152398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530" y="297654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190496</xdr:colOff>
      <xdr:row>1</xdr:row>
      <xdr:rowOff>95248</xdr:rowOff>
    </xdr:from>
    <xdr:to>
      <xdr:col>7</xdr:col>
      <xdr:colOff>698539</xdr:colOff>
      <xdr:row>4</xdr:row>
      <xdr:rowOff>182489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559715" y="297654"/>
          <a:ext cx="6949324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ULIA~1.COD/CONFIG~1/Temp/Rar$DI00.344/Barragens/1%20Barragem%20da%20&#193;gua%20Fria/Or&#231;amento%20Barragem%20da%20&#193;gua%20F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74"/>
  <sheetViews>
    <sheetView tabSelected="1" view="pageBreakPreview" zoomScale="80" zoomScaleNormal="80" zoomScaleSheetLayoutView="80" workbookViewId="0">
      <selection activeCell="K18" sqref="K18"/>
    </sheetView>
  </sheetViews>
  <sheetFormatPr defaultColWidth="11.42578125" defaultRowHeight="15.75" x14ac:dyDescent="0.25"/>
  <cols>
    <col min="1" max="1" width="13" style="51" customWidth="1"/>
    <col min="2" max="2" width="7.42578125" style="1" customWidth="1"/>
    <col min="3" max="3" width="12.140625" style="1" hidden="1" customWidth="1"/>
    <col min="4" max="4" width="61.140625" style="2" customWidth="1"/>
    <col min="5" max="5" width="10.28515625" style="1" customWidth="1"/>
    <col min="6" max="6" width="11.7109375" style="3" customWidth="1"/>
    <col min="7" max="7" width="13.42578125" style="1" customWidth="1"/>
    <col min="8" max="8" width="15.42578125" style="1" customWidth="1"/>
    <col min="9" max="9" width="14.7109375" style="14" customWidth="1"/>
    <col min="10" max="10" width="28.28515625" style="1" customWidth="1"/>
    <col min="11" max="11" width="7.7109375" style="1" customWidth="1"/>
    <col min="12" max="16384" width="11.42578125" style="1"/>
  </cols>
  <sheetData>
    <row r="1" spans="1:9" ht="26.25" customHeight="1" x14ac:dyDescent="0.25">
      <c r="A1" s="104" t="s">
        <v>122</v>
      </c>
      <c r="B1" s="104"/>
      <c r="C1" s="104"/>
      <c r="D1" s="104"/>
      <c r="E1" s="104"/>
      <c r="F1" s="104"/>
      <c r="G1" s="104"/>
      <c r="H1" s="104"/>
    </row>
    <row r="2" spans="1:9" ht="12" customHeight="1" x14ac:dyDescent="0.25">
      <c r="A2" s="91"/>
      <c r="B2" s="91"/>
      <c r="C2" s="91"/>
      <c r="D2" s="91"/>
      <c r="E2" s="91"/>
      <c r="F2" s="91"/>
      <c r="G2" s="91"/>
      <c r="H2" s="91"/>
    </row>
    <row r="3" spans="1:9" s="4" customFormat="1" ht="12" customHeight="1" x14ac:dyDescent="0.25">
      <c r="A3" s="91"/>
      <c r="B3" s="91"/>
      <c r="C3" s="91"/>
      <c r="D3" s="91"/>
      <c r="E3" s="91"/>
      <c r="F3" s="91"/>
      <c r="G3" s="91"/>
      <c r="H3" s="91"/>
      <c r="I3" s="15"/>
    </row>
    <row r="4" spans="1:9" s="4" customFormat="1" ht="12.75" customHeight="1" x14ac:dyDescent="0.25">
      <c r="A4" s="91"/>
      <c r="B4" s="91"/>
      <c r="C4" s="91"/>
      <c r="D4" s="91"/>
      <c r="E4" s="91"/>
      <c r="F4" s="91"/>
      <c r="G4" s="91"/>
      <c r="H4" s="91"/>
      <c r="I4" s="15"/>
    </row>
    <row r="5" spans="1:9" s="4" customFormat="1" ht="15.75" customHeight="1" x14ac:dyDescent="0.25">
      <c r="A5" s="91"/>
      <c r="B5" s="91"/>
      <c r="C5" s="91"/>
      <c r="D5" s="91"/>
      <c r="E5" s="91"/>
      <c r="F5" s="91"/>
      <c r="G5" s="91"/>
      <c r="H5" s="91"/>
      <c r="I5" s="15"/>
    </row>
    <row r="6" spans="1:9" s="4" customFormat="1" ht="12.75" customHeight="1" x14ac:dyDescent="0.25">
      <c r="A6" s="79" t="s">
        <v>0</v>
      </c>
      <c r="B6" s="79"/>
      <c r="C6" s="79"/>
      <c r="D6" s="92" t="s">
        <v>120</v>
      </c>
      <c r="E6" s="93"/>
      <c r="F6" s="93"/>
      <c r="G6" s="93"/>
      <c r="H6" s="94"/>
    </row>
    <row r="7" spans="1:9" s="4" customFormat="1" ht="12.75" customHeight="1" x14ac:dyDescent="0.25">
      <c r="A7" s="98"/>
      <c r="B7" s="98"/>
      <c r="C7" s="98"/>
      <c r="D7" s="95"/>
      <c r="E7" s="96"/>
      <c r="F7" s="96"/>
      <c r="G7" s="96"/>
      <c r="H7" s="97"/>
      <c r="I7" s="15"/>
    </row>
    <row r="8" spans="1:9" s="4" customFormat="1" ht="18.75" customHeight="1" x14ac:dyDescent="0.25">
      <c r="A8" s="79" t="s">
        <v>31</v>
      </c>
      <c r="B8" s="79"/>
      <c r="C8" s="79"/>
      <c r="D8" s="99" t="s">
        <v>121</v>
      </c>
      <c r="E8" s="99"/>
      <c r="F8" s="99"/>
      <c r="G8" s="99"/>
      <c r="H8" s="99"/>
      <c r="I8" s="15"/>
    </row>
    <row r="9" spans="1:9" s="4" customFormat="1" ht="18" customHeight="1" x14ac:dyDescent="0.25">
      <c r="A9" s="79"/>
      <c r="B9" s="79"/>
      <c r="C9" s="79"/>
      <c r="D9" s="99"/>
      <c r="E9" s="99"/>
      <c r="F9" s="99"/>
      <c r="G9" s="99"/>
      <c r="H9" s="99"/>
      <c r="I9" s="15"/>
    </row>
    <row r="10" spans="1:9" s="4" customFormat="1" ht="15.75" customHeight="1" x14ac:dyDescent="0.25">
      <c r="A10" s="70" t="s">
        <v>58</v>
      </c>
      <c r="B10" s="70"/>
      <c r="C10" s="70"/>
      <c r="D10" s="70"/>
      <c r="E10" s="100" t="s">
        <v>32</v>
      </c>
      <c r="F10" s="101"/>
      <c r="G10" s="101"/>
      <c r="H10" s="102"/>
      <c r="I10" s="15"/>
    </row>
    <row r="11" spans="1:9" s="4" customFormat="1" x14ac:dyDescent="0.25">
      <c r="A11" s="70"/>
      <c r="B11" s="70"/>
      <c r="C11" s="70"/>
      <c r="D11" s="70"/>
      <c r="E11" s="73">
        <f>E13+G13</f>
        <v>11</v>
      </c>
      <c r="F11" s="103"/>
      <c r="G11" s="103"/>
      <c r="H11" s="74"/>
      <c r="I11" s="15"/>
    </row>
    <row r="12" spans="1:9" s="4" customFormat="1" ht="15.75" customHeight="1" x14ac:dyDescent="0.25">
      <c r="A12" s="70" t="s">
        <v>59</v>
      </c>
      <c r="B12" s="70"/>
      <c r="C12" s="70"/>
      <c r="D12" s="70"/>
      <c r="E12" s="71" t="s">
        <v>60</v>
      </c>
      <c r="F12" s="72"/>
      <c r="G12" s="71" t="s">
        <v>61</v>
      </c>
      <c r="H12" s="72"/>
      <c r="I12" s="15"/>
    </row>
    <row r="13" spans="1:9" s="4" customFormat="1" x14ac:dyDescent="0.25">
      <c r="A13" s="70"/>
      <c r="B13" s="70"/>
      <c r="C13" s="70"/>
      <c r="D13" s="70"/>
      <c r="E13" s="73">
        <v>6</v>
      </c>
      <c r="F13" s="74"/>
      <c r="G13" s="73">
        <v>5</v>
      </c>
      <c r="H13" s="74"/>
      <c r="I13" s="15"/>
    </row>
    <row r="14" spans="1:9" s="4" customFormat="1" ht="22.5" customHeight="1" x14ac:dyDescent="0.25">
      <c r="A14" s="82" t="s">
        <v>114</v>
      </c>
      <c r="B14" s="83"/>
      <c r="C14" s="83"/>
      <c r="D14" s="84"/>
      <c r="E14" s="75" t="s">
        <v>56</v>
      </c>
      <c r="F14" s="75"/>
      <c r="G14" s="76">
        <f>H20+H26</f>
        <v>0</v>
      </c>
      <c r="H14" s="76"/>
      <c r="I14" s="15"/>
    </row>
    <row r="15" spans="1:9" s="4" customFormat="1" ht="18.75" customHeight="1" x14ac:dyDescent="0.25">
      <c r="A15" s="85" t="s">
        <v>117</v>
      </c>
      <c r="B15" s="86"/>
      <c r="C15" s="86"/>
      <c r="D15" s="87"/>
      <c r="E15" s="75" t="s">
        <v>57</v>
      </c>
      <c r="F15" s="75"/>
      <c r="G15" s="76">
        <f>H42+H60</f>
        <v>0</v>
      </c>
      <c r="H15" s="76"/>
      <c r="I15" s="15"/>
    </row>
    <row r="16" spans="1:9" s="4" customFormat="1" ht="31.5" customHeight="1" x14ac:dyDescent="0.25">
      <c r="A16" s="88"/>
      <c r="B16" s="89"/>
      <c r="C16" s="89"/>
      <c r="D16" s="90"/>
      <c r="E16" s="75" t="s">
        <v>62</v>
      </c>
      <c r="F16" s="75"/>
      <c r="G16" s="76">
        <f>G14+G15</f>
        <v>0</v>
      </c>
      <c r="H16" s="76"/>
    </row>
    <row r="17" spans="1:10" s="4" customFormat="1" x14ac:dyDescent="0.25">
      <c r="A17" s="78" t="s">
        <v>1</v>
      </c>
      <c r="B17" s="78"/>
      <c r="C17" s="78"/>
      <c r="D17" s="78"/>
      <c r="E17" s="78"/>
      <c r="F17" s="78"/>
      <c r="G17" s="78"/>
      <c r="H17" s="78"/>
      <c r="I17" s="42"/>
      <c r="J17" s="66">
        <f>G16/E11</f>
        <v>0</v>
      </c>
    </row>
    <row r="18" spans="1:10" s="6" customFormat="1" ht="20.25" customHeight="1" x14ac:dyDescent="0.2">
      <c r="A18" s="77" t="s">
        <v>98</v>
      </c>
      <c r="B18" s="81" t="s">
        <v>2</v>
      </c>
      <c r="C18" s="39" t="s">
        <v>3</v>
      </c>
      <c r="D18" s="77" t="s">
        <v>4</v>
      </c>
      <c r="E18" s="77" t="s">
        <v>5</v>
      </c>
      <c r="F18" s="77" t="s">
        <v>6</v>
      </c>
      <c r="G18" s="79" t="s">
        <v>7</v>
      </c>
      <c r="H18" s="79"/>
      <c r="J18" s="5"/>
    </row>
    <row r="19" spans="1:10" s="6" customFormat="1" ht="45.75" customHeight="1" x14ac:dyDescent="0.2">
      <c r="A19" s="77"/>
      <c r="B19" s="81"/>
      <c r="C19" s="39"/>
      <c r="D19" s="77"/>
      <c r="E19" s="77"/>
      <c r="F19" s="77"/>
      <c r="G19" s="47" t="s">
        <v>69</v>
      </c>
      <c r="H19" s="44" t="s">
        <v>68</v>
      </c>
      <c r="J19" s="5"/>
    </row>
    <row r="20" spans="1:10" s="8" customFormat="1" x14ac:dyDescent="0.2">
      <c r="A20" s="27"/>
      <c r="B20" s="40">
        <v>1</v>
      </c>
      <c r="C20" s="41">
        <v>10101</v>
      </c>
      <c r="D20" s="80" t="s">
        <v>8</v>
      </c>
      <c r="E20" s="80"/>
      <c r="F20" s="80"/>
      <c r="G20" s="48"/>
      <c r="H20" s="64">
        <v>0</v>
      </c>
      <c r="I20" s="16"/>
      <c r="J20" s="5"/>
    </row>
    <row r="21" spans="1:10" s="8" customFormat="1" ht="23.25" customHeight="1" x14ac:dyDescent="0.2">
      <c r="A21" s="50" t="s">
        <v>66</v>
      </c>
      <c r="B21" s="21" t="s">
        <v>9</v>
      </c>
      <c r="C21" s="24"/>
      <c r="D21" s="25" t="s">
        <v>10</v>
      </c>
      <c r="E21" s="23" t="s">
        <v>33</v>
      </c>
      <c r="F21" s="62">
        <v>1</v>
      </c>
      <c r="G21" s="62">
        <v>0</v>
      </c>
      <c r="H21" s="63">
        <f>G21*F21</f>
        <v>0</v>
      </c>
      <c r="I21" s="17"/>
      <c r="J21" s="5"/>
    </row>
    <row r="22" spans="1:10" s="8" customFormat="1" ht="23.25" customHeight="1" x14ac:dyDescent="0.2">
      <c r="A22" s="50" t="s">
        <v>66</v>
      </c>
      <c r="B22" s="21" t="s">
        <v>11</v>
      </c>
      <c r="C22" s="24"/>
      <c r="D22" s="25" t="s">
        <v>67</v>
      </c>
      <c r="E22" s="23" t="s">
        <v>33</v>
      </c>
      <c r="F22" s="62">
        <v>1</v>
      </c>
      <c r="G22" s="62">
        <v>0</v>
      </c>
      <c r="H22" s="63">
        <f t="shared" ref="H22:H25" si="0">G22*F22</f>
        <v>0</v>
      </c>
      <c r="I22" s="17"/>
      <c r="J22" s="5"/>
    </row>
    <row r="23" spans="1:10" s="8" customFormat="1" ht="32.25" customHeight="1" x14ac:dyDescent="0.2">
      <c r="A23" s="57" t="s">
        <v>66</v>
      </c>
      <c r="B23" s="21" t="s">
        <v>88</v>
      </c>
      <c r="C23" s="24"/>
      <c r="D23" s="25" t="s">
        <v>63</v>
      </c>
      <c r="E23" s="21" t="s">
        <v>29</v>
      </c>
      <c r="F23" s="62">
        <v>6</v>
      </c>
      <c r="G23" s="62">
        <v>0</v>
      </c>
      <c r="H23" s="63">
        <f t="shared" si="0"/>
        <v>0</v>
      </c>
      <c r="I23" s="16"/>
    </row>
    <row r="24" spans="1:10" s="8" customFormat="1" ht="54" customHeight="1" x14ac:dyDescent="0.2">
      <c r="A24" s="57" t="s">
        <v>66</v>
      </c>
      <c r="B24" s="21" t="s">
        <v>91</v>
      </c>
      <c r="C24" s="24"/>
      <c r="D24" s="58" t="s">
        <v>93</v>
      </c>
      <c r="E24" s="21" t="s">
        <v>12</v>
      </c>
      <c r="F24" s="62">
        <v>4</v>
      </c>
      <c r="G24" s="62">
        <v>0</v>
      </c>
      <c r="H24" s="63">
        <f t="shared" si="0"/>
        <v>0</v>
      </c>
      <c r="I24" s="16"/>
    </row>
    <row r="25" spans="1:10" s="8" customFormat="1" ht="32.25" customHeight="1" x14ac:dyDescent="0.2">
      <c r="A25" s="57" t="s">
        <v>66</v>
      </c>
      <c r="B25" s="21" t="s">
        <v>92</v>
      </c>
      <c r="C25" s="24"/>
      <c r="D25" s="59" t="s">
        <v>94</v>
      </c>
      <c r="E25" s="23" t="s">
        <v>33</v>
      </c>
      <c r="F25" s="62">
        <v>1</v>
      </c>
      <c r="G25" s="62">
        <v>0</v>
      </c>
      <c r="H25" s="63">
        <f t="shared" si="0"/>
        <v>0</v>
      </c>
      <c r="I25" s="16"/>
    </row>
    <row r="26" spans="1:10" s="8" customFormat="1" ht="20.25" customHeight="1" x14ac:dyDescent="0.2">
      <c r="A26" s="27"/>
      <c r="B26" s="27">
        <v>2</v>
      </c>
      <c r="C26" s="28"/>
      <c r="D26" s="46" t="s">
        <v>95</v>
      </c>
      <c r="E26" s="46"/>
      <c r="F26" s="46"/>
      <c r="G26" s="46"/>
      <c r="H26" s="64">
        <v>0</v>
      </c>
      <c r="I26" s="16"/>
      <c r="J26" s="5"/>
    </row>
    <row r="27" spans="1:10" s="9" customFormat="1" ht="33.75" customHeight="1" x14ac:dyDescent="0.2">
      <c r="A27" s="50" t="s">
        <v>66</v>
      </c>
      <c r="B27" s="21" t="s">
        <v>13</v>
      </c>
      <c r="C27" s="29"/>
      <c r="D27" s="30" t="s">
        <v>76</v>
      </c>
      <c r="E27" s="23" t="s">
        <v>33</v>
      </c>
      <c r="F27" s="62">
        <f>E11</f>
        <v>11</v>
      </c>
      <c r="G27" s="62">
        <v>0</v>
      </c>
      <c r="H27" s="65">
        <f t="shared" ref="H27:H41" si="1">G27*F27</f>
        <v>0</v>
      </c>
      <c r="I27" s="18"/>
      <c r="J27" s="5"/>
    </row>
    <row r="28" spans="1:10" s="9" customFormat="1" ht="31.5" x14ac:dyDescent="0.2">
      <c r="A28" s="50" t="s">
        <v>66</v>
      </c>
      <c r="B28" s="21" t="s">
        <v>14</v>
      </c>
      <c r="C28" s="24"/>
      <c r="D28" s="31" t="s">
        <v>75</v>
      </c>
      <c r="E28" s="21" t="s">
        <v>29</v>
      </c>
      <c r="F28" s="62">
        <f>E11*4</f>
        <v>44</v>
      </c>
      <c r="G28" s="62">
        <v>0</v>
      </c>
      <c r="H28" s="65">
        <f t="shared" si="1"/>
        <v>0</v>
      </c>
      <c r="I28" s="18"/>
      <c r="J28" s="5"/>
    </row>
    <row r="29" spans="1:10" s="9" customFormat="1" ht="24" customHeight="1" x14ac:dyDescent="0.2">
      <c r="A29" s="50" t="s">
        <v>66</v>
      </c>
      <c r="B29" s="21" t="s">
        <v>15</v>
      </c>
      <c r="C29" s="29"/>
      <c r="D29" s="33" t="s">
        <v>39</v>
      </c>
      <c r="E29" s="23" t="s">
        <v>33</v>
      </c>
      <c r="F29" s="62">
        <f>E11</f>
        <v>11</v>
      </c>
      <c r="G29" s="62">
        <v>0</v>
      </c>
      <c r="H29" s="65">
        <f t="shared" si="1"/>
        <v>0</v>
      </c>
      <c r="I29" s="18"/>
      <c r="J29" s="5"/>
    </row>
    <row r="30" spans="1:10" s="8" customFormat="1" ht="31.5" x14ac:dyDescent="0.2">
      <c r="A30" s="50" t="s">
        <v>66</v>
      </c>
      <c r="B30" s="21" t="s">
        <v>16</v>
      </c>
      <c r="C30" s="29"/>
      <c r="D30" s="31" t="s">
        <v>17</v>
      </c>
      <c r="E30" s="21" t="s">
        <v>18</v>
      </c>
      <c r="F30" s="62">
        <f>E11*10</f>
        <v>110</v>
      </c>
      <c r="G30" s="62">
        <v>0</v>
      </c>
      <c r="H30" s="65">
        <f t="shared" si="1"/>
        <v>0</v>
      </c>
      <c r="I30" s="16"/>
      <c r="J30" s="5"/>
    </row>
    <row r="31" spans="1:10" s="9" customFormat="1" ht="34.5" customHeight="1" x14ac:dyDescent="0.2">
      <c r="A31" s="50" t="s">
        <v>66</v>
      </c>
      <c r="B31" s="21" t="s">
        <v>19</v>
      </c>
      <c r="C31" s="29"/>
      <c r="D31" s="31" t="s">
        <v>20</v>
      </c>
      <c r="E31" s="21" t="s">
        <v>18</v>
      </c>
      <c r="F31" s="62">
        <f>E11*50</f>
        <v>550</v>
      </c>
      <c r="G31" s="62">
        <v>0</v>
      </c>
      <c r="H31" s="65">
        <f t="shared" si="1"/>
        <v>0</v>
      </c>
      <c r="I31" s="18"/>
      <c r="J31" s="5"/>
    </row>
    <row r="32" spans="1:10" s="9" customFormat="1" ht="31.5" x14ac:dyDescent="0.2">
      <c r="A32" s="50" t="s">
        <v>66</v>
      </c>
      <c r="B32" s="21" t="s">
        <v>21</v>
      </c>
      <c r="C32" s="29"/>
      <c r="D32" s="25" t="s">
        <v>64</v>
      </c>
      <c r="E32" s="21" t="s">
        <v>18</v>
      </c>
      <c r="F32" s="62">
        <f>F30</f>
        <v>110</v>
      </c>
      <c r="G32" s="62">
        <v>0</v>
      </c>
      <c r="H32" s="65">
        <f t="shared" si="1"/>
        <v>0</v>
      </c>
      <c r="I32" s="18"/>
      <c r="J32" s="5"/>
    </row>
    <row r="33" spans="1:11" s="9" customFormat="1" ht="31.5" x14ac:dyDescent="0.2">
      <c r="A33" s="55" t="s">
        <v>66</v>
      </c>
      <c r="B33" s="21" t="s">
        <v>51</v>
      </c>
      <c r="C33" s="55"/>
      <c r="D33" s="56" t="s">
        <v>90</v>
      </c>
      <c r="E33" s="21" t="s">
        <v>22</v>
      </c>
      <c r="F33" s="62">
        <f>(E11*10*3.1416*(0.1016*0.1016-0.0762*0.0762))</f>
        <v>1.56</v>
      </c>
      <c r="G33" s="62">
        <v>0</v>
      </c>
      <c r="H33" s="65">
        <f t="shared" si="1"/>
        <v>0</v>
      </c>
      <c r="I33" s="18"/>
      <c r="J33" s="5"/>
    </row>
    <row r="34" spans="1:11" s="9" customFormat="1" ht="63" x14ac:dyDescent="0.2">
      <c r="A34" s="50" t="s">
        <v>66</v>
      </c>
      <c r="B34" s="21" t="s">
        <v>52</v>
      </c>
      <c r="C34" s="43"/>
      <c r="D34" s="22" t="s">
        <v>55</v>
      </c>
      <c r="E34" s="23" t="s">
        <v>33</v>
      </c>
      <c r="F34" s="62">
        <f>E11</f>
        <v>11</v>
      </c>
      <c r="G34" s="62">
        <v>0</v>
      </c>
      <c r="H34" s="65">
        <f t="shared" si="1"/>
        <v>0</v>
      </c>
      <c r="I34" s="18"/>
    </row>
    <row r="35" spans="1:11" s="9" customFormat="1" ht="66" customHeight="1" x14ac:dyDescent="0.2">
      <c r="A35" s="50" t="s">
        <v>66</v>
      </c>
      <c r="B35" s="21" t="s">
        <v>23</v>
      </c>
      <c r="C35" s="43"/>
      <c r="D35" s="22" t="s">
        <v>77</v>
      </c>
      <c r="E35" s="23" t="s">
        <v>33</v>
      </c>
      <c r="F35" s="62">
        <f>E11</f>
        <v>11</v>
      </c>
      <c r="G35" s="62">
        <v>0</v>
      </c>
      <c r="H35" s="65">
        <f t="shared" si="1"/>
        <v>0</v>
      </c>
      <c r="I35" s="18"/>
    </row>
    <row r="36" spans="1:11" s="7" customFormat="1" ht="58.5" customHeight="1" x14ac:dyDescent="0.2">
      <c r="A36" s="50" t="s">
        <v>66</v>
      </c>
      <c r="B36" s="21" t="s">
        <v>30</v>
      </c>
      <c r="C36" s="29"/>
      <c r="D36" s="31" t="s">
        <v>34</v>
      </c>
      <c r="E36" s="23" t="s">
        <v>33</v>
      </c>
      <c r="F36" s="62">
        <f>F27</f>
        <v>11</v>
      </c>
      <c r="G36" s="62">
        <v>0</v>
      </c>
      <c r="H36" s="65">
        <f t="shared" si="1"/>
        <v>0</v>
      </c>
      <c r="I36" s="13"/>
      <c r="J36" s="12"/>
    </row>
    <row r="37" spans="1:11" s="9" customFormat="1" ht="51" customHeight="1" x14ac:dyDescent="0.2">
      <c r="A37" s="50" t="s">
        <v>66</v>
      </c>
      <c r="B37" s="21" t="s">
        <v>35</v>
      </c>
      <c r="C37" s="29"/>
      <c r="D37" s="31" t="s">
        <v>78</v>
      </c>
      <c r="E37" s="23" t="s">
        <v>33</v>
      </c>
      <c r="F37" s="62">
        <f>E11</f>
        <v>11</v>
      </c>
      <c r="G37" s="62">
        <v>0</v>
      </c>
      <c r="H37" s="65">
        <f t="shared" si="1"/>
        <v>0</v>
      </c>
      <c r="I37" s="18"/>
    </row>
    <row r="38" spans="1:11" s="9" customFormat="1" ht="47.25" x14ac:dyDescent="0.2">
      <c r="A38" s="50" t="s">
        <v>66</v>
      </c>
      <c r="B38" s="21" t="s">
        <v>36</v>
      </c>
      <c r="C38" s="43"/>
      <c r="D38" s="33" t="s">
        <v>115</v>
      </c>
      <c r="E38" s="23" t="s">
        <v>33</v>
      </c>
      <c r="F38" s="62">
        <f>E11</f>
        <v>11</v>
      </c>
      <c r="G38" s="62">
        <v>0</v>
      </c>
      <c r="H38" s="65">
        <f t="shared" si="1"/>
        <v>0</v>
      </c>
      <c r="I38" s="18"/>
    </row>
    <row r="39" spans="1:11" s="9" customFormat="1" ht="51" customHeight="1" x14ac:dyDescent="0.2">
      <c r="A39" s="50" t="s">
        <v>66</v>
      </c>
      <c r="B39" s="21" t="s">
        <v>37</v>
      </c>
      <c r="C39" s="29"/>
      <c r="D39" s="31" t="s">
        <v>79</v>
      </c>
      <c r="E39" s="23" t="s">
        <v>33</v>
      </c>
      <c r="F39" s="62">
        <f>E11</f>
        <v>11</v>
      </c>
      <c r="G39" s="62">
        <v>0</v>
      </c>
      <c r="H39" s="65">
        <f t="shared" si="1"/>
        <v>0</v>
      </c>
      <c r="I39" s="18"/>
    </row>
    <row r="40" spans="1:11" s="9" customFormat="1" ht="37.5" customHeight="1" x14ac:dyDescent="0.2">
      <c r="A40" s="50" t="s">
        <v>66</v>
      </c>
      <c r="B40" s="21" t="s">
        <v>38</v>
      </c>
      <c r="C40" s="43"/>
      <c r="D40" s="33" t="s">
        <v>54</v>
      </c>
      <c r="E40" s="23" t="s">
        <v>33</v>
      </c>
      <c r="F40" s="62">
        <f>E11</f>
        <v>11</v>
      </c>
      <c r="G40" s="62">
        <v>0</v>
      </c>
      <c r="H40" s="65">
        <f t="shared" si="1"/>
        <v>0</v>
      </c>
      <c r="I40" s="19"/>
    </row>
    <row r="41" spans="1:11" s="7" customFormat="1" ht="98.25" customHeight="1" x14ac:dyDescent="0.2">
      <c r="A41" s="50" t="s">
        <v>66</v>
      </c>
      <c r="B41" s="21" t="s">
        <v>89</v>
      </c>
      <c r="C41" s="43"/>
      <c r="D41" s="22" t="s">
        <v>80</v>
      </c>
      <c r="E41" s="21" t="s">
        <v>22</v>
      </c>
      <c r="F41" s="62">
        <f>E11*0.15</f>
        <v>1.65</v>
      </c>
      <c r="G41" s="62">
        <v>0</v>
      </c>
      <c r="H41" s="65">
        <f t="shared" si="1"/>
        <v>0</v>
      </c>
      <c r="I41" s="13"/>
      <c r="J41" s="12"/>
    </row>
    <row r="42" spans="1:11" s="7" customFormat="1" x14ac:dyDescent="0.2">
      <c r="A42" s="27"/>
      <c r="B42" s="27">
        <v>3</v>
      </c>
      <c r="C42" s="28"/>
      <c r="D42" s="67" t="s">
        <v>53</v>
      </c>
      <c r="E42" s="67"/>
      <c r="F42" s="67"/>
      <c r="G42" s="49"/>
      <c r="H42" s="64">
        <v>0</v>
      </c>
      <c r="I42" s="13"/>
      <c r="J42" s="12"/>
    </row>
    <row r="43" spans="1:11" ht="47.25" x14ac:dyDescent="0.25">
      <c r="A43" s="50" t="s">
        <v>66</v>
      </c>
      <c r="B43" s="21" t="s">
        <v>24</v>
      </c>
      <c r="C43" s="26"/>
      <c r="D43" s="22" t="s">
        <v>99</v>
      </c>
      <c r="E43" s="23" t="s">
        <v>18</v>
      </c>
      <c r="F43" s="62">
        <f>(E13)*30</f>
        <v>180</v>
      </c>
      <c r="G43" s="62">
        <v>0</v>
      </c>
      <c r="H43" s="65">
        <f t="shared" ref="H43:H73" si="2">G43*F43</f>
        <v>0</v>
      </c>
      <c r="I43" s="20"/>
      <c r="J43" s="11"/>
      <c r="K43" s="10"/>
    </row>
    <row r="44" spans="1:11" s="7" customFormat="1" ht="81" customHeight="1" x14ac:dyDescent="0.2">
      <c r="A44" s="50" t="s">
        <v>66</v>
      </c>
      <c r="B44" s="21" t="s">
        <v>25</v>
      </c>
      <c r="C44" s="26"/>
      <c r="D44" s="32" t="s">
        <v>100</v>
      </c>
      <c r="E44" s="23" t="s">
        <v>33</v>
      </c>
      <c r="F44" s="62">
        <f>E13</f>
        <v>6</v>
      </c>
      <c r="G44" s="62">
        <v>0</v>
      </c>
      <c r="H44" s="65">
        <f t="shared" si="2"/>
        <v>0</v>
      </c>
      <c r="I44" s="13"/>
      <c r="J44" s="12"/>
    </row>
    <row r="45" spans="1:11" s="7" customFormat="1" ht="55.5" customHeight="1" x14ac:dyDescent="0.2">
      <c r="A45" s="50" t="s">
        <v>66</v>
      </c>
      <c r="B45" s="21" t="s">
        <v>26</v>
      </c>
      <c r="C45" s="24"/>
      <c r="D45" s="22" t="s">
        <v>116</v>
      </c>
      <c r="E45" s="21" t="s">
        <v>29</v>
      </c>
      <c r="F45" s="62">
        <f>(E13)*10.25</f>
        <v>61.5</v>
      </c>
      <c r="G45" s="62">
        <v>0</v>
      </c>
      <c r="H45" s="65">
        <f t="shared" si="2"/>
        <v>0</v>
      </c>
      <c r="I45" s="13"/>
      <c r="J45" s="12"/>
    </row>
    <row r="46" spans="1:11" s="7" customFormat="1" ht="63" x14ac:dyDescent="0.2">
      <c r="A46" s="53" t="s">
        <v>66</v>
      </c>
      <c r="B46" s="21" t="s">
        <v>27</v>
      </c>
      <c r="C46" s="26"/>
      <c r="D46" s="37" t="s">
        <v>118</v>
      </c>
      <c r="E46" s="23" t="s">
        <v>22</v>
      </c>
      <c r="F46" s="62">
        <f>E13*(1.4+1.4+1.4+1.4+0.7+0.7+0.7+0.7+3+3+1.2+1.2)*0.4*0.3</f>
        <v>12.1</v>
      </c>
      <c r="G46" s="62">
        <v>0</v>
      </c>
      <c r="H46" s="65">
        <f t="shared" si="2"/>
        <v>0</v>
      </c>
      <c r="I46" s="13"/>
      <c r="J46" s="12"/>
    </row>
    <row r="47" spans="1:11" s="7" customFormat="1" ht="47.25" x14ac:dyDescent="0.2">
      <c r="A47" s="53" t="s">
        <v>66</v>
      </c>
      <c r="B47" s="21" t="s">
        <v>28</v>
      </c>
      <c r="C47" s="26"/>
      <c r="D47" s="37" t="s">
        <v>73</v>
      </c>
      <c r="E47" s="23" t="s">
        <v>22</v>
      </c>
      <c r="F47" s="62">
        <f>F46</f>
        <v>12.1</v>
      </c>
      <c r="G47" s="62">
        <v>0</v>
      </c>
      <c r="H47" s="65">
        <f t="shared" si="2"/>
        <v>0</v>
      </c>
      <c r="I47" s="13"/>
      <c r="J47" s="12"/>
    </row>
    <row r="48" spans="1:11" s="7" customFormat="1" ht="84" customHeight="1" x14ac:dyDescent="0.2">
      <c r="A48" s="53" t="s">
        <v>66</v>
      </c>
      <c r="B48" s="21" t="s">
        <v>40</v>
      </c>
      <c r="C48" s="26"/>
      <c r="D48" s="22" t="s">
        <v>119</v>
      </c>
      <c r="E48" s="23" t="s">
        <v>22</v>
      </c>
      <c r="F48" s="62">
        <f>F43*0.4*0.3</f>
        <v>21.6</v>
      </c>
      <c r="G48" s="62">
        <v>0</v>
      </c>
      <c r="H48" s="65">
        <f t="shared" si="2"/>
        <v>0</v>
      </c>
      <c r="I48" s="13"/>
      <c r="J48" s="12"/>
    </row>
    <row r="49" spans="1:10" s="7" customFormat="1" ht="48.75" customHeight="1" x14ac:dyDescent="0.2">
      <c r="A49" s="53" t="s">
        <v>66</v>
      </c>
      <c r="B49" s="21" t="s">
        <v>41</v>
      </c>
      <c r="C49" s="26"/>
      <c r="D49" s="37" t="s">
        <v>74</v>
      </c>
      <c r="E49" s="23" t="s">
        <v>22</v>
      </c>
      <c r="F49" s="62">
        <f>F48</f>
        <v>21.6</v>
      </c>
      <c r="G49" s="62">
        <v>0</v>
      </c>
      <c r="H49" s="65">
        <f t="shared" si="2"/>
        <v>0</v>
      </c>
      <c r="I49" s="13"/>
      <c r="J49" s="12"/>
    </row>
    <row r="50" spans="1:10" s="7" customFormat="1" ht="31.5" x14ac:dyDescent="0.2">
      <c r="A50" s="50" t="s">
        <v>66</v>
      </c>
      <c r="B50" s="21" t="s">
        <v>42</v>
      </c>
      <c r="C50" s="26"/>
      <c r="D50" s="37" t="s">
        <v>81</v>
      </c>
      <c r="E50" s="23" t="s">
        <v>18</v>
      </c>
      <c r="F50" s="62">
        <f>E13*20</f>
        <v>120</v>
      </c>
      <c r="G50" s="62">
        <v>0</v>
      </c>
      <c r="H50" s="65">
        <f t="shared" si="2"/>
        <v>0</v>
      </c>
      <c r="I50" s="13"/>
      <c r="J50" s="12"/>
    </row>
    <row r="51" spans="1:10" s="7" customFormat="1" ht="58.5" customHeight="1" x14ac:dyDescent="0.2">
      <c r="A51" s="50" t="s">
        <v>66</v>
      </c>
      <c r="B51" s="21" t="s">
        <v>43</v>
      </c>
      <c r="C51" s="26"/>
      <c r="D51" s="37" t="s">
        <v>82</v>
      </c>
      <c r="E51" s="23" t="s">
        <v>33</v>
      </c>
      <c r="F51" s="62">
        <f>E13</f>
        <v>6</v>
      </c>
      <c r="G51" s="62">
        <v>0</v>
      </c>
      <c r="H51" s="65">
        <f t="shared" si="2"/>
        <v>0</v>
      </c>
      <c r="I51" s="13"/>
      <c r="J51" s="12"/>
    </row>
    <row r="52" spans="1:10" s="7" customFormat="1" ht="63" customHeight="1" x14ac:dyDescent="0.2">
      <c r="A52" s="53" t="s">
        <v>66</v>
      </c>
      <c r="B52" s="21" t="s">
        <v>44</v>
      </c>
      <c r="C52" s="54"/>
      <c r="D52" s="37" t="s">
        <v>85</v>
      </c>
      <c r="E52" s="38" t="s">
        <v>18</v>
      </c>
      <c r="F52" s="62">
        <f>E13*14.7</f>
        <v>88.2</v>
      </c>
      <c r="G52" s="62">
        <v>0</v>
      </c>
      <c r="H52" s="65">
        <f t="shared" si="2"/>
        <v>0</v>
      </c>
      <c r="I52" s="13"/>
      <c r="J52" s="12"/>
    </row>
    <row r="53" spans="1:10" s="7" customFormat="1" ht="64.5" customHeight="1" x14ac:dyDescent="0.2">
      <c r="A53" s="53" t="s">
        <v>66</v>
      </c>
      <c r="B53" s="21" t="s">
        <v>45</v>
      </c>
      <c r="C53" s="45"/>
      <c r="D53" s="22" t="s">
        <v>86</v>
      </c>
      <c r="E53" s="45" t="s">
        <v>33</v>
      </c>
      <c r="F53" s="63">
        <f>E13</f>
        <v>6</v>
      </c>
      <c r="G53" s="63">
        <v>0</v>
      </c>
      <c r="H53" s="65">
        <f t="shared" si="2"/>
        <v>0</v>
      </c>
      <c r="I53" s="13"/>
      <c r="J53" s="12"/>
    </row>
    <row r="54" spans="1:10" s="7" customFormat="1" ht="31.5" x14ac:dyDescent="0.2">
      <c r="A54" s="50" t="s">
        <v>66</v>
      </c>
      <c r="B54" s="21" t="s">
        <v>46</v>
      </c>
      <c r="C54" s="36"/>
      <c r="D54" s="22" t="s">
        <v>83</v>
      </c>
      <c r="E54" s="38" t="s">
        <v>33</v>
      </c>
      <c r="F54" s="63">
        <f>E13</f>
        <v>6</v>
      </c>
      <c r="G54" s="62">
        <v>0</v>
      </c>
      <c r="H54" s="65">
        <f t="shared" si="2"/>
        <v>0</v>
      </c>
      <c r="I54" s="13"/>
      <c r="J54" s="12"/>
    </row>
    <row r="55" spans="1:10" s="7" customFormat="1" ht="42" customHeight="1" x14ac:dyDescent="0.2">
      <c r="A55" s="50" t="s">
        <v>66</v>
      </c>
      <c r="B55" s="21" t="s">
        <v>47</v>
      </c>
      <c r="C55" s="35"/>
      <c r="D55" s="22" t="s">
        <v>84</v>
      </c>
      <c r="E55" s="45" t="s">
        <v>33</v>
      </c>
      <c r="F55" s="63">
        <f>E13</f>
        <v>6</v>
      </c>
      <c r="G55" s="63">
        <v>0</v>
      </c>
      <c r="H55" s="65">
        <f t="shared" si="2"/>
        <v>0</v>
      </c>
      <c r="I55" s="13"/>
      <c r="J55" s="12"/>
    </row>
    <row r="56" spans="1:10" s="7" customFormat="1" ht="38.25" customHeight="1" x14ac:dyDescent="0.2">
      <c r="A56" s="50" t="s">
        <v>66</v>
      </c>
      <c r="B56" s="21" t="s">
        <v>48</v>
      </c>
      <c r="C56" s="36"/>
      <c r="D56" s="22" t="s">
        <v>71</v>
      </c>
      <c r="E56" s="38" t="s">
        <v>33</v>
      </c>
      <c r="F56" s="63">
        <f>E13</f>
        <v>6</v>
      </c>
      <c r="G56" s="62">
        <v>0</v>
      </c>
      <c r="H56" s="65">
        <f t="shared" si="2"/>
        <v>0</v>
      </c>
      <c r="I56" s="13"/>
      <c r="J56" s="12"/>
    </row>
    <row r="57" spans="1:10" s="7" customFormat="1" ht="31.5" x14ac:dyDescent="0.2">
      <c r="A57" s="50" t="s">
        <v>66</v>
      </c>
      <c r="B57" s="21" t="s">
        <v>49</v>
      </c>
      <c r="C57" s="36"/>
      <c r="D57" s="22" t="s">
        <v>87</v>
      </c>
      <c r="E57" s="38" t="s">
        <v>18</v>
      </c>
      <c r="F57" s="62">
        <f>E13*200</f>
        <v>1200</v>
      </c>
      <c r="G57" s="62">
        <v>0</v>
      </c>
      <c r="H57" s="65">
        <f t="shared" si="2"/>
        <v>0</v>
      </c>
      <c r="I57" s="13"/>
      <c r="J57" s="12"/>
    </row>
    <row r="58" spans="1:10" s="7" customFormat="1" ht="70.5" customHeight="1" x14ac:dyDescent="0.2">
      <c r="A58" s="55" t="s">
        <v>66</v>
      </c>
      <c r="B58" s="21" t="s">
        <v>50</v>
      </c>
      <c r="C58" s="35"/>
      <c r="D58" s="22" t="s">
        <v>72</v>
      </c>
      <c r="E58" s="45" t="s">
        <v>33</v>
      </c>
      <c r="F58" s="63">
        <f>E13</f>
        <v>6</v>
      </c>
      <c r="G58" s="63">
        <v>0</v>
      </c>
      <c r="H58" s="65">
        <f t="shared" si="2"/>
        <v>0</v>
      </c>
      <c r="I58" s="13"/>
      <c r="J58" s="12"/>
    </row>
    <row r="59" spans="1:10" s="7" customFormat="1" ht="31.5" x14ac:dyDescent="0.2">
      <c r="A59" s="50" t="s">
        <v>66</v>
      </c>
      <c r="B59" s="21" t="s">
        <v>70</v>
      </c>
      <c r="C59" s="36"/>
      <c r="D59" s="22" t="s">
        <v>65</v>
      </c>
      <c r="E59" s="45" t="s">
        <v>33</v>
      </c>
      <c r="F59" s="62">
        <f>E13</f>
        <v>6</v>
      </c>
      <c r="G59" s="62">
        <v>0</v>
      </c>
      <c r="H59" s="65">
        <f t="shared" si="2"/>
        <v>0</v>
      </c>
      <c r="I59" s="13"/>
      <c r="J59" s="12"/>
    </row>
    <row r="60" spans="1:10" s="7" customFormat="1" x14ac:dyDescent="0.2">
      <c r="A60" s="27"/>
      <c r="B60" s="27">
        <v>4</v>
      </c>
      <c r="C60" s="28"/>
      <c r="D60" s="68" t="s">
        <v>96</v>
      </c>
      <c r="E60" s="69"/>
      <c r="F60" s="69"/>
      <c r="G60" s="60"/>
      <c r="H60" s="64">
        <v>0</v>
      </c>
      <c r="I60" s="13"/>
      <c r="J60" s="12"/>
    </row>
    <row r="61" spans="1:10" s="7" customFormat="1" ht="58.5" customHeight="1" x14ac:dyDescent="0.25">
      <c r="A61" s="57" t="s">
        <v>66</v>
      </c>
      <c r="B61" s="21" t="s">
        <v>101</v>
      </c>
      <c r="C61" s="1"/>
      <c r="D61" s="61" t="s">
        <v>99</v>
      </c>
      <c r="E61" s="23" t="s">
        <v>18</v>
      </c>
      <c r="F61" s="62">
        <f>G13*30</f>
        <v>150</v>
      </c>
      <c r="G61" s="62">
        <v>0</v>
      </c>
      <c r="H61" s="65">
        <f t="shared" si="2"/>
        <v>0</v>
      </c>
      <c r="I61" s="34"/>
      <c r="J61" s="34"/>
    </row>
    <row r="62" spans="1:10" s="7" customFormat="1" ht="86.25" customHeight="1" x14ac:dyDescent="0.25">
      <c r="A62" s="57" t="s">
        <v>66</v>
      </c>
      <c r="B62" s="21" t="s">
        <v>102</v>
      </c>
      <c r="C62" s="1"/>
      <c r="D62" s="32" t="s">
        <v>97</v>
      </c>
      <c r="E62" s="23" t="s">
        <v>33</v>
      </c>
      <c r="F62" s="62">
        <f>G13</f>
        <v>5</v>
      </c>
      <c r="G62" s="62">
        <v>0</v>
      </c>
      <c r="H62" s="65">
        <f t="shared" si="2"/>
        <v>0</v>
      </c>
      <c r="I62" s="34"/>
      <c r="J62" s="34"/>
    </row>
    <row r="63" spans="1:10" s="7" customFormat="1" ht="51" customHeight="1" x14ac:dyDescent="0.25">
      <c r="A63" s="57" t="s">
        <v>66</v>
      </c>
      <c r="B63" s="21" t="s">
        <v>103</v>
      </c>
      <c r="C63" s="1"/>
      <c r="D63" s="61" t="s">
        <v>116</v>
      </c>
      <c r="E63" s="21" t="s">
        <v>29</v>
      </c>
      <c r="F63" s="62">
        <f>G13*10.25</f>
        <v>51.25</v>
      </c>
      <c r="G63" s="62">
        <v>0</v>
      </c>
      <c r="H63" s="65">
        <f t="shared" si="2"/>
        <v>0</v>
      </c>
      <c r="I63" s="13"/>
      <c r="J63" s="12"/>
    </row>
    <row r="64" spans="1:10" s="7" customFormat="1" ht="70.5" customHeight="1" x14ac:dyDescent="0.25">
      <c r="A64" s="57" t="s">
        <v>66</v>
      </c>
      <c r="B64" s="21" t="s">
        <v>104</v>
      </c>
      <c r="C64" s="1"/>
      <c r="D64" s="37" t="s">
        <v>118</v>
      </c>
      <c r="E64" s="23" t="s">
        <v>22</v>
      </c>
      <c r="F64" s="62">
        <f>G13*(1.4+1.4+1.4+1.4+0.7+0.7+0.7+0.7+3+3+1.2+1.2)*0.4*0.3</f>
        <v>10.08</v>
      </c>
      <c r="G64" s="62">
        <v>0</v>
      </c>
      <c r="H64" s="65">
        <f t="shared" si="2"/>
        <v>0</v>
      </c>
      <c r="I64" s="13"/>
      <c r="J64" s="12"/>
    </row>
    <row r="65" spans="1:11" ht="59.25" customHeight="1" x14ac:dyDescent="0.25">
      <c r="A65" s="57" t="s">
        <v>66</v>
      </c>
      <c r="B65" s="21" t="s">
        <v>105</v>
      </c>
      <c r="D65" s="37" t="s">
        <v>73</v>
      </c>
      <c r="E65" s="23" t="s">
        <v>22</v>
      </c>
      <c r="F65" s="62">
        <f>F64</f>
        <v>10.08</v>
      </c>
      <c r="G65" s="62">
        <v>0</v>
      </c>
      <c r="H65" s="65">
        <f t="shared" si="2"/>
        <v>0</v>
      </c>
      <c r="I65" s="20"/>
      <c r="J65" s="11"/>
      <c r="K65" s="10"/>
    </row>
    <row r="66" spans="1:11" s="9" customFormat="1" ht="86.25" customHeight="1" x14ac:dyDescent="0.25">
      <c r="A66" s="57" t="s">
        <v>66</v>
      </c>
      <c r="B66" s="21" t="s">
        <v>106</v>
      </c>
      <c r="C66" s="1"/>
      <c r="D66" s="61" t="s">
        <v>119</v>
      </c>
      <c r="E66" s="23" t="s">
        <v>22</v>
      </c>
      <c r="F66" s="62">
        <f>F61*0.4*0.3</f>
        <v>18</v>
      </c>
      <c r="G66" s="62">
        <v>0</v>
      </c>
      <c r="H66" s="65">
        <f t="shared" si="2"/>
        <v>0</v>
      </c>
      <c r="I66" s="18"/>
      <c r="J66" s="5"/>
    </row>
    <row r="67" spans="1:11" s="9" customFormat="1" ht="57.75" customHeight="1" x14ac:dyDescent="0.25">
      <c r="A67" s="57" t="s">
        <v>66</v>
      </c>
      <c r="B67" s="21" t="s">
        <v>107</v>
      </c>
      <c r="C67" s="1"/>
      <c r="D67" s="37" t="s">
        <v>74</v>
      </c>
      <c r="E67" s="23" t="s">
        <v>22</v>
      </c>
      <c r="F67" s="62">
        <f>F66</f>
        <v>18</v>
      </c>
      <c r="G67" s="62">
        <v>0</v>
      </c>
      <c r="H67" s="65">
        <f t="shared" si="2"/>
        <v>0</v>
      </c>
      <c r="I67" s="18"/>
    </row>
    <row r="68" spans="1:11" s="9" customFormat="1" ht="42.75" customHeight="1" x14ac:dyDescent="0.25">
      <c r="A68" s="57" t="s">
        <v>66</v>
      </c>
      <c r="B68" s="21" t="s">
        <v>108</v>
      </c>
      <c r="C68" s="1"/>
      <c r="D68" s="37" t="s">
        <v>81</v>
      </c>
      <c r="E68" s="23" t="s">
        <v>18</v>
      </c>
      <c r="F68" s="62">
        <f>G13*20</f>
        <v>100</v>
      </c>
      <c r="G68" s="62">
        <v>0</v>
      </c>
      <c r="H68" s="65">
        <f t="shared" si="2"/>
        <v>0</v>
      </c>
      <c r="I68" s="18"/>
    </row>
    <row r="69" spans="1:11" s="8" customFormat="1" ht="54" customHeight="1" x14ac:dyDescent="0.25">
      <c r="A69" s="57" t="s">
        <v>66</v>
      </c>
      <c r="B69" s="21" t="s">
        <v>109</v>
      </c>
      <c r="C69" s="1"/>
      <c r="D69" s="37" t="s">
        <v>82</v>
      </c>
      <c r="E69" s="23" t="s">
        <v>33</v>
      </c>
      <c r="F69" s="62">
        <f>G13</f>
        <v>5</v>
      </c>
      <c r="G69" s="62">
        <v>0</v>
      </c>
      <c r="H69" s="65">
        <f t="shared" si="2"/>
        <v>0</v>
      </c>
      <c r="I69" s="16"/>
    </row>
    <row r="70" spans="1:11" s="9" customFormat="1" ht="63" customHeight="1" x14ac:dyDescent="0.25">
      <c r="A70" s="57" t="s">
        <v>66</v>
      </c>
      <c r="B70" s="21" t="s">
        <v>110</v>
      </c>
      <c r="C70" s="1"/>
      <c r="D70" s="37" t="s">
        <v>85</v>
      </c>
      <c r="E70" s="38" t="s">
        <v>18</v>
      </c>
      <c r="F70" s="62">
        <f>G13*14.7</f>
        <v>73.5</v>
      </c>
      <c r="G70" s="62">
        <v>0</v>
      </c>
      <c r="H70" s="65">
        <f t="shared" si="2"/>
        <v>0</v>
      </c>
      <c r="I70" s="18"/>
    </row>
    <row r="71" spans="1:11" s="9" customFormat="1" ht="69.75" customHeight="1" x14ac:dyDescent="0.25">
      <c r="A71" s="57" t="s">
        <v>66</v>
      </c>
      <c r="B71" s="21" t="s">
        <v>111</v>
      </c>
      <c r="C71" s="1"/>
      <c r="D71" s="61" t="s">
        <v>86</v>
      </c>
      <c r="E71" s="45" t="s">
        <v>33</v>
      </c>
      <c r="F71" s="63">
        <f>G13</f>
        <v>5</v>
      </c>
      <c r="G71" s="63">
        <v>0</v>
      </c>
      <c r="H71" s="65">
        <f t="shared" si="2"/>
        <v>0</v>
      </c>
      <c r="I71" s="18"/>
    </row>
    <row r="72" spans="1:11" s="9" customFormat="1" ht="45.75" customHeight="1" x14ac:dyDescent="0.25">
      <c r="A72" s="57" t="s">
        <v>66</v>
      </c>
      <c r="B72" s="21" t="s">
        <v>112</v>
      </c>
      <c r="C72" s="1"/>
      <c r="D72" s="61" t="s">
        <v>83</v>
      </c>
      <c r="E72" s="38" t="s">
        <v>33</v>
      </c>
      <c r="F72" s="62">
        <f>G13</f>
        <v>5</v>
      </c>
      <c r="G72" s="62">
        <v>0</v>
      </c>
      <c r="H72" s="65">
        <f t="shared" si="2"/>
        <v>0</v>
      </c>
      <c r="I72" s="18"/>
    </row>
    <row r="73" spans="1:11" s="9" customFormat="1" ht="48.75" customHeight="1" x14ac:dyDescent="0.25">
      <c r="A73" s="57" t="s">
        <v>66</v>
      </c>
      <c r="B73" s="21" t="s">
        <v>113</v>
      </c>
      <c r="C73" s="1"/>
      <c r="D73" s="61" t="s">
        <v>84</v>
      </c>
      <c r="E73" s="45" t="s">
        <v>33</v>
      </c>
      <c r="F73" s="63">
        <f>G13</f>
        <v>5</v>
      </c>
      <c r="G73" s="63">
        <v>0</v>
      </c>
      <c r="H73" s="65">
        <f t="shared" si="2"/>
        <v>0</v>
      </c>
      <c r="I73" s="18"/>
    </row>
    <row r="74" spans="1:11" s="9" customFormat="1" ht="53.25" customHeight="1" x14ac:dyDescent="0.25">
      <c r="A74" s="52"/>
      <c r="B74" s="1"/>
      <c r="C74" s="1"/>
      <c r="D74" s="2"/>
      <c r="E74" s="1"/>
      <c r="F74" s="3"/>
      <c r="G74" s="1"/>
      <c r="I74" s="18"/>
    </row>
  </sheetData>
  <mergeCells count="32">
    <mergeCell ref="A1:H1"/>
    <mergeCell ref="E12:F12"/>
    <mergeCell ref="E13:F13"/>
    <mergeCell ref="A2:H5"/>
    <mergeCell ref="D6:H7"/>
    <mergeCell ref="A10:D11"/>
    <mergeCell ref="A6:C7"/>
    <mergeCell ref="A8:C9"/>
    <mergeCell ref="D8:H9"/>
    <mergeCell ref="E10:H10"/>
    <mergeCell ref="E11:H11"/>
    <mergeCell ref="D18:D19"/>
    <mergeCell ref="E18:E19"/>
    <mergeCell ref="F18:F19"/>
    <mergeCell ref="A14:D14"/>
    <mergeCell ref="A15:D16"/>
    <mergeCell ref="D42:F42"/>
    <mergeCell ref="D60:F60"/>
    <mergeCell ref="A12:D13"/>
    <mergeCell ref="G12:H12"/>
    <mergeCell ref="G13:H13"/>
    <mergeCell ref="E14:F14"/>
    <mergeCell ref="E15:F15"/>
    <mergeCell ref="E16:F16"/>
    <mergeCell ref="G14:H14"/>
    <mergeCell ref="G15:H15"/>
    <mergeCell ref="A18:A19"/>
    <mergeCell ref="G16:H16"/>
    <mergeCell ref="A17:H17"/>
    <mergeCell ref="G18:H18"/>
    <mergeCell ref="D20:F20"/>
    <mergeCell ref="B18:B19"/>
  </mergeCells>
  <printOptions horizontalCentered="1"/>
  <pageMargins left="0.47244094488188981" right="0.19685039370078741" top="0.27559055118110237" bottom="0.19685039370078741" header="0.51181102362204722" footer="0.51181102362204722"/>
  <pageSetup paperSize="9" scale="65" firstPageNumber="0" fitToWidth="2" fitToHeight="3" orientation="portrait" r:id="rId1"/>
  <headerFooter alignWithMargins="0"/>
  <rowBreaks count="2" manualBreakCount="2">
    <brk id="41" max="7" man="1"/>
    <brk id="5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Orçamentária</vt:lpstr>
      <vt:lpstr>'Planilha Orçamentária'!Area_de_impressao</vt:lpstr>
      <vt:lpstr>'Planilha Orçamentária'!Titulos_de_impressao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Miguel Oliveira Martin</dc:creator>
  <cp:lastModifiedBy>Victor Miguel Oliveira Martin</cp:lastModifiedBy>
  <cp:lastPrinted>2015-08-25T20:20:05Z</cp:lastPrinted>
  <dcterms:created xsi:type="dcterms:W3CDTF">2013-05-02T14:52:15Z</dcterms:created>
  <dcterms:modified xsi:type="dcterms:W3CDTF">2015-08-28T13:55:35Z</dcterms:modified>
</cp:coreProperties>
</file>