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0230"/>
  </bookViews>
  <sheets>
    <sheet name="SES_Serviços" sheetId="5" r:id="rId1"/>
  </sheets>
  <definedNames>
    <definedName name="_xlnm.Print_Area" localSheetId="0">SES_Serviços!$A$1:$F$45</definedName>
  </definedNames>
  <calcPr calcId="125725"/>
</workbook>
</file>

<file path=xl/calcChain.xml><?xml version="1.0" encoding="utf-8"?>
<calcChain xmlns="http://schemas.openxmlformats.org/spreadsheetml/2006/main">
  <c r="F15" i="5"/>
  <c r="F31"/>
  <c r="F29"/>
  <c r="B10"/>
  <c r="E27" l="1"/>
  <c r="F27" s="1"/>
  <c r="B43"/>
  <c r="C20"/>
  <c r="D20"/>
  <c r="D31"/>
  <c r="E25"/>
  <c r="F25" s="1"/>
  <c r="E21"/>
  <c r="E23"/>
  <c r="E29"/>
  <c r="E22"/>
  <c r="F20" l="1"/>
  <c r="F33" s="1"/>
</calcChain>
</file>

<file path=xl/sharedStrings.xml><?xml version="1.0" encoding="utf-8"?>
<sst xmlns="http://schemas.openxmlformats.org/spreadsheetml/2006/main" count="94" uniqueCount="56">
  <si>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</si>
  <si>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</si>
  <si>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</si>
  <si>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</si>
  <si>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</si>
  <si>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</si>
  <si>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</si>
  <si>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</si>
  <si>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</si>
  <si>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</si>
  <si>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1.1</t>
  </si>
  <si>
    <t>1.2</t>
  </si>
  <si>
    <t>1.3</t>
  </si>
  <si>
    <t>OUTROS</t>
  </si>
  <si>
    <t>3.2</t>
  </si>
  <si>
    <t>VIAGENS</t>
  </si>
  <si>
    <t>3.3</t>
  </si>
  <si>
    <t>3.1</t>
  </si>
  <si>
    <t>ISS</t>
  </si>
  <si>
    <t>PIS</t>
  </si>
  <si>
    <t>Cofins</t>
  </si>
  <si>
    <t xml:space="preserve">PV = </t>
  </si>
  <si>
    <t>BDI =</t>
  </si>
  <si>
    <t>calculado</t>
  </si>
  <si>
    <t>adotado</t>
  </si>
  <si>
    <t>ESCRITÓRIO CENTRAL</t>
  </si>
  <si>
    <t>a =</t>
  </si>
  <si>
    <t>Administração Central</t>
  </si>
  <si>
    <t>r =</t>
  </si>
  <si>
    <t>Taxa de Risco</t>
  </si>
  <si>
    <t>i =</t>
  </si>
  <si>
    <t>Impostos</t>
  </si>
  <si>
    <t>l =</t>
  </si>
  <si>
    <t>Lucro</t>
  </si>
  <si>
    <t>f  =</t>
  </si>
  <si>
    <t>Despesas financeiras</t>
  </si>
  <si>
    <t>TAXA DE RISCO ( r )</t>
  </si>
  <si>
    <t>ADMINISTRAÇÃO CENTRAL ( a )</t>
  </si>
  <si>
    <t>IMPOSTOS E TAXAS ( i )</t>
  </si>
  <si>
    <t>DESPESAS FINANCEIRAS ( f )</t>
  </si>
  <si>
    <t>LUCRO ( l )</t>
  </si>
  <si>
    <t>MINISTÉRIO DA INTEGRAÇÃO NACIONAL</t>
  </si>
  <si>
    <t>COMPANHIA DE DESENVOLVIMENTO DOS VALES DO SÃO FRANCISCO E DO PARNAÍBA</t>
  </si>
  <si>
    <t>ÁREA DE REVITALIZAÇÃO DAS BACIAS HIDROGRÁFICAS</t>
  </si>
  <si>
    <t xml:space="preserve">DETALHAMENTO DO B.D.I </t>
  </si>
  <si>
    <t>Quadro PO-XV</t>
  </si>
  <si>
    <t>BDI = ((1+a+r+f)/(1-(i+l))-1)*100</t>
  </si>
  <si>
    <t>a = 8,01% Administração Central</t>
  </si>
  <si>
    <t>i = 7,15% Impostos</t>
  </si>
  <si>
    <t>r = 1,74% Taxa de Risco</t>
  </si>
  <si>
    <t>f = 1,20% Despesas Financeiras</t>
  </si>
  <si>
    <t>l = 7,50% Lucro</t>
  </si>
  <si>
    <t>¹ BDI calculado de cordo com o Acordão n° 2369/2011 - TCU - Plenário</t>
  </si>
  <si>
    <t>² No ISS observar legislação do município. Considerando 50% do preco de venda.</t>
  </si>
  <si>
    <t xml:space="preserve">Anexo VII </t>
  </si>
  <si>
    <t>Recuperação da Barragem do Zabumbão, no município de Paramirim-Ba na área de abrangência da 2ª SR, no Estado da Bahia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</si>
</sst>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&quot;R$ &quot;#,##0.00"/>
    <numFmt numFmtId="166" formatCode="0.0000"/>
  </numFmts>
  <fonts count="9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4"/>
      <name val="Arial Narrow"/>
      <family val="2"/>
    </font>
    <font>
      <b/>
      <sz val="11"/>
      <name val="Arial"/>
      <family val="2"/>
    </font>
    <font>
      <b/>
      <sz val="10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49" fontId="7" fillId="0" borderId="0" xfId="0" applyNumberFormat="1" applyFont="1" applyBorder="1" applyAlignment="1">
      <alignment horizontal="left" vertical="top" wrapText="1" indent="1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right"/>
    </xf>
    <xf numFmtId="0" fontId="2" fillId="0" borderId="6" xfId="0" applyFont="1" applyBorder="1"/>
    <xf numFmtId="4" fontId="3" fillId="0" borderId="8" xfId="0" applyNumberFormat="1" applyFont="1" applyBorder="1"/>
    <xf numFmtId="2" fontId="2" fillId="0" borderId="6" xfId="0" applyNumberFormat="1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0" xfId="0" applyFont="1" applyAlignment="1"/>
    <xf numFmtId="2" fontId="3" fillId="0" borderId="6" xfId="0" applyNumberFormat="1" applyFont="1" applyBorder="1"/>
    <xf numFmtId="4" fontId="3" fillId="0" borderId="7" xfId="0" applyNumberFormat="1" applyFont="1" applyBorder="1"/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/>
    <xf numFmtId="2" fontId="3" fillId="0" borderId="0" xfId="0" applyNumberFormat="1" applyFont="1" applyBorder="1"/>
    <xf numFmtId="0" fontId="2" fillId="0" borderId="9" xfId="0" applyFont="1" applyBorder="1" applyAlignment="1">
      <alignment horizontal="right"/>
    </xf>
    <xf numFmtId="0" fontId="3" fillId="0" borderId="10" xfId="0" applyFont="1" applyBorder="1"/>
    <xf numFmtId="2" fontId="3" fillId="0" borderId="10" xfId="0" applyNumberFormat="1" applyFont="1" applyBorder="1"/>
    <xf numFmtId="4" fontId="2" fillId="0" borderId="10" xfId="0" applyNumberFormat="1" applyFont="1" applyBorder="1"/>
    <xf numFmtId="4" fontId="3" fillId="0" borderId="11" xfId="0" applyNumberFormat="1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/>
    <xf numFmtId="166" fontId="2" fillId="0" borderId="0" xfId="0" applyNumberFormat="1" applyFont="1"/>
    <xf numFmtId="2" fontId="3" fillId="0" borderId="0" xfId="0" applyNumberFormat="1" applyFont="1"/>
    <xf numFmtId="0" fontId="2" fillId="0" borderId="5" xfId="0" applyFont="1" applyBorder="1" applyAlignment="1">
      <alignment horizontal="center"/>
    </xf>
    <xf numFmtId="165" fontId="3" fillId="0" borderId="0" xfId="1" applyNumberFormat="1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 indent="7"/>
    </xf>
    <xf numFmtId="0" fontId="8" fillId="0" borderId="0" xfId="0" applyFont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781050</xdr:colOff>
      <xdr:row>2</xdr:row>
      <xdr:rowOff>180975</xdr:rowOff>
    </xdr:to>
    <xdr:pic>
      <xdr:nvPicPr>
        <xdr:cNvPr id="10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28575"/>
          <a:ext cx="14668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view="pageBreakPreview" zoomScaleSheetLayoutView="100" workbookViewId="0">
      <selection activeCell="K16" sqref="K16:K17"/>
    </sheetView>
  </sheetViews>
  <sheetFormatPr defaultRowHeight="12.75"/>
  <cols>
    <col min="1" max="1" width="10.7109375" style="2" customWidth="1"/>
    <col min="2" max="2" width="50.7109375" style="2" customWidth="1"/>
    <col min="3" max="4" width="8.7109375" style="2" customWidth="1"/>
    <col min="5" max="6" width="12.7109375" style="2" customWidth="1"/>
    <col min="7" max="7" width="1.5703125" style="2" customWidth="1"/>
    <col min="8" max="8" width="2" style="2" customWidth="1"/>
    <col min="9" max="9" width="5.28515625" style="2" bestFit="1" customWidth="1"/>
    <col min="10" max="10" width="1.42578125" style="2" bestFit="1" customWidth="1"/>
    <col min="11" max="16384" width="9.140625" style="2"/>
  </cols>
  <sheetData>
    <row r="1" spans="1:14" ht="15" customHeight="1">
      <c r="A1" s="1"/>
      <c r="B1" s="59" t="s">
        <v>41</v>
      </c>
      <c r="C1" s="59"/>
      <c r="D1" s="59"/>
      <c r="E1" s="59"/>
      <c r="F1" s="59"/>
    </row>
    <row r="2" spans="1:14" ht="15" customHeight="1">
      <c r="A2" s="1"/>
      <c r="B2" s="59" t="s">
        <v>42</v>
      </c>
      <c r="C2" s="59"/>
      <c r="D2" s="59"/>
      <c r="E2" s="59"/>
      <c r="F2" s="59"/>
    </row>
    <row r="3" spans="1:14" ht="15" customHeight="1">
      <c r="A3" s="1"/>
      <c r="B3" s="59" t="s">
        <v>43</v>
      </c>
      <c r="C3" s="59"/>
      <c r="D3" s="59"/>
      <c r="E3" s="59"/>
      <c r="F3" s="59"/>
    </row>
    <row r="4" spans="1:14" ht="15" customHeight="1"/>
    <row r="5" spans="1:14" ht="15" customHeight="1">
      <c r="A5" s="60" t="s">
        <v>54</v>
      </c>
      <c r="B5" s="60"/>
      <c r="C5" s="60"/>
      <c r="D5" s="60"/>
      <c r="E5" s="60"/>
      <c r="F5" s="60"/>
    </row>
    <row r="6" spans="1:14" ht="15" customHeight="1">
      <c r="A6" s="47"/>
      <c r="B6" s="47"/>
      <c r="C6" s="47"/>
      <c r="D6" s="47"/>
      <c r="E6" s="47"/>
      <c r="F6" s="47"/>
    </row>
    <row r="7" spans="1:14" ht="15" customHeight="1">
      <c r="A7" s="53" t="s">
        <v>44</v>
      </c>
      <c r="B7" s="53"/>
      <c r="C7" s="53"/>
      <c r="D7" s="53"/>
      <c r="E7" s="53"/>
      <c r="F7" s="53"/>
    </row>
    <row r="8" spans="1:14" ht="46.5" customHeight="1">
      <c r="A8" s="58" t="s">
        <v>55</v>
      </c>
      <c r="B8" s="58"/>
      <c r="C8" s="58"/>
      <c r="D8" s="58"/>
      <c r="E8" s="58"/>
      <c r="F8" s="58"/>
    </row>
    <row r="9" spans="1:14" ht="15" customHeight="1">
      <c r="A9" s="50" t="s">
        <v>45</v>
      </c>
      <c r="B9" s="50"/>
      <c r="C9" s="50"/>
      <c r="D9" s="50"/>
      <c r="E9" s="50"/>
      <c r="F9" s="50"/>
    </row>
    <row r="10" spans="1:14" ht="15" customHeight="1">
      <c r="A10" s="4" t="s">
        <v>1</v>
      </c>
      <c r="B10" s="5">
        <f>(356517.3)/1.234</f>
        <v>288911.91247974068</v>
      </c>
      <c r="D10" s="37"/>
      <c r="F10" s="6" t="s">
        <v>0</v>
      </c>
    </row>
    <row r="11" spans="1:14" ht="15" customHeight="1" thickBot="1">
      <c r="A11" s="4"/>
      <c r="B11" s="5"/>
      <c r="F11" s="6"/>
    </row>
    <row r="12" spans="1:14" ht="15" customHeight="1">
      <c r="A12" s="54" t="s">
        <v>2</v>
      </c>
      <c r="B12" s="56" t="s">
        <v>3</v>
      </c>
      <c r="C12" s="7" t="s">
        <v>4</v>
      </c>
      <c r="D12" s="7" t="s">
        <v>4</v>
      </c>
      <c r="E12" s="8" t="s">
        <v>5</v>
      </c>
      <c r="F12" s="9" t="s">
        <v>6</v>
      </c>
      <c r="G12" s="3" t="s">
        <v>0</v>
      </c>
    </row>
    <row r="13" spans="1:14" ht="15" customHeight="1" thickBot="1">
      <c r="A13" s="55"/>
      <c r="B13" s="57"/>
      <c r="C13" s="10" t="s">
        <v>7</v>
      </c>
      <c r="D13" s="10" t="s">
        <v>8</v>
      </c>
      <c r="E13" s="10" t="s">
        <v>9</v>
      </c>
      <c r="F13" s="11" t="s">
        <v>9</v>
      </c>
      <c r="H13" s="48"/>
      <c r="I13" s="48"/>
      <c r="J13" s="48"/>
      <c r="K13" s="48"/>
    </row>
    <row r="14" spans="1:14" ht="15" customHeight="1">
      <c r="A14" s="13"/>
      <c r="B14" s="14"/>
      <c r="C14" s="15"/>
      <c r="D14" s="15"/>
      <c r="E14" s="15"/>
      <c r="F14" s="16"/>
      <c r="H14" s="12"/>
      <c r="I14" s="12"/>
      <c r="J14" s="12"/>
      <c r="K14" s="12"/>
    </row>
    <row r="15" spans="1:14" ht="15" customHeight="1">
      <c r="A15" s="17">
        <v>1</v>
      </c>
      <c r="B15" s="18" t="s">
        <v>37</v>
      </c>
      <c r="C15" s="19" t="s">
        <v>0</v>
      </c>
      <c r="D15" s="19">
        <v>2.38</v>
      </c>
      <c r="E15" s="20" t="s">
        <v>0</v>
      </c>
      <c r="F15" s="21">
        <f>ROUND(D15*B10/100,2)+0.01</f>
        <v>6876.1100000000006</v>
      </c>
      <c r="G15" s="2" t="s">
        <v>0</v>
      </c>
      <c r="H15" s="39" t="s">
        <v>26</v>
      </c>
      <c r="I15" s="40">
        <v>8.0100000000000005E-2</v>
      </c>
      <c r="J15" s="12"/>
      <c r="K15" s="12" t="s">
        <v>27</v>
      </c>
      <c r="L15" s="25"/>
      <c r="M15" s="25"/>
      <c r="N15" s="25"/>
    </row>
    <row r="16" spans="1:14" ht="15" customHeight="1">
      <c r="A16" s="43" t="s">
        <v>10</v>
      </c>
      <c r="B16" s="20" t="s">
        <v>25</v>
      </c>
      <c r="C16" s="22" t="s">
        <v>0</v>
      </c>
      <c r="D16" s="22" t="s">
        <v>0</v>
      </c>
      <c r="E16" s="23" t="s">
        <v>0</v>
      </c>
      <c r="F16" s="24"/>
      <c r="H16" s="48"/>
      <c r="I16" s="48"/>
      <c r="J16" s="48"/>
    </row>
    <row r="17" spans="1:14" ht="15" customHeight="1">
      <c r="A17" s="43" t="s">
        <v>11</v>
      </c>
      <c r="B17" s="20" t="s">
        <v>15</v>
      </c>
      <c r="C17" s="22" t="s">
        <v>0</v>
      </c>
      <c r="D17" s="22" t="s">
        <v>0</v>
      </c>
      <c r="E17" s="23" t="s">
        <v>0</v>
      </c>
      <c r="F17" s="24"/>
      <c r="H17" s="25"/>
      <c r="I17" s="25"/>
      <c r="J17" s="25"/>
    </row>
    <row r="18" spans="1:14" ht="15" customHeight="1">
      <c r="A18" s="43" t="s">
        <v>12</v>
      </c>
      <c r="B18" s="20" t="s">
        <v>13</v>
      </c>
      <c r="C18" s="22" t="s">
        <v>0</v>
      </c>
      <c r="D18" s="22" t="s">
        <v>0</v>
      </c>
      <c r="E18" s="23" t="s">
        <v>0</v>
      </c>
      <c r="F18" s="24"/>
      <c r="H18" s="48"/>
      <c r="I18" s="48"/>
      <c r="J18" s="48"/>
      <c r="K18" s="49"/>
    </row>
    <row r="19" spans="1:14" ht="15" customHeight="1">
      <c r="A19" s="43" t="s">
        <v>0</v>
      </c>
      <c r="B19" s="20" t="s">
        <v>0</v>
      </c>
      <c r="C19" s="22" t="s">
        <v>0</v>
      </c>
      <c r="D19" s="22" t="s">
        <v>0</v>
      </c>
      <c r="E19" s="23" t="s">
        <v>0</v>
      </c>
      <c r="F19" s="24"/>
      <c r="H19" s="48"/>
      <c r="I19" s="48"/>
      <c r="J19" s="48"/>
      <c r="K19" s="48"/>
    </row>
    <row r="20" spans="1:14" ht="15" customHeight="1">
      <c r="A20" s="17">
        <v>2</v>
      </c>
      <c r="B20" s="18" t="s">
        <v>38</v>
      </c>
      <c r="C20" s="26">
        <f>SUM(C21:C23)</f>
        <v>7.15</v>
      </c>
      <c r="D20" s="26">
        <f>ROUND(SUM(D21:D23),2)</f>
        <v>8.82</v>
      </c>
      <c r="E20" s="23" t="s">
        <v>0</v>
      </c>
      <c r="F20" s="27">
        <f>ROUND(SUM(E21:E23),2)</f>
        <v>25482.03</v>
      </c>
      <c r="H20" s="39" t="s">
        <v>30</v>
      </c>
      <c r="I20" s="40">
        <v>7.1499999999999994E-2</v>
      </c>
      <c r="J20" s="12"/>
      <c r="K20" s="48" t="s">
        <v>31</v>
      </c>
      <c r="L20" s="49"/>
      <c r="M20" s="49"/>
      <c r="N20" s="25"/>
    </row>
    <row r="21" spans="1:14" ht="15" customHeight="1">
      <c r="A21" s="43" t="s">
        <v>17</v>
      </c>
      <c r="B21" s="28" t="s">
        <v>18</v>
      </c>
      <c r="C21" s="22">
        <v>3.5</v>
      </c>
      <c r="D21" s="22">
        <v>4.32</v>
      </c>
      <c r="E21" s="23">
        <f>ROUND(D21*$B$10/100,2)</f>
        <v>12480.99</v>
      </c>
      <c r="F21" s="24"/>
      <c r="H21" s="48"/>
      <c r="I21" s="48"/>
      <c r="J21" s="48"/>
      <c r="K21" s="48"/>
    </row>
    <row r="22" spans="1:14" ht="15" customHeight="1">
      <c r="A22" s="43" t="s">
        <v>14</v>
      </c>
      <c r="B22" s="20" t="s">
        <v>19</v>
      </c>
      <c r="C22" s="22">
        <v>0.65</v>
      </c>
      <c r="D22" s="22">
        <v>0.8</v>
      </c>
      <c r="E22" s="23">
        <f>ROUND(D22*$B$10/100,2)</f>
        <v>2311.3000000000002</v>
      </c>
      <c r="F22" s="24"/>
      <c r="H22" s="48"/>
      <c r="I22" s="48"/>
      <c r="J22" s="48"/>
      <c r="K22" s="48"/>
    </row>
    <row r="23" spans="1:14" ht="15" customHeight="1">
      <c r="A23" s="43" t="s">
        <v>16</v>
      </c>
      <c r="B23" s="20" t="s">
        <v>20</v>
      </c>
      <c r="C23" s="29">
        <v>3</v>
      </c>
      <c r="D23" s="22">
        <v>3.7</v>
      </c>
      <c r="E23" s="23">
        <f>ROUND(D23*$B$10/100,2)</f>
        <v>10689.74</v>
      </c>
      <c r="F23" s="30" t="s">
        <v>0</v>
      </c>
      <c r="H23" s="39" t="s">
        <v>0</v>
      </c>
      <c r="I23" s="40" t="s">
        <v>0</v>
      </c>
      <c r="J23" s="12" t="s">
        <v>0</v>
      </c>
      <c r="K23" s="12" t="s">
        <v>0</v>
      </c>
      <c r="L23" s="12"/>
      <c r="M23" s="12"/>
      <c r="N23" s="12"/>
    </row>
    <row r="24" spans="1:14" ht="15" customHeight="1">
      <c r="A24" s="43"/>
      <c r="B24" s="20"/>
      <c r="C24" s="22"/>
      <c r="D24" s="22"/>
      <c r="E24" s="23"/>
      <c r="F24" s="27"/>
      <c r="H24" s="12"/>
      <c r="I24" s="12"/>
      <c r="J24" s="12"/>
      <c r="K24" s="12"/>
    </row>
    <row r="25" spans="1:14" ht="15" customHeight="1">
      <c r="A25" s="17">
        <v>3</v>
      </c>
      <c r="B25" s="18" t="s">
        <v>36</v>
      </c>
      <c r="C25" s="22" t="s">
        <v>0</v>
      </c>
      <c r="D25" s="26">
        <v>1.74</v>
      </c>
      <c r="E25" s="23">
        <f>ROUND(D25*$B$10/100,2)</f>
        <v>5027.07</v>
      </c>
      <c r="F25" s="27">
        <f>ROUND(E25,2)</f>
        <v>5027.07</v>
      </c>
      <c r="G25" s="2" t="s">
        <v>0</v>
      </c>
      <c r="H25" s="39" t="s">
        <v>28</v>
      </c>
      <c r="I25" s="40">
        <v>1.7399999999999999E-2</v>
      </c>
      <c r="J25" s="12"/>
      <c r="K25" s="12" t="s">
        <v>29</v>
      </c>
      <c r="L25" s="12"/>
      <c r="M25" s="12"/>
      <c r="N25" s="12"/>
    </row>
    <row r="26" spans="1:14" ht="15" customHeight="1">
      <c r="A26" s="43"/>
      <c r="B26" s="20"/>
      <c r="C26" s="22"/>
      <c r="D26" s="22"/>
      <c r="E26" s="23"/>
      <c r="F26" s="27"/>
      <c r="H26" s="39" t="s">
        <v>0</v>
      </c>
      <c r="I26" s="40" t="s">
        <v>0</v>
      </c>
      <c r="J26" s="12"/>
      <c r="K26" s="12" t="s">
        <v>0</v>
      </c>
    </row>
    <row r="27" spans="1:14" ht="15" customHeight="1">
      <c r="A27" s="17">
        <v>4</v>
      </c>
      <c r="B27" s="18" t="s">
        <v>39</v>
      </c>
      <c r="C27" s="22" t="s">
        <v>0</v>
      </c>
      <c r="D27" s="26">
        <v>1.2</v>
      </c>
      <c r="E27" s="23">
        <f>ROUND(D27*$B$10/100,2)</f>
        <v>3466.94</v>
      </c>
      <c r="F27" s="27">
        <f>ROUND(E27,2)</f>
        <v>3466.94</v>
      </c>
      <c r="G27" s="2" t="s">
        <v>0</v>
      </c>
      <c r="H27" s="39" t="s">
        <v>34</v>
      </c>
      <c r="I27" s="40">
        <v>1.2E-2</v>
      </c>
      <c r="J27" s="12"/>
      <c r="K27" s="12" t="s">
        <v>35</v>
      </c>
    </row>
    <row r="28" spans="1:14" ht="15" customHeight="1">
      <c r="A28" s="43"/>
      <c r="B28" s="20"/>
      <c r="C28" s="22"/>
      <c r="D28" s="22"/>
      <c r="E28" s="23"/>
      <c r="F28" s="27"/>
      <c r="H28" s="12"/>
      <c r="I28" s="12"/>
      <c r="J28" s="12"/>
      <c r="K28" s="12"/>
    </row>
    <row r="29" spans="1:14" ht="15" customHeight="1">
      <c r="A29" s="17">
        <v>5</v>
      </c>
      <c r="B29" s="18" t="s">
        <v>40</v>
      </c>
      <c r="C29" s="31">
        <v>7.5</v>
      </c>
      <c r="D29" s="26">
        <v>9.26</v>
      </c>
      <c r="E29" s="23">
        <f>ROUND(D29*$B$10/100,2)</f>
        <v>26753.24</v>
      </c>
      <c r="F29" s="27">
        <f>ROUND(E29,2)</f>
        <v>26753.24</v>
      </c>
      <c r="H29" s="39" t="s">
        <v>32</v>
      </c>
      <c r="I29" s="40">
        <v>7.4999999999999997E-2</v>
      </c>
      <c r="J29" s="12"/>
      <c r="K29" s="12" t="s">
        <v>33</v>
      </c>
    </row>
    <row r="30" spans="1:14" ht="15" customHeight="1" thickBot="1">
      <c r="A30" s="43"/>
      <c r="B30" s="20"/>
      <c r="C30" s="22"/>
      <c r="D30" s="22"/>
      <c r="E30" s="23"/>
      <c r="F30" s="24"/>
    </row>
    <row r="31" spans="1:14" ht="15" customHeight="1" thickBot="1">
      <c r="A31" s="32" t="s">
        <v>0</v>
      </c>
      <c r="B31" s="33" t="s">
        <v>0</v>
      </c>
      <c r="C31" s="34" t="s">
        <v>0</v>
      </c>
      <c r="D31" s="34">
        <f>D15+D20+D25+D27+D29</f>
        <v>23.4</v>
      </c>
      <c r="E31" s="35"/>
      <c r="F31" s="36">
        <f>F15+F20+F25+F27+F29</f>
        <v>67605.39</v>
      </c>
    </row>
    <row r="32" spans="1:14" ht="15" customHeight="1"/>
    <row r="33" spans="1:12" ht="15" customHeight="1">
      <c r="B33" s="2" t="s">
        <v>46</v>
      </c>
      <c r="D33" s="51" t="s">
        <v>21</v>
      </c>
      <c r="E33" s="52"/>
      <c r="F33" s="44">
        <f>B10+F31</f>
        <v>356517.3024797407</v>
      </c>
    </row>
    <row r="34" spans="1:12" ht="15" customHeight="1">
      <c r="D34" s="45"/>
      <c r="E34" s="46"/>
      <c r="F34" s="44"/>
    </row>
    <row r="35" spans="1:12" ht="15" customHeight="1">
      <c r="B35" s="2" t="s">
        <v>47</v>
      </c>
      <c r="D35" s="45"/>
      <c r="E35" s="46"/>
      <c r="F35" s="44"/>
    </row>
    <row r="36" spans="1:12" ht="15" customHeight="1">
      <c r="B36" s="2" t="s">
        <v>48</v>
      </c>
      <c r="D36" s="45"/>
      <c r="E36" s="46"/>
      <c r="F36" s="44"/>
    </row>
    <row r="37" spans="1:12" ht="15" customHeight="1">
      <c r="B37" s="2" t="s">
        <v>49</v>
      </c>
      <c r="D37" s="45"/>
      <c r="E37" s="46"/>
      <c r="F37" s="44"/>
    </row>
    <row r="38" spans="1:12" ht="15" customHeight="1">
      <c r="B38" s="2" t="s">
        <v>50</v>
      </c>
      <c r="D38" s="45"/>
      <c r="E38" s="46"/>
      <c r="F38" s="44"/>
    </row>
    <row r="39" spans="1:12" ht="15" customHeight="1">
      <c r="B39" s="2" t="s">
        <v>51</v>
      </c>
      <c r="D39" s="45"/>
      <c r="E39" s="46"/>
      <c r="F39" s="44"/>
    </row>
    <row r="40" spans="1:12" ht="15" customHeight="1">
      <c r="B40" s="2" t="s">
        <v>52</v>
      </c>
      <c r="D40" s="45"/>
      <c r="E40" s="46"/>
      <c r="F40" s="44"/>
    </row>
    <row r="41" spans="1:12" ht="15" customHeight="1">
      <c r="B41" s="2" t="s">
        <v>53</v>
      </c>
      <c r="D41" s="45"/>
      <c r="E41" s="46"/>
      <c r="F41" s="44"/>
    </row>
    <row r="42" spans="1:12" ht="15" customHeight="1">
      <c r="D42" s="45"/>
      <c r="E42" s="46"/>
      <c r="F42" s="44"/>
    </row>
    <row r="43" spans="1:12" ht="15" customHeight="1">
      <c r="A43" s="37" t="s">
        <v>22</v>
      </c>
      <c r="B43" s="41">
        <f>((1+0.0238+0.012+0.0174)/(1-(0.0715+0.075))-1)*100</f>
        <v>23.397773872290585</v>
      </c>
      <c r="C43" s="38" t="s">
        <v>23</v>
      </c>
      <c r="H43" s="48"/>
      <c r="I43" s="48"/>
      <c r="J43" s="48"/>
      <c r="K43" s="48"/>
      <c r="L43" s="48"/>
    </row>
    <row r="44" spans="1:12" ht="15" customHeight="1">
      <c r="A44" s="37" t="s">
        <v>22</v>
      </c>
      <c r="B44" s="42">
        <v>23.4</v>
      </c>
      <c r="C44" s="38" t="s">
        <v>24</v>
      </c>
    </row>
    <row r="45" spans="1:12" ht="15" customHeight="1">
      <c r="A45" s="49" t="s">
        <v>0</v>
      </c>
      <c r="B45" s="49"/>
    </row>
  </sheetData>
  <mergeCells count="19">
    <mergeCell ref="B1:F1"/>
    <mergeCell ref="B2:F2"/>
    <mergeCell ref="B3:F3"/>
    <mergeCell ref="H18:K18"/>
    <mergeCell ref="H19:K19"/>
    <mergeCell ref="H16:J16"/>
    <mergeCell ref="A5:F5"/>
    <mergeCell ref="A45:B45"/>
    <mergeCell ref="D33:E33"/>
    <mergeCell ref="A7:F7"/>
    <mergeCell ref="A12:A13"/>
    <mergeCell ref="B12:B13"/>
    <mergeCell ref="A8:F8"/>
    <mergeCell ref="H21:K21"/>
    <mergeCell ref="H22:K22"/>
    <mergeCell ref="K20:M20"/>
    <mergeCell ref="A9:F9"/>
    <mergeCell ref="H43:L43"/>
    <mergeCell ref="H13:K13"/>
  </mergeCells>
  <phoneticPr fontId="0" type="noConversion"/>
  <printOptions horizontalCentered="1"/>
  <pageMargins left="0.59055118110236227" right="0.39370078740157483" top="0.39370078740157483" bottom="0.78740157480314965" header="0.51181102362204722" footer="0.51181102362204722"/>
  <pageSetup paperSize="9" scale="90" fitToHeight="50" orientation="portrait" r:id="rId1"/>
  <headerFooter alignWithMargins="0">
    <oddFooter>&amp;L&amp;F&amp;C&amp;A&amp;R&amp;D - &amp;T</oddFooter>
  </headerFooter>
  <colBreaks count="1" manualBreakCount="1">
    <brk id="6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SES_Serviços</vt:lpstr>
      <vt:lpstr>SES_Serviços!Area_de_impressao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paulo.lucci</dc:creator>
  <cp:lastModifiedBy>renato.lopes</cp:lastModifiedBy>
  <cp:lastPrinted>2013-04-01T20:19:49Z</cp:lastPrinted>
  <dcterms:created xsi:type="dcterms:W3CDTF">2007-06-25T18:49:40Z</dcterms:created>
  <dcterms:modified xsi:type="dcterms:W3CDTF">2014-01-09T12:23:15Z</dcterms:modified>
</cp:coreProperties>
</file>