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973" activeTab="3"/>
  </bookViews>
  <sheets>
    <sheet name="Instruções Preenchimento" sheetId="27" r:id="rId1"/>
    <sheet name="Itens para CPUs" sheetId="21" r:id="rId2"/>
    <sheet name="CPUs" sheetId="20" r:id="rId3"/>
    <sheet name="Resumo Geral" sheetId="22" r:id="rId4"/>
    <sheet name="Cronograma_Desembolso" sheetId="24" r:id="rId5"/>
    <sheet name="BDI Serviços" sheetId="16" r:id="rId6"/>
    <sheet name="BDI Materiais" sheetId="15" r:id="rId7"/>
    <sheet name="Det Enc Sociais" sheetId="17" r:id="rId8"/>
    <sheet name="Mobilização" sheetId="28" r:id="rId9"/>
  </sheets>
  <externalReferences>
    <externalReference r:id="rId10"/>
    <externalReference r:id="rId11"/>
    <externalReference r:id="rId12"/>
    <externalReference r:id="rId13"/>
    <externalReference r:id="rId14"/>
    <externalReference r:id="rId15"/>
    <externalReference r:id="rId16"/>
    <externalReference r:id="rId17"/>
  </externalReferences>
  <definedNames>
    <definedName name="\A" localSheetId="6">[1]SERVIÇO!#REF!</definedName>
    <definedName name="\A" localSheetId="5">[1]SERVIÇO!#REF!</definedName>
    <definedName name="\A" localSheetId="4">[1]SERVIÇO!#REF!</definedName>
    <definedName name="\A" localSheetId="7">[1]SERVIÇO!#REF!</definedName>
    <definedName name="\A">[1]SERVIÇO!#REF!</definedName>
    <definedName name="\B" localSheetId="6">[1]SERVIÇO!#REF!</definedName>
    <definedName name="\B" localSheetId="5">[1]SERVIÇO!#REF!</definedName>
    <definedName name="\B" localSheetId="4">[1]SERVIÇO!#REF!</definedName>
    <definedName name="\B" localSheetId="7">[1]SERVIÇO!#REF!</definedName>
    <definedName name="\B">[1]SERVIÇO!#REF!</definedName>
    <definedName name="\C" localSheetId="6">[1]SERVIÇO!#REF!</definedName>
    <definedName name="\C" localSheetId="5">[1]SERVIÇO!#REF!</definedName>
    <definedName name="\C" localSheetId="4">[1]SERVIÇO!#REF!</definedName>
    <definedName name="\C" localSheetId="7">[1]SERVIÇO!#REF!</definedName>
    <definedName name="\C">[1]SERVIÇO!#REF!</definedName>
    <definedName name="\I" localSheetId="6">[1]SERVIÇO!#REF!</definedName>
    <definedName name="\I" localSheetId="5">[1]SERVIÇO!#REF!</definedName>
    <definedName name="\I" localSheetId="4">[1]SERVIÇO!#REF!</definedName>
    <definedName name="\I" localSheetId="7">[1]SERVIÇO!#REF!</definedName>
    <definedName name="\I">[1]SERVIÇO!#REF!</definedName>
    <definedName name="\J" localSheetId="6">[1]SERVIÇO!#REF!</definedName>
    <definedName name="\J" localSheetId="5">[1]SERVIÇO!#REF!</definedName>
    <definedName name="\J" localSheetId="4">[1]SERVIÇO!#REF!</definedName>
    <definedName name="\J" localSheetId="7">[1]SERVIÇO!#REF!</definedName>
    <definedName name="\J">[1]SERVIÇO!#REF!</definedName>
    <definedName name="\O" localSheetId="4">[1]SERVIÇO!#REF!</definedName>
    <definedName name="\O">[1]SERVIÇO!#REF!</definedName>
    <definedName name="\P" localSheetId="4">[1]SERVIÇO!#REF!</definedName>
    <definedName name="\P">[1]SERVIÇO!#REF!</definedName>
    <definedName name="_10af_4" localSheetId="6">#REF!</definedName>
    <definedName name="_10af_4" localSheetId="5">#REF!</definedName>
    <definedName name="_10af_4" localSheetId="4">#REF!</definedName>
    <definedName name="_10af_4" localSheetId="7">#REF!</definedName>
    <definedName name="_10af_4">#REF!</definedName>
    <definedName name="_11ag_1" localSheetId="6">#REF!</definedName>
    <definedName name="_11ag_1" localSheetId="5">#REF!</definedName>
    <definedName name="_11ag_1" localSheetId="4">#REF!</definedName>
    <definedName name="_11ag_1" localSheetId="7">#REF!</definedName>
    <definedName name="_11ag_1">#REF!</definedName>
    <definedName name="_12ag_2" localSheetId="6">#REF!</definedName>
    <definedName name="_12ag_2" localSheetId="5">#REF!</definedName>
    <definedName name="_12ag_2" localSheetId="4">#REF!</definedName>
    <definedName name="_12ag_2" localSheetId="7">#REF!</definedName>
    <definedName name="_12ag_2">#REF!</definedName>
    <definedName name="_13ag_3" localSheetId="4">#REF!</definedName>
    <definedName name="_13ag_3">#REF!</definedName>
    <definedName name="_14ag_4" localSheetId="4">#REF!</definedName>
    <definedName name="_14ag_4">#REF!</definedName>
    <definedName name="_15cho_1" localSheetId="4">#REF!</definedName>
    <definedName name="_15cho_1">#REF!</definedName>
    <definedName name="_16cho_2" localSheetId="4">#REF!</definedName>
    <definedName name="_16cho_2">#REF!</definedName>
    <definedName name="_17cho_3" localSheetId="4">#REF!</definedName>
    <definedName name="_17cho_3">#REF!</definedName>
    <definedName name="_18cho_4" localSheetId="4">#REF!</definedName>
    <definedName name="_18cho_4">#REF!</definedName>
    <definedName name="_19ci_1" localSheetId="4">#REF!</definedName>
    <definedName name="_19ci_1">#REF!</definedName>
    <definedName name="_1a_1" localSheetId="4">#REF!</definedName>
    <definedName name="_1a_1">#REF!</definedName>
    <definedName name="_20ci_2" localSheetId="4">#REF!</definedName>
    <definedName name="_20ci_2">#REF!</definedName>
    <definedName name="_21ci_3" localSheetId="4">#REF!</definedName>
    <definedName name="_21ci_3">#REF!</definedName>
    <definedName name="_22ci_4" localSheetId="4">#REF!</definedName>
    <definedName name="_22ci_4">#REF!</definedName>
    <definedName name="_23Excel_BuiltIn_Print_Area_2" localSheetId="4">#REF!</definedName>
    <definedName name="_23Excel_BuiltIn_Print_Area_2">#REF!</definedName>
    <definedName name="_24Excel_BuiltIn_Print_Area_3" localSheetId="4">#REF!</definedName>
    <definedName name="_24Excel_BuiltIn_Print_Area_3">#REF!</definedName>
    <definedName name="_25Excel_BuiltIn_Print_Area_13_1" localSheetId="6">('[2]Detalhamento - Obras Civis'!$A$5:$F$6,'[2]Detalhamento - Obras Civis'!#REF!,'[2]Detalhamento - Obras Civis'!#REF!,'[2]Detalhamento - Obras Civis'!#REF!,'[2]Detalhamento - Obras Civis'!#REF!,'[2]Detalhamento - Obras Civis'!$A$7:$F$125)</definedName>
    <definedName name="_25Excel_BuiltIn_Print_Area_13_1" localSheetId="5">('[2]Detalhamento - Obras Civis'!$A$5:$F$6,'[2]Detalhamento - Obras Civis'!#REF!,'[2]Detalhamento - Obras Civis'!#REF!,'[2]Detalhamento - Obras Civis'!#REF!,'[2]Detalhamento - Obras Civis'!#REF!,'[2]Detalhamento - Obras Civis'!$A$7:$F$125)</definedName>
    <definedName name="_25Excel_BuiltIn_Print_Area_13_1" localSheetId="4">('[2]Detalhamento - Obras Civis'!$A$5:$F$6,'[2]Detalhamento - Obras Civis'!#REF!,'[2]Detalhamento - Obras Civis'!#REF!,'[2]Detalhamento - Obras Civis'!#REF!,'[2]Detalhamento - Obras Civis'!#REF!,'[2]Detalhamento - Obras Civis'!$A$7:$F$125)</definedName>
    <definedName name="_25Excel_BuiltIn_Print_Area_13_1" localSheetId="7">('[2]Detalhamento - Obras Civis'!$A$5:$F$6,'[2]Detalhamento - Obras Civis'!#REF!,'[2]Detalhamento - Obras Civis'!#REF!,'[2]Detalhamento - Obras Civis'!#REF!,'[2]Detalhamento - Obras Civis'!#REF!,'[2]Detalhamento - Obras Civis'!$A$7:$F$125)</definedName>
    <definedName name="_25Excel_BuiltIn_Print_Area_13_1" localSheetId="8">('[2]Detalhamento - Obras Civis'!$A$5:$F$6,'[2]Detalhamento - Obras Civis'!#REF!,'[2]Detalhamento - Obras Civis'!#REF!,'[2]Detalhamento - Obras Civis'!#REF!,'[2]Detalhamento - Obras Civis'!#REF!,'[2]Detalhamento - Obras Civis'!$A$7:$F$125)</definedName>
    <definedName name="_25Excel_BuiltIn_Print_Area_13_1">('[2]Detalhamento - Obras Civis'!$A$5:$F$6,'[2]Detalhamento - Obras Civis'!#REF!,'[2]Detalhamento - Obras Civis'!#REF!,'[2]Detalhamento - Obras Civis'!#REF!,'[2]Detalhamento - Obras Civis'!#REF!,'[2]Detalhamento - Obras Civis'!$A$7:$F$125)</definedName>
    <definedName name="_26Excel_BuiltIn_Print_Area_7_1_1" localSheetId="6">#REF!</definedName>
    <definedName name="_26Excel_BuiltIn_Print_Area_7_1_1" localSheetId="5">#REF!</definedName>
    <definedName name="_26Excel_BuiltIn_Print_Area_7_1_1" localSheetId="4">#REF!</definedName>
    <definedName name="_26Excel_BuiltIn_Print_Area_7_1_1" localSheetId="7">#REF!</definedName>
    <definedName name="_26Excel_BuiltIn_Print_Area_7_1_1">#REF!</definedName>
    <definedName name="_27Excel_BuiltIn_Print_Area_8_1" localSheetId="6">(#REF!,#REF!,#REF!,#REF!,#REF!)</definedName>
    <definedName name="_27Excel_BuiltIn_Print_Area_8_1" localSheetId="5">(#REF!,#REF!,#REF!,#REF!,#REF!)</definedName>
    <definedName name="_27Excel_BuiltIn_Print_Area_8_1" localSheetId="4">(#REF!,#REF!,#REF!,#REF!,#REF!)</definedName>
    <definedName name="_27Excel_BuiltIn_Print_Area_8_1" localSheetId="7">(#REF!,#REF!,#REF!,#REF!,#REF!)</definedName>
    <definedName name="_27Excel_BuiltIn_Print_Area_8_1">(#REF!,#REF!,#REF!,#REF!,#REF!)</definedName>
    <definedName name="_28ls_1" localSheetId="6">#REF!</definedName>
    <definedName name="_28ls_1" localSheetId="5">#REF!</definedName>
    <definedName name="_28ls_1" localSheetId="4">#REF!</definedName>
    <definedName name="_28ls_1" localSheetId="7">#REF!</definedName>
    <definedName name="_28ls_1">#REF!</definedName>
    <definedName name="_29ls_2" localSheetId="6">#REF!</definedName>
    <definedName name="_29ls_2" localSheetId="5">#REF!</definedName>
    <definedName name="_29ls_2" localSheetId="4">#REF!</definedName>
    <definedName name="_29ls_2" localSheetId="7">#REF!</definedName>
    <definedName name="_29ls_2">#REF!</definedName>
    <definedName name="_2a_2" localSheetId="6">#REF!</definedName>
    <definedName name="_2a_2" localSheetId="5">#REF!</definedName>
    <definedName name="_2a_2" localSheetId="4">#REF!</definedName>
    <definedName name="_2a_2" localSheetId="7">#REF!</definedName>
    <definedName name="_2a_2">#REF!</definedName>
    <definedName name="_30ls_3" localSheetId="4">#REF!</definedName>
    <definedName name="_30ls_3">#REF!</definedName>
    <definedName name="_31ls_4" localSheetId="4">#REF!</definedName>
    <definedName name="_31ls_4">#REF!</definedName>
    <definedName name="_32lub_1" localSheetId="4">#REF!</definedName>
    <definedName name="_32lub_1">#REF!</definedName>
    <definedName name="_33lub_2" localSheetId="4">#REF!</definedName>
    <definedName name="_33lub_2">#REF!</definedName>
    <definedName name="_34lub_3" localSheetId="4">#REF!</definedName>
    <definedName name="_34lub_3">#REF!</definedName>
    <definedName name="_35lub_4" localSheetId="4">#REF!</definedName>
    <definedName name="_35lub_4">#REF!</definedName>
    <definedName name="_36meio_1" localSheetId="4">#REF!</definedName>
    <definedName name="_36meio_1">#REF!</definedName>
    <definedName name="_37meio_2" localSheetId="4">#REF!</definedName>
    <definedName name="_37meio_2">#REF!</definedName>
    <definedName name="_38meio_3" localSheetId="4">#REF!</definedName>
    <definedName name="_38meio_3">#REF!</definedName>
    <definedName name="_39meio_4" localSheetId="4">#REF!</definedName>
    <definedName name="_39meio_4">#REF!</definedName>
    <definedName name="_3a_3" localSheetId="4">#REF!</definedName>
    <definedName name="_3a_3">#REF!</definedName>
    <definedName name="_40od_1" localSheetId="4">#REF!</definedName>
    <definedName name="_40od_1">#REF!</definedName>
    <definedName name="_41od_2" localSheetId="4">#REF!</definedName>
    <definedName name="_41od_2">#REF!</definedName>
    <definedName name="_42od_3" localSheetId="4">#REF!</definedName>
    <definedName name="_42od_3">#REF!</definedName>
    <definedName name="_43od_4" localSheetId="4">#REF!</definedName>
    <definedName name="_43od_4">#REF!</definedName>
    <definedName name="_44of_1" localSheetId="4">#REF!</definedName>
    <definedName name="_44of_1">#REF!</definedName>
    <definedName name="_45of_2" localSheetId="4">#REF!</definedName>
    <definedName name="_45of_2">#REF!</definedName>
    <definedName name="_46of_3" localSheetId="4">#REF!</definedName>
    <definedName name="_46of_3">#REF!</definedName>
    <definedName name="_47of_4" localSheetId="4">#REF!</definedName>
    <definedName name="_47of_4">#REF!</definedName>
    <definedName name="_48pdm_1" localSheetId="4">#REF!</definedName>
    <definedName name="_48pdm_1">#REF!</definedName>
    <definedName name="_49pdm_2" localSheetId="4">#REF!</definedName>
    <definedName name="_49pdm_2">#REF!</definedName>
    <definedName name="_4aaa_1" localSheetId="4">#REF!</definedName>
    <definedName name="_4aaa_1">#REF!</definedName>
    <definedName name="_50pdm_3" localSheetId="4">#REF!</definedName>
    <definedName name="_50pdm_3">#REF!</definedName>
    <definedName name="_51pdm_4" localSheetId="4">#REF!</definedName>
    <definedName name="_51pdm_4">#REF!</definedName>
    <definedName name="_52pedra_1" localSheetId="4">#REF!</definedName>
    <definedName name="_52pedra_1">#REF!</definedName>
    <definedName name="_53pedra_2" localSheetId="4">#REF!</definedName>
    <definedName name="_53pedra_2">#REF!</definedName>
    <definedName name="_54pedra_3" localSheetId="4">#REF!</definedName>
    <definedName name="_54pedra_3">#REF!</definedName>
    <definedName name="_55pedra_4" localSheetId="4">#REF!</definedName>
    <definedName name="_55pedra_4">#REF!</definedName>
    <definedName name="_56port_1" localSheetId="4">#REF!</definedName>
    <definedName name="_56port_1">#REF!</definedName>
    <definedName name="_57port_2" localSheetId="4">#REF!</definedName>
    <definedName name="_57port_2">#REF!</definedName>
    <definedName name="_58port_3" localSheetId="4">#REF!</definedName>
    <definedName name="_58port_3">#REF!</definedName>
    <definedName name="_59port_4" localSheetId="4">#REF!</definedName>
    <definedName name="_59port_4">#REF!</definedName>
    <definedName name="_5aaa_2" localSheetId="4">#REF!</definedName>
    <definedName name="_5aaa_2">#REF!</definedName>
    <definedName name="_60PREF_1" localSheetId="4">#REF!</definedName>
    <definedName name="_60PREF_1">#REF!</definedName>
    <definedName name="_61PREF_2" localSheetId="4">#REF!</definedName>
    <definedName name="_61PREF_2">#REF!</definedName>
    <definedName name="_62PREF_3" localSheetId="4">#REF!</definedName>
    <definedName name="_62PREF_3">#REF!</definedName>
    <definedName name="_63PREF_4" localSheetId="4">#REF!</definedName>
    <definedName name="_63PREF_4">#REF!</definedName>
    <definedName name="_64rrrrrrrrrrrr_1" localSheetId="4">#REF!</definedName>
    <definedName name="_64rrrrrrrrrrrr_1">#REF!</definedName>
    <definedName name="_65rrrrrrrrrrrr_2" localSheetId="4">#REF!</definedName>
    <definedName name="_65rrrrrrrrrrrr_2">#REF!</definedName>
    <definedName name="_66rrrrrrrrrrrr_3" localSheetId="4">#REF!</definedName>
    <definedName name="_66rrrrrrrrrrrr_3">#REF!</definedName>
    <definedName name="_67rrrrrrrrrrrr_4" localSheetId="4">#REF!</definedName>
    <definedName name="_67rrrrrrrrrrrr_4">#REF!</definedName>
    <definedName name="_68ruas_1" localSheetId="4">#REF!</definedName>
    <definedName name="_68ruas_1">#REF!</definedName>
    <definedName name="_69ruas_2" localSheetId="4">#REF!</definedName>
    <definedName name="_69ruas_2">#REF!</definedName>
    <definedName name="_6aaa_3" localSheetId="4">#REF!</definedName>
    <definedName name="_6aaa_3">#REF!</definedName>
    <definedName name="_70ruas_3" localSheetId="4">#REF!</definedName>
    <definedName name="_70ruas_3">#REF!</definedName>
    <definedName name="_71ruas_4" localSheetId="4">#REF!</definedName>
    <definedName name="_71ruas_4">#REF!</definedName>
    <definedName name="_72se_1" localSheetId="4">#REF!</definedName>
    <definedName name="_72se_1">#REF!</definedName>
    <definedName name="_73se_2" localSheetId="4">#REF!</definedName>
    <definedName name="_73se_2">#REF!</definedName>
    <definedName name="_74se_3" localSheetId="4">#REF!</definedName>
    <definedName name="_74se_3">#REF!</definedName>
    <definedName name="_75se_4" localSheetId="4">#REF!</definedName>
    <definedName name="_75se_4">#REF!</definedName>
    <definedName name="_76sx_1" localSheetId="4">#REF!</definedName>
    <definedName name="_76sx_1">#REF!</definedName>
    <definedName name="_77sx_2" localSheetId="4">#REF!</definedName>
    <definedName name="_77sx_2">#REF!</definedName>
    <definedName name="_78sx_3" localSheetId="4">#REF!</definedName>
    <definedName name="_78sx_3">#REF!</definedName>
    <definedName name="_79sx_4" localSheetId="4">#REF!</definedName>
    <definedName name="_79sx_4">#REF!</definedName>
    <definedName name="_7af_1" localSheetId="4">#REF!</definedName>
    <definedName name="_7af_1">#REF!</definedName>
    <definedName name="_80tb100cm_1" localSheetId="4">#REF!</definedName>
    <definedName name="_80tb100cm_1">#REF!</definedName>
    <definedName name="_81tb100cm_2" localSheetId="4">#REF!</definedName>
    <definedName name="_81tb100cm_2">#REF!</definedName>
    <definedName name="_82tb100cm_3" localSheetId="4">#REF!</definedName>
    <definedName name="_82tb100cm_3">#REF!</definedName>
    <definedName name="_83tb100cm_4" localSheetId="4">#REF!</definedName>
    <definedName name="_83tb100cm_4">#REF!</definedName>
    <definedName name="_84total_1" localSheetId="4">#REF!</definedName>
    <definedName name="_84total_1">#REF!</definedName>
    <definedName name="_85total_2" localSheetId="4">#REF!</definedName>
    <definedName name="_85total_2">#REF!</definedName>
    <definedName name="_86total_3" localSheetId="4">#REF!</definedName>
    <definedName name="_86total_3">#REF!</definedName>
    <definedName name="_87total_4" localSheetId="4">#REF!</definedName>
    <definedName name="_87total_4">#REF!</definedName>
    <definedName name="_8af_2" localSheetId="4">#REF!</definedName>
    <definedName name="_8af_2">#REF!</definedName>
    <definedName name="_9af_3" localSheetId="4">#REF!</definedName>
    <definedName name="_9af_3">#REF!</definedName>
    <definedName name="_ACR10" localSheetId="6">[1]SERVIÇO!#REF!</definedName>
    <definedName name="_ACR10" localSheetId="5">[1]SERVIÇO!#REF!</definedName>
    <definedName name="_ACR10" localSheetId="4">[1]SERVIÇO!#REF!</definedName>
    <definedName name="_ACR10" localSheetId="7">[1]SERVIÇO!#REF!</definedName>
    <definedName name="_ACR10" localSheetId="8">[1]SERVIÇO!#REF!</definedName>
    <definedName name="_ACR10">[1]SERVIÇO!#REF!</definedName>
    <definedName name="_ACR15" localSheetId="6">[1]SERVIÇO!#REF!</definedName>
    <definedName name="_ACR15" localSheetId="5">[1]SERVIÇO!#REF!</definedName>
    <definedName name="_ACR15" localSheetId="4">[1]SERVIÇO!#REF!</definedName>
    <definedName name="_ACR15" localSheetId="7">[1]SERVIÇO!#REF!</definedName>
    <definedName name="_ACR15">[1]SERVIÇO!#REF!</definedName>
    <definedName name="_acr20" localSheetId="6">[1]SERVIÇO!#REF!</definedName>
    <definedName name="_acr20" localSheetId="5">[1]SERVIÇO!#REF!</definedName>
    <definedName name="_acr20" localSheetId="4">[1]SERVIÇO!#REF!</definedName>
    <definedName name="_acr20" localSheetId="7">[1]SERVIÇO!#REF!</definedName>
    <definedName name="_acr20">[1]SERVIÇO!#REF!</definedName>
    <definedName name="_acr5" localSheetId="6">[1]SERVIÇO!#REF!</definedName>
    <definedName name="_acr5" localSheetId="5">[1]SERVIÇO!#REF!</definedName>
    <definedName name="_acr5" localSheetId="4">[1]SERVIÇO!#REF!</definedName>
    <definedName name="_acr5" localSheetId="7">[1]SERVIÇO!#REF!</definedName>
    <definedName name="_acr5">[1]SERVIÇO!#REF!</definedName>
    <definedName name="_aga14" localSheetId="6">#REF!</definedName>
    <definedName name="_aga14" localSheetId="5">#REF!</definedName>
    <definedName name="_aga14" localSheetId="4">#REF!</definedName>
    <definedName name="_aga14" localSheetId="7">#REF!</definedName>
    <definedName name="_aga14">#REF!</definedName>
    <definedName name="_aga16" localSheetId="6">#REF!</definedName>
    <definedName name="_aga16" localSheetId="5">#REF!</definedName>
    <definedName name="_aga16" localSheetId="4">#REF!</definedName>
    <definedName name="_aga16" localSheetId="7">#REF!</definedName>
    <definedName name="_aga16">#REF!</definedName>
    <definedName name="_ARQ1" localSheetId="6">[1]SERVIÇO!#REF!</definedName>
    <definedName name="_ARQ1" localSheetId="5">[1]SERVIÇO!#REF!</definedName>
    <definedName name="_ARQ1" localSheetId="4">[1]SERVIÇO!#REF!</definedName>
    <definedName name="_ARQ1" localSheetId="7">[1]SERVIÇO!#REF!</definedName>
    <definedName name="_ARQ1" localSheetId="8">[1]SERVIÇO!#REF!</definedName>
    <definedName name="_ARQ1">[1]SERVIÇO!#REF!</definedName>
    <definedName name="_asc321" localSheetId="6">#REF!</definedName>
    <definedName name="_asc321" localSheetId="5">#REF!</definedName>
    <definedName name="_asc321" localSheetId="4">#REF!</definedName>
    <definedName name="_asc321" localSheetId="7">#REF!</definedName>
    <definedName name="_asc321">#REF!</definedName>
    <definedName name="_bur3220" localSheetId="6">#REF!</definedName>
    <definedName name="_bur3220" localSheetId="5">#REF!</definedName>
    <definedName name="_bur3220" localSheetId="4">#REF!</definedName>
    <definedName name="_bur3220" localSheetId="7">#REF!</definedName>
    <definedName name="_bur3220">#REF!</definedName>
    <definedName name="_cap20" localSheetId="6">#REF!</definedName>
    <definedName name="_cap20" localSheetId="5">#REF!</definedName>
    <definedName name="_cap20" localSheetId="4">#REF!</definedName>
    <definedName name="_cap20" localSheetId="7">#REF!</definedName>
    <definedName name="_cap20">#REF!</definedName>
    <definedName name="_ccr12" localSheetId="4">#REF!</definedName>
    <definedName name="_ccr12">#REF!</definedName>
    <definedName name="_cva32" localSheetId="4">#REF!</definedName>
    <definedName name="_cva32">#REF!</definedName>
    <definedName name="_cva50" localSheetId="4">#REF!</definedName>
    <definedName name="_cva50">#REF!</definedName>
    <definedName name="_cva60" localSheetId="4">#REF!</definedName>
    <definedName name="_cva60">#REF!</definedName>
    <definedName name="_cve45100" localSheetId="4">#REF!</definedName>
    <definedName name="_cve45100">#REF!</definedName>
    <definedName name="_cve90100" localSheetId="4">#REF!</definedName>
    <definedName name="_cve90100">#REF!</definedName>
    <definedName name="_cve9040" localSheetId="4">#REF!</definedName>
    <definedName name="_cve9040">#REF!</definedName>
    <definedName name="_djm10" localSheetId="4">#REF!</definedName>
    <definedName name="_djm10">#REF!</definedName>
    <definedName name="_djm15" localSheetId="4">#REF!</definedName>
    <definedName name="_djm15">#REF!</definedName>
    <definedName name="_epl2" localSheetId="4">#REF!</definedName>
    <definedName name="_epl2">#REF!</definedName>
    <definedName name="_epl5" localSheetId="4">#REF!</definedName>
    <definedName name="_epl5">#REF!</definedName>
    <definedName name="_esc15" localSheetId="4">#REF!</definedName>
    <definedName name="_esc15">#REF!</definedName>
    <definedName name="_esc4" localSheetId="4">#REF!</definedName>
    <definedName name="_esc4">#REF!</definedName>
    <definedName name="_esc6" localSheetId="4">#REF!</definedName>
    <definedName name="_esc6">#REF!</definedName>
    <definedName name="_est15" localSheetId="4">#REF!</definedName>
    <definedName name="_est15">#REF!</definedName>
    <definedName name="_fil1" localSheetId="4">#REF!</definedName>
    <definedName name="_fil1">#REF!</definedName>
    <definedName name="_fil2" localSheetId="4">#REF!</definedName>
    <definedName name="_fil2">#REF!</definedName>
    <definedName name="_xlnm._FilterDatabase" localSheetId="1" hidden="1">'Itens para CPUs'!$A$12:$J$61</definedName>
    <definedName name="_fio12" localSheetId="6">#REF!</definedName>
    <definedName name="_fio12" localSheetId="5">#REF!</definedName>
    <definedName name="_fio12" localSheetId="4">#REF!</definedName>
    <definedName name="_fio12" localSheetId="7">#REF!</definedName>
    <definedName name="_fio12">#REF!</definedName>
    <definedName name="_fis5" localSheetId="6">#REF!</definedName>
    <definedName name="_fis5" localSheetId="5">#REF!</definedName>
    <definedName name="_fis5" localSheetId="4">#REF!</definedName>
    <definedName name="_fis5" localSheetId="7">#REF!</definedName>
    <definedName name="_fis5">#REF!</definedName>
    <definedName name="_flf50" localSheetId="6">#REF!</definedName>
    <definedName name="_flf50" localSheetId="5">#REF!</definedName>
    <definedName name="_flf50" localSheetId="4">#REF!</definedName>
    <definedName name="_flf50" localSheetId="7">#REF!</definedName>
    <definedName name="_flf50">#REF!</definedName>
    <definedName name="_flf60" localSheetId="4">#REF!</definedName>
    <definedName name="_flf60">#REF!</definedName>
    <definedName name="_fpd12" localSheetId="4">#REF!</definedName>
    <definedName name="_fpd12">#REF!</definedName>
    <definedName name="_fvr10" localSheetId="4">#REF!</definedName>
    <definedName name="_fvr10">#REF!</definedName>
    <definedName name="_itu1" localSheetId="4">#REF!</definedName>
    <definedName name="_itu1">#REF!</definedName>
    <definedName name="_jla20" localSheetId="4">#REF!</definedName>
    <definedName name="_jla20">#REF!</definedName>
    <definedName name="_jla32" localSheetId="4">#REF!</definedName>
    <definedName name="_jla32">#REF!</definedName>
    <definedName name="_lpi100" localSheetId="4">#REF!</definedName>
    <definedName name="_lpi100">#REF!</definedName>
    <definedName name="_lvg10060" localSheetId="4">#REF!</definedName>
    <definedName name="_lvg10060">#REF!</definedName>
    <definedName name="_lvp32" localSheetId="4">#REF!</definedName>
    <definedName name="_lvp32">#REF!</definedName>
    <definedName name="_lxa1" localSheetId="4">#REF!</definedName>
    <definedName name="_lxa1" localSheetId="7">#REF!</definedName>
    <definedName name="_lxa1">#REF!</definedName>
    <definedName name="_man50" localSheetId="4">#REF!</definedName>
    <definedName name="_man50">#REF!</definedName>
    <definedName name="_ope1" localSheetId="4">#REF!</definedName>
    <definedName name="_ope1">#REF!</definedName>
    <definedName name="_ope2" localSheetId="4">#REF!</definedName>
    <definedName name="_ope2">#REF!</definedName>
    <definedName name="_ope3" localSheetId="4">#REF!</definedName>
    <definedName name="_ope3">#REF!</definedName>
    <definedName name="_pne1" localSheetId="4">#REF!</definedName>
    <definedName name="_pne1">#REF!</definedName>
    <definedName name="_pne2" localSheetId="4">#REF!</definedName>
    <definedName name="_pne2">#REF!</definedName>
    <definedName name="_prg1515" localSheetId="4">#REF!</definedName>
    <definedName name="_prg1515">#REF!</definedName>
    <definedName name="_prg1827" localSheetId="4">#REF!</definedName>
    <definedName name="_prg1827">#REF!</definedName>
    <definedName name="_ptc7" localSheetId="4">#REF!</definedName>
    <definedName name="_ptc7" localSheetId="7">#REF!</definedName>
    <definedName name="_ptc7">#REF!</definedName>
    <definedName name="_ptm6" localSheetId="4">#REF!</definedName>
    <definedName name="_ptm6">#REF!</definedName>
    <definedName name="_qdm3" localSheetId="4">#REF!</definedName>
    <definedName name="_qdm3">#REF!</definedName>
    <definedName name="_QT100" localSheetId="6">[1]SERVIÇO!#REF!</definedName>
    <definedName name="_QT100" localSheetId="5">[1]SERVIÇO!#REF!</definedName>
    <definedName name="_QT100" localSheetId="4">[1]SERVIÇO!#REF!</definedName>
    <definedName name="_QT100" localSheetId="7">[1]SERVIÇO!#REF!</definedName>
    <definedName name="_QT100" localSheetId="8">[1]SERVIÇO!#REF!</definedName>
    <definedName name="_QT100">[1]SERVIÇO!#REF!</definedName>
    <definedName name="_QT2" localSheetId="6">[1]SERVIÇO!#REF!</definedName>
    <definedName name="_QT2" localSheetId="5">[1]SERVIÇO!#REF!</definedName>
    <definedName name="_QT2" localSheetId="4">[1]SERVIÇO!#REF!</definedName>
    <definedName name="_QT2" localSheetId="7">[1]SERVIÇO!#REF!</definedName>
    <definedName name="_QT2">[1]SERVIÇO!#REF!</definedName>
    <definedName name="_QT3" localSheetId="6">[1]SERVIÇO!#REF!</definedName>
    <definedName name="_QT3" localSheetId="5">[1]SERVIÇO!#REF!</definedName>
    <definedName name="_QT3" localSheetId="4">[1]SERVIÇO!#REF!</definedName>
    <definedName name="_QT3" localSheetId="7">[1]SERVIÇO!#REF!</definedName>
    <definedName name="_QT3">[1]SERVIÇO!#REF!</definedName>
    <definedName name="_QT4" localSheetId="6">[1]SERVIÇO!#REF!</definedName>
    <definedName name="_QT4" localSheetId="5">[1]SERVIÇO!#REF!</definedName>
    <definedName name="_QT4" localSheetId="4">[1]SERVIÇO!#REF!</definedName>
    <definedName name="_QT4" localSheetId="7">[1]SERVIÇO!#REF!</definedName>
    <definedName name="_QT4">[1]SERVIÇO!#REF!</definedName>
    <definedName name="_QT50" localSheetId="4">[1]SERVIÇO!#REF!</definedName>
    <definedName name="_QT50">[1]SERVIÇO!#REF!</definedName>
    <definedName name="_QT75" localSheetId="4">[1]SERVIÇO!#REF!</definedName>
    <definedName name="_QT75">[1]SERVIÇO!#REF!</definedName>
    <definedName name="_rcm10" localSheetId="6">#REF!</definedName>
    <definedName name="_rcm10" localSheetId="5">#REF!</definedName>
    <definedName name="_rcm10" localSheetId="4">#REF!</definedName>
    <definedName name="_rcm10" localSheetId="7">#REF!</definedName>
    <definedName name="_rcm10">#REF!</definedName>
    <definedName name="_rcm15" localSheetId="6">#REF!</definedName>
    <definedName name="_rcm15" localSheetId="5">#REF!</definedName>
    <definedName name="_rcm15" localSheetId="4">#REF!</definedName>
    <definedName name="_rcm15" localSheetId="7">#REF!</definedName>
    <definedName name="_rcm15">#REF!</definedName>
    <definedName name="_rcm20" localSheetId="6">#REF!</definedName>
    <definedName name="_rcm20" localSheetId="5">#REF!</definedName>
    <definedName name="_rcm20" localSheetId="4">#REF!</definedName>
    <definedName name="_rcm20" localSheetId="7">#REF!</definedName>
    <definedName name="_rcm20">#REF!</definedName>
    <definedName name="_rcm5" localSheetId="4">#REF!</definedName>
    <definedName name="_rcm5">#REF!</definedName>
    <definedName name="_res10" localSheetId="4">#REF!</definedName>
    <definedName name="_res10">#REF!</definedName>
    <definedName name="_res15" localSheetId="4">#REF!</definedName>
    <definedName name="_res15">#REF!</definedName>
    <definedName name="_res5" localSheetId="4">#REF!</definedName>
    <definedName name="_res5">#REF!</definedName>
    <definedName name="_rge32" localSheetId="4">#REF!</definedName>
    <definedName name="_rge32">#REF!</definedName>
    <definedName name="_rgf60" localSheetId="4">#REF!</definedName>
    <definedName name="_rgf60">#REF!</definedName>
    <definedName name="_rgp1" localSheetId="4">#REF!</definedName>
    <definedName name="_rgp1">#REF!</definedName>
    <definedName name="_T" localSheetId="6">[1]SERVIÇO!#REF!</definedName>
    <definedName name="_T" localSheetId="5">[1]SERVIÇO!#REF!</definedName>
    <definedName name="_T" localSheetId="4">[1]SERVIÇO!#REF!</definedName>
    <definedName name="_T" localSheetId="7">[1]SERVIÇO!#REF!</definedName>
    <definedName name="_T" localSheetId="8">[1]SERVIÇO!#REF!</definedName>
    <definedName name="_T">[1]SERVIÇO!#REF!</definedName>
    <definedName name="_tap100" localSheetId="6">#REF!</definedName>
    <definedName name="_tap100" localSheetId="5">#REF!</definedName>
    <definedName name="_tap100" localSheetId="4">#REF!</definedName>
    <definedName name="_tap100" localSheetId="7">#REF!</definedName>
    <definedName name="_tap100">#REF!</definedName>
    <definedName name="_tb112" localSheetId="6">#REF!</definedName>
    <definedName name="_tb112" localSheetId="5">#REF!</definedName>
    <definedName name="_tb112" localSheetId="4">#REF!</definedName>
    <definedName name="_tb112" localSheetId="7">#REF!</definedName>
    <definedName name="_tb112">#REF!</definedName>
    <definedName name="_tb16" localSheetId="6">#REF!</definedName>
    <definedName name="_tb16" localSheetId="5">#REF!</definedName>
    <definedName name="_tb16" localSheetId="4">#REF!</definedName>
    <definedName name="_tb16" localSheetId="7">#REF!</definedName>
    <definedName name="_tb16">#REF!</definedName>
    <definedName name="_tb19" localSheetId="4">#REF!</definedName>
    <definedName name="_tb19">#REF!</definedName>
    <definedName name="_tba20" localSheetId="4">#REF!</definedName>
    <definedName name="_tba20">#REF!</definedName>
    <definedName name="_tba32" localSheetId="4">#REF!</definedName>
    <definedName name="_tba32">#REF!</definedName>
    <definedName name="_tba50" localSheetId="4">#REF!</definedName>
    <definedName name="_tba50">#REF!</definedName>
    <definedName name="_tba60" localSheetId="4">#REF!</definedName>
    <definedName name="_tba60">#REF!</definedName>
    <definedName name="_tbe100" localSheetId="4">#REF!</definedName>
    <definedName name="_tbe100">#REF!</definedName>
    <definedName name="_tbe40" localSheetId="4">#REF!</definedName>
    <definedName name="_tbe40">#REF!</definedName>
    <definedName name="_tbe50" localSheetId="4">#REF!</definedName>
    <definedName name="_tbe50">#REF!</definedName>
    <definedName name="_tca80" localSheetId="4">#REF!</definedName>
    <definedName name="_tca80">#REF!</definedName>
    <definedName name="_tea32" localSheetId="4">#REF!</definedName>
    <definedName name="_tea32">#REF!</definedName>
    <definedName name="_tea4560" localSheetId="4">#REF!</definedName>
    <definedName name="_tea4560">#REF!</definedName>
    <definedName name="_tee100" localSheetId="4">#REF!</definedName>
    <definedName name="_tee100">#REF!</definedName>
    <definedName name="_ter10050" localSheetId="4">#REF!</definedName>
    <definedName name="_ter10050">#REF!</definedName>
    <definedName name="_tfg50" localSheetId="4">#REF!</definedName>
    <definedName name="_tfg50">#REF!</definedName>
    <definedName name="_tlf6" localSheetId="4">#REF!</definedName>
    <definedName name="_tlf6">#REF!</definedName>
    <definedName name="_Toc66241043_8" localSheetId="6">'[3]3-Material de consumo'!#REF!</definedName>
    <definedName name="_Toc66241043_8" localSheetId="5">'[3]3-Material de consumo'!#REF!</definedName>
    <definedName name="_Toc66241043_8" localSheetId="4">'[3]3-Material de consumo'!#REF!</definedName>
    <definedName name="_Toc66241043_8" localSheetId="7">'[3]3-Material de consumo'!#REF!</definedName>
    <definedName name="_Toc66241043_8" localSheetId="8">'[3]3-Material de consumo'!#REF!</definedName>
    <definedName name="_Toc66241043_8">'[3]3-Material de consumo'!#REF!</definedName>
    <definedName name="_Toc66241043_8_1" localSheetId="6">'[3]3-Material de consumo'!#REF!</definedName>
    <definedName name="_Toc66241043_8_1" localSheetId="5">'[3]3-Material de consumo'!#REF!</definedName>
    <definedName name="_Toc66241043_8_1" localSheetId="4">'[3]3-Material de consumo'!#REF!</definedName>
    <definedName name="_Toc66241043_8_1" localSheetId="7">'[3]3-Material de consumo'!#REF!</definedName>
    <definedName name="_Toc66241043_8_1">'[3]3-Material de consumo'!#REF!</definedName>
    <definedName name="_Toc66241043_8_1_4" localSheetId="6">'[3]3-Material de consumo'!#REF!</definedName>
    <definedName name="_Toc66241043_8_1_4" localSheetId="5">'[3]3-Material de consumo'!#REF!</definedName>
    <definedName name="_Toc66241043_8_1_4" localSheetId="4">'[3]3-Material de consumo'!#REF!</definedName>
    <definedName name="_Toc66241043_8_1_4" localSheetId="7">'[3]3-Material de consumo'!#REF!</definedName>
    <definedName name="_Toc66241043_8_1_4">'[3]3-Material de consumo'!#REF!</definedName>
    <definedName name="_Toc66241043_8_4" localSheetId="6">'[3]3-Material de consumo'!#REF!</definedName>
    <definedName name="_Toc66241043_8_4" localSheetId="5">'[3]3-Material de consumo'!#REF!</definedName>
    <definedName name="_Toc66241043_8_4" localSheetId="4">'[3]3-Material de consumo'!#REF!</definedName>
    <definedName name="_Toc66241043_8_4" localSheetId="7">'[3]3-Material de consumo'!#REF!</definedName>
    <definedName name="_Toc66241043_8_4">'[3]3-Material de consumo'!#REF!</definedName>
    <definedName name="_Toc66241043_8_6" localSheetId="4">'[3]3-Material de consumo'!#REF!</definedName>
    <definedName name="_Toc66241043_8_6">'[3]3-Material de consumo'!#REF!</definedName>
    <definedName name="_Toc66241043_8_6_4" localSheetId="4">'[3]3-Material de consumo'!#REF!</definedName>
    <definedName name="_Toc66241043_8_6_4">'[3]3-Material de consumo'!#REF!</definedName>
    <definedName name="_tub10012" localSheetId="6">#REF!</definedName>
    <definedName name="_tub10012" localSheetId="5">#REF!</definedName>
    <definedName name="_tub10012" localSheetId="4">#REF!</definedName>
    <definedName name="_tub10012" localSheetId="7">#REF!</definedName>
    <definedName name="_tub10012">#REF!</definedName>
    <definedName name="_tub10015" localSheetId="6">#REF!</definedName>
    <definedName name="_tub10015" localSheetId="5">#REF!</definedName>
    <definedName name="_tub10015" localSheetId="4">#REF!</definedName>
    <definedName name="_tub10015" localSheetId="7">#REF!</definedName>
    <definedName name="_tub10015">#REF!</definedName>
    <definedName name="_tub10020" localSheetId="6">#REF!</definedName>
    <definedName name="_tub10020" localSheetId="5">#REF!</definedName>
    <definedName name="_tub10020" localSheetId="4">#REF!</definedName>
    <definedName name="_tub10020" localSheetId="7">#REF!</definedName>
    <definedName name="_tub10020">#REF!</definedName>
    <definedName name="_tub15012" localSheetId="4">#REF!</definedName>
    <definedName name="_tub15012">#REF!</definedName>
    <definedName name="_tub4012" localSheetId="4">#REF!</definedName>
    <definedName name="_tub4012">#REF!</definedName>
    <definedName name="_tub4015" localSheetId="4">#REF!</definedName>
    <definedName name="_tub4015">#REF!</definedName>
    <definedName name="_tub4020" localSheetId="4">#REF!</definedName>
    <definedName name="_tub4020">#REF!</definedName>
    <definedName name="_tub5012" localSheetId="4">#REF!</definedName>
    <definedName name="_tub5012">#REF!</definedName>
    <definedName name="_tub5015" localSheetId="4">#REF!</definedName>
    <definedName name="_tub5015">#REF!</definedName>
    <definedName name="_tub5020" localSheetId="4">#REF!</definedName>
    <definedName name="_tub5020">#REF!</definedName>
    <definedName name="_tub7512" localSheetId="4">#REF!</definedName>
    <definedName name="_tub7512">#REF!</definedName>
    <definedName name="_tub7515" localSheetId="4">#REF!</definedName>
    <definedName name="_tub7515">#REF!</definedName>
    <definedName name="_tub7520" localSheetId="4">#REF!</definedName>
    <definedName name="_tub7520">#REF!</definedName>
    <definedName name="a" localSheetId="4">#REF!</definedName>
    <definedName name="a" localSheetId="7">#REF!</definedName>
    <definedName name="a">#REF!</definedName>
    <definedName name="a_1" localSheetId="4">#REF!</definedName>
    <definedName name="a_1">#REF!</definedName>
    <definedName name="a_1_4" localSheetId="4">#REF!</definedName>
    <definedName name="a_1_4">#REF!</definedName>
    <definedName name="a_4" localSheetId="4">#REF!</definedName>
    <definedName name="a_4">#REF!</definedName>
    <definedName name="a_6" localSheetId="4">#REF!</definedName>
    <definedName name="a_6">#REF!</definedName>
    <definedName name="a_6_4" localSheetId="4">#REF!</definedName>
    <definedName name="a_6_4">#REF!</definedName>
    <definedName name="aaa" localSheetId="4">#REF!</definedName>
    <definedName name="aaa" localSheetId="7">#REF!</definedName>
    <definedName name="aaa">#REF!</definedName>
    <definedName name="AAAAA" localSheetId="4">#REF!</definedName>
    <definedName name="AAAAA">#REF!</definedName>
    <definedName name="abebqt" localSheetId="6">[1]SERVIÇO!#REF!</definedName>
    <definedName name="abebqt" localSheetId="5">[1]SERVIÇO!#REF!</definedName>
    <definedName name="abebqt" localSheetId="4">[1]SERVIÇO!#REF!</definedName>
    <definedName name="abebqt" localSheetId="7">[1]SERVIÇO!#REF!</definedName>
    <definedName name="abebqt" localSheetId="8">[1]SERVIÇO!#REF!</definedName>
    <definedName name="abebqt">[1]SERVIÇO!#REF!</definedName>
    <definedName name="ACADUC" localSheetId="6">[1]SERVIÇO!#REF!</definedName>
    <definedName name="ACADUC" localSheetId="5">[1]SERVIÇO!#REF!</definedName>
    <definedName name="ACADUC" localSheetId="4">[1]SERVIÇO!#REF!</definedName>
    <definedName name="ACADUC" localSheetId="7">[1]SERVIÇO!#REF!</definedName>
    <definedName name="ACADUC">[1]SERVIÇO!#REF!</definedName>
    <definedName name="ACBEB" localSheetId="6">[1]SERVIÇO!#REF!</definedName>
    <definedName name="ACBEB" localSheetId="5">[1]SERVIÇO!#REF!</definedName>
    <definedName name="ACBEB" localSheetId="4">[1]SERVIÇO!#REF!</definedName>
    <definedName name="ACBEB" localSheetId="7">[1]SERVIÇO!#REF!</definedName>
    <definedName name="ACBEB">[1]SERVIÇO!#REF!</definedName>
    <definedName name="ACBOMB" localSheetId="6">[1]SERVIÇO!#REF!</definedName>
    <definedName name="ACBOMB" localSheetId="5">[1]SERVIÇO!#REF!</definedName>
    <definedName name="ACBOMB" localSheetId="4">[1]SERVIÇO!#REF!</definedName>
    <definedName name="ACBOMB" localSheetId="7">[1]SERVIÇO!#REF!</definedName>
    <definedName name="ACBOMB">[1]SERVIÇO!#REF!</definedName>
    <definedName name="AccessDatabase" hidden="1">"D:\Arquivos do excel\Planilha modelo1.mdb"</definedName>
    <definedName name="ACCHAF" localSheetId="6">[1]SERVIÇO!#REF!</definedName>
    <definedName name="ACCHAF" localSheetId="5">[1]SERVIÇO!#REF!</definedName>
    <definedName name="ACCHAF" localSheetId="4">[1]SERVIÇO!#REF!</definedName>
    <definedName name="ACCHAF" localSheetId="7">[1]SERVIÇO!#REF!</definedName>
    <definedName name="ACCHAF" localSheetId="8">[1]SERVIÇO!#REF!</definedName>
    <definedName name="ACCHAF">[1]SERVIÇO!#REF!</definedName>
    <definedName name="ACDER" localSheetId="6">[1]SERVIÇO!#REF!</definedName>
    <definedName name="ACDER" localSheetId="5">[1]SERVIÇO!#REF!</definedName>
    <definedName name="ACDER" localSheetId="4">[1]SERVIÇO!#REF!</definedName>
    <definedName name="ACDER" localSheetId="7">[1]SERVIÇO!#REF!</definedName>
    <definedName name="ACDER">[1]SERVIÇO!#REF!</definedName>
    <definedName name="ACDIV" localSheetId="6">[1]SERVIÇO!#REF!</definedName>
    <definedName name="ACDIV" localSheetId="5">[1]SERVIÇO!#REF!</definedName>
    <definedName name="ACDIV" localSheetId="4">[1]SERVIÇO!#REF!</definedName>
    <definedName name="ACDIV" localSheetId="7">[1]SERVIÇO!#REF!</definedName>
    <definedName name="ACDIV">[1]SERVIÇO!#REF!</definedName>
    <definedName name="ACEQP" localSheetId="6">[1]SERVIÇO!#REF!</definedName>
    <definedName name="ACEQP" localSheetId="5">[1]SERVIÇO!#REF!</definedName>
    <definedName name="ACEQP" localSheetId="4">[1]SERVIÇO!#REF!</definedName>
    <definedName name="ACEQP" localSheetId="7">[1]SERVIÇO!#REF!</definedName>
    <definedName name="ACEQP">[1]SERVIÇO!#REF!</definedName>
    <definedName name="ACHAFQT" localSheetId="6">[1]SERVIÇO!#REF!</definedName>
    <definedName name="ACHAFQT" localSheetId="5">[1]SERVIÇO!#REF!</definedName>
    <definedName name="ACHAFQT" localSheetId="4">[1]SERVIÇO!#REF!</definedName>
    <definedName name="ACHAFQT" localSheetId="7">[1]SERVIÇO!#REF!</definedName>
    <definedName name="ACHAFQT">[1]SERVIÇO!#REF!</definedName>
    <definedName name="acl" localSheetId="6">#REF!</definedName>
    <definedName name="acl" localSheetId="5">#REF!</definedName>
    <definedName name="acl" localSheetId="4">#REF!</definedName>
    <definedName name="acl" localSheetId="7">#REF!</definedName>
    <definedName name="acl">#REF!</definedName>
    <definedName name="ACMUR" localSheetId="6">[1]SERVIÇO!#REF!</definedName>
    <definedName name="ACMUR" localSheetId="5">[1]SERVIÇO!#REF!</definedName>
    <definedName name="ACMUR" localSheetId="4">[1]SERVIÇO!#REF!</definedName>
    <definedName name="ACMUR" localSheetId="7">[1]SERVIÇO!#REF!</definedName>
    <definedName name="ACMUR" localSheetId="8">[1]SERVIÇO!#REF!</definedName>
    <definedName name="ACMUR">[1]SERVIÇO!#REF!</definedName>
    <definedName name="aço" localSheetId="6">#REF!</definedName>
    <definedName name="aço" localSheetId="5">#REF!</definedName>
    <definedName name="aço" localSheetId="4">#REF!</definedName>
    <definedName name="aço" localSheetId="7">#REF!</definedName>
    <definedName name="aço">#REF!</definedName>
    <definedName name="ACONT2" localSheetId="4">[1]SERVIÇO!#REF!</definedName>
    <definedName name="ACONT2" localSheetId="8">[1]SERVIÇO!#REF!</definedName>
    <definedName name="ACONT2">[1]SERVIÇO!#REF!</definedName>
    <definedName name="ACPIPA" localSheetId="6">[1]SERVIÇO!#REF!</definedName>
    <definedName name="ACPIPA" localSheetId="5">[1]SERVIÇO!#REF!</definedName>
    <definedName name="ACPIPA" localSheetId="4">[1]SERVIÇO!#REF!</definedName>
    <definedName name="ACPIPA" localSheetId="7">[1]SERVIÇO!#REF!</definedName>
    <definedName name="ACPIPA">[1]SERVIÇO!#REF!</definedName>
    <definedName name="ACTRANSP" localSheetId="6">[1]SERVIÇO!#REF!</definedName>
    <definedName name="ACTRANSP" localSheetId="5">[1]SERVIÇO!#REF!</definedName>
    <definedName name="ACTRANSP" localSheetId="4">[1]SERVIÇO!#REF!</definedName>
    <definedName name="ACTRANSP" localSheetId="7">[1]SERVIÇO!#REF!</definedName>
    <definedName name="ACTRANSP">[1]SERVIÇO!#REF!</definedName>
    <definedName name="ade" localSheetId="6">#REF!</definedName>
    <definedName name="ade" localSheetId="5">#REF!</definedName>
    <definedName name="ade" localSheetId="4">#REF!</definedName>
    <definedName name="ade" localSheetId="7">#REF!</definedName>
    <definedName name="ade">#REF!</definedName>
    <definedName name="adtimp" localSheetId="6">#REF!</definedName>
    <definedName name="adtimp" localSheetId="5">#REF!</definedName>
    <definedName name="adtimp" localSheetId="4">#REF!</definedName>
    <definedName name="adtimp" localSheetId="7">#REF!</definedName>
    <definedName name="adtimp">#REF!</definedName>
    <definedName name="ADUCQT" localSheetId="6">[1]SERVIÇO!#REF!</definedName>
    <definedName name="ADUCQT" localSheetId="5">[1]SERVIÇO!#REF!</definedName>
    <definedName name="ADUCQT" localSheetId="4">[1]SERVIÇO!#REF!</definedName>
    <definedName name="ADUCQT" localSheetId="7">[1]SERVIÇO!#REF!</definedName>
    <definedName name="ADUCQT" localSheetId="8">[1]SERVIÇO!#REF!</definedName>
    <definedName name="ADUCQT">[1]SERVIÇO!#REF!</definedName>
    <definedName name="af" localSheetId="4">#REF!</definedName>
    <definedName name="af" localSheetId="7">#REF!</definedName>
    <definedName name="af">#REF!</definedName>
    <definedName name="af_1" localSheetId="4">#REF!</definedName>
    <definedName name="af_1">#REF!</definedName>
    <definedName name="aff" localSheetId="4">#REF!</definedName>
    <definedName name="aff">#REF!</definedName>
    <definedName name="afi" localSheetId="4">#REF!</definedName>
    <definedName name="afi">#REF!</definedName>
    <definedName name="afp" localSheetId="4">#REF!</definedName>
    <definedName name="afp">#REF!</definedName>
    <definedName name="ag" localSheetId="4">#REF!</definedName>
    <definedName name="ag" localSheetId="7">#REF!</definedName>
    <definedName name="ag">#REF!</definedName>
    <definedName name="ag_1" localSheetId="4">#REF!</definedName>
    <definedName name="ag_1">#REF!</definedName>
    <definedName name="agr" localSheetId="4">#REF!</definedName>
    <definedName name="agr">#REF!</definedName>
    <definedName name="AITEM" localSheetId="6">[1]SERVIÇO!#REF!</definedName>
    <definedName name="AITEM" localSheetId="5">[1]SERVIÇO!#REF!</definedName>
    <definedName name="AITEM" localSheetId="4">[1]SERVIÇO!#REF!</definedName>
    <definedName name="AITEM" localSheetId="7">[1]SERVIÇO!#REF!</definedName>
    <definedName name="AITEM" localSheetId="8">[1]SERVIÇO!#REF!</definedName>
    <definedName name="AITEM">[1]SERVIÇO!#REF!</definedName>
    <definedName name="ALTADUC" localSheetId="6">[1]SERVIÇO!#REF!</definedName>
    <definedName name="ALTADUC" localSheetId="5">[1]SERVIÇO!#REF!</definedName>
    <definedName name="ALTADUC" localSheetId="4">[1]SERVIÇO!#REF!</definedName>
    <definedName name="ALTADUC" localSheetId="7">[1]SERVIÇO!#REF!</definedName>
    <definedName name="ALTADUC">[1]SERVIÇO!#REF!</definedName>
    <definedName name="ALTBOMB" localSheetId="6">[1]SERVIÇO!#REF!</definedName>
    <definedName name="ALTBOMB" localSheetId="5">[1]SERVIÇO!#REF!</definedName>
    <definedName name="ALTBOMB" localSheetId="4">[1]SERVIÇO!#REF!</definedName>
    <definedName name="ALTBOMB" localSheetId="7">[1]SERVIÇO!#REF!</definedName>
    <definedName name="ALTBOMB">[1]SERVIÇO!#REF!</definedName>
    <definedName name="ALTCAP" localSheetId="6">[1]SERVIÇO!#REF!</definedName>
    <definedName name="ALTCAP" localSheetId="5">[1]SERVIÇO!#REF!</definedName>
    <definedName name="ALTCAP" localSheetId="4">[1]SERVIÇO!#REF!</definedName>
    <definedName name="ALTCAP" localSheetId="7">[1]SERVIÇO!#REF!</definedName>
    <definedName name="ALTCAP">[1]SERVIÇO!#REF!</definedName>
    <definedName name="ALTDER" localSheetId="6">[1]SERVIÇO!#REF!</definedName>
    <definedName name="ALTDER" localSheetId="5">[1]SERVIÇO!#REF!</definedName>
    <definedName name="ALTDER" localSheetId="4">[1]SERVIÇO!#REF!</definedName>
    <definedName name="ALTDER" localSheetId="7">[1]SERVIÇO!#REF!</definedName>
    <definedName name="ALTDER">[1]SERVIÇO!#REF!</definedName>
    <definedName name="ALTEQUIP" localSheetId="4">[1]SERVIÇO!#REF!</definedName>
    <definedName name="ALTEQUIP">[1]SERVIÇO!#REF!</definedName>
    <definedName name="ALTIEQP" localSheetId="4">[1]SERVIÇO!#REF!</definedName>
    <definedName name="ALTIEQP">[1]SERVIÇO!#REF!</definedName>
    <definedName name="ALTMUR" localSheetId="4">[1]SERVIÇO!#REF!</definedName>
    <definedName name="ALTMUR">[1]SERVIÇO!#REF!</definedName>
    <definedName name="ALTRES10" localSheetId="4">[1]SERVIÇO!#REF!</definedName>
    <definedName name="ALTRES10">[1]SERVIÇO!#REF!</definedName>
    <definedName name="ALTRES15" localSheetId="4">[1]SERVIÇO!#REF!</definedName>
    <definedName name="ALTRES15">[1]SERVIÇO!#REF!</definedName>
    <definedName name="ALTRES20" localSheetId="4">[1]SERVIÇO!#REF!</definedName>
    <definedName name="ALTRES20">[1]SERVIÇO!#REF!</definedName>
    <definedName name="ALTTRANS" localSheetId="4">[1]SERVIÇO!#REF!</definedName>
    <definedName name="ALTTRANS">[1]SERVIÇO!#REF!</definedName>
    <definedName name="amc" localSheetId="6">#REF!</definedName>
    <definedName name="amc" localSheetId="5">#REF!</definedName>
    <definedName name="amc" localSheetId="4">#REF!</definedName>
    <definedName name="amc" localSheetId="7">#REF!</definedName>
    <definedName name="amc">#REF!</definedName>
    <definedName name="amd" localSheetId="6">#REF!</definedName>
    <definedName name="amd" localSheetId="5">#REF!</definedName>
    <definedName name="amd" localSheetId="4">#REF!</definedName>
    <definedName name="amd" localSheetId="7">#REF!</definedName>
    <definedName name="amd">#REF!</definedName>
    <definedName name="ame" localSheetId="6">#REF!</definedName>
    <definedName name="ame" localSheetId="5">#REF!</definedName>
    <definedName name="ame" localSheetId="4">#REF!</definedName>
    <definedName name="ame" localSheetId="7">#REF!</definedName>
    <definedName name="ame">#REF!</definedName>
    <definedName name="amm" localSheetId="4">#REF!</definedName>
    <definedName name="amm">#REF!</definedName>
    <definedName name="AmorEscri" localSheetId="6">[4]EquiA!#REF!</definedName>
    <definedName name="AmorEscri" localSheetId="5">[4]EquiA!#REF!</definedName>
    <definedName name="AmorEscri" localSheetId="4">[4]EquiA!#REF!</definedName>
    <definedName name="AmorEscri" localSheetId="7">[4]EquiA!#REF!</definedName>
    <definedName name="AmorEscri" localSheetId="8">[4]EquiA!#REF!</definedName>
    <definedName name="AmorEscri">[4]EquiA!#REF!</definedName>
    <definedName name="AmorEscri_1" localSheetId="6">[4]EquiA!#REF!</definedName>
    <definedName name="AmorEscri_1" localSheetId="5">[4]EquiA!#REF!</definedName>
    <definedName name="AmorEscri_1" localSheetId="4">[4]EquiA!#REF!</definedName>
    <definedName name="AmorEscri_1" localSheetId="7">[4]EquiA!#REF!</definedName>
    <definedName name="AmorEscri_1">[4]EquiA!#REF!</definedName>
    <definedName name="AmorEscri_1_4" localSheetId="6">[4]EquiA!#REF!</definedName>
    <definedName name="AmorEscri_1_4" localSheetId="5">[4]EquiA!#REF!</definedName>
    <definedName name="AmorEscri_1_4" localSheetId="4">[4]EquiA!#REF!</definedName>
    <definedName name="AmorEscri_1_4" localSheetId="7">[4]EquiA!#REF!</definedName>
    <definedName name="AmorEscri_1_4">[4]EquiA!#REF!</definedName>
    <definedName name="AmorEscri_4" localSheetId="6">[4]EquiA!#REF!</definedName>
    <definedName name="AmorEscri_4" localSheetId="5">[4]EquiA!#REF!</definedName>
    <definedName name="AmorEscri_4" localSheetId="4">[4]EquiA!#REF!</definedName>
    <definedName name="AmorEscri_4" localSheetId="7">[4]EquiA!#REF!</definedName>
    <definedName name="AmorEscri_4">[4]EquiA!#REF!</definedName>
    <definedName name="AmorEscri_6" localSheetId="6">[4]EquiA!#REF!</definedName>
    <definedName name="AmorEscri_6" localSheetId="5">[4]EquiA!#REF!</definedName>
    <definedName name="AmorEscri_6" localSheetId="4">[4]EquiA!#REF!</definedName>
    <definedName name="AmorEscri_6" localSheetId="7">[4]EquiA!#REF!</definedName>
    <definedName name="AmorEscri_6">[4]EquiA!#REF!</definedName>
    <definedName name="AmorEscri_6_4" localSheetId="4">[4]EquiA!#REF!</definedName>
    <definedName name="AmorEscri_6_4">[4]EquiA!#REF!</definedName>
    <definedName name="AmorVei" localSheetId="4">[4]EquiA!#REF!</definedName>
    <definedName name="AmorVei">[4]EquiA!#REF!</definedName>
    <definedName name="AmorVei_1" localSheetId="4">[4]EquiA!#REF!</definedName>
    <definedName name="AmorVei_1">[4]EquiA!#REF!</definedName>
    <definedName name="AmorVei_1_4" localSheetId="4">[4]EquiA!#REF!</definedName>
    <definedName name="AmorVei_1_4">[4]EquiA!#REF!</definedName>
    <definedName name="AmorVei_4" localSheetId="4">[4]EquiA!#REF!</definedName>
    <definedName name="AmorVei_4">[4]EquiA!#REF!</definedName>
    <definedName name="AmorVei_6" localSheetId="4">[4]EquiA!#REF!</definedName>
    <definedName name="AmorVei_6">[4]EquiA!#REF!</definedName>
    <definedName name="AmorVei_6_4" localSheetId="4">[4]EquiA!#REF!</definedName>
    <definedName name="AmorVei_6_4">[4]EquiA!#REF!</definedName>
    <definedName name="anb" localSheetId="6">#REF!</definedName>
    <definedName name="anb" localSheetId="5">#REF!</definedName>
    <definedName name="anb" localSheetId="4">#REF!</definedName>
    <definedName name="anb" localSheetId="7">#REF!</definedName>
    <definedName name="anb">#REF!</definedName>
    <definedName name="apc" localSheetId="6">#REF!</definedName>
    <definedName name="apc" localSheetId="5">#REF!</definedName>
    <definedName name="apc" localSheetId="4">#REF!</definedName>
    <definedName name="apc" localSheetId="7">#REF!</definedName>
    <definedName name="apc">#REF!</definedName>
    <definedName name="apmfs" localSheetId="4">#REF!</definedName>
    <definedName name="apmfs">#REF!</definedName>
    <definedName name="AQTEMP1" localSheetId="6">[1]SERVIÇO!#REF!</definedName>
    <definedName name="AQTEMP1" localSheetId="5">[1]SERVIÇO!#REF!</definedName>
    <definedName name="AQTEMP1" localSheetId="4">[1]SERVIÇO!#REF!</definedName>
    <definedName name="AQTEMP1" localSheetId="7">[1]SERVIÇO!#REF!</definedName>
    <definedName name="AQTEMP1" localSheetId="8">[1]SERVIÇO!#REF!</definedName>
    <definedName name="AQTEMP1">[1]SERVIÇO!#REF!</definedName>
    <definedName name="AQTEMP2" localSheetId="6">[1]SERVIÇO!#REF!</definedName>
    <definedName name="AQTEMP2" localSheetId="5">[1]SERVIÇO!#REF!</definedName>
    <definedName name="AQTEMP2" localSheetId="4">[1]SERVIÇO!#REF!</definedName>
    <definedName name="AQTEMP2" localSheetId="7">[1]SERVIÇO!#REF!</definedName>
    <definedName name="AQTEMP2">[1]SERVIÇO!#REF!</definedName>
    <definedName name="are" localSheetId="6">#REF!</definedName>
    <definedName name="are" localSheetId="5">#REF!</definedName>
    <definedName name="are" localSheetId="4">#REF!</definedName>
    <definedName name="are" localSheetId="7">#REF!</definedName>
    <definedName name="are">#REF!</definedName>
    <definedName name="_xlnm.Print_Area" localSheetId="2">CPUs!$A$1:$H$245</definedName>
    <definedName name="_xlnm.Print_Area" localSheetId="4">Cronograma_Desembolso!$A$1:$H$36</definedName>
    <definedName name="_xlnm.Print_Area" localSheetId="7">'Det Enc Sociais'!$A$2:$H$49</definedName>
    <definedName name="_xlnm.Print_Area" localSheetId="0">'Instruções Preenchimento'!$A$1:$F$16</definedName>
    <definedName name="_xlnm.Print_Area" localSheetId="1">'Itens para CPUs'!$A$1:$I$61</definedName>
    <definedName name="_xlnm.Print_Area" localSheetId="3">'Resumo Geral'!$A$1:$J$31</definedName>
    <definedName name="ARQ" localSheetId="6">[1]SERVIÇO!#REF!</definedName>
    <definedName name="ARQ" localSheetId="5">[1]SERVIÇO!#REF!</definedName>
    <definedName name="ARQ" localSheetId="4">[1]SERVIÇO!#REF!</definedName>
    <definedName name="ARQ" localSheetId="7">[1]SERVIÇO!#REF!</definedName>
    <definedName name="ARQ">[1]SERVIÇO!#REF!</definedName>
    <definedName name="ARQERR" localSheetId="6">[1]SERVIÇO!#REF!</definedName>
    <definedName name="ARQERR" localSheetId="5">[1]SERVIÇO!#REF!</definedName>
    <definedName name="ARQERR" localSheetId="4">[1]SERVIÇO!#REF!</definedName>
    <definedName name="ARQERR" localSheetId="7">[1]SERVIÇO!#REF!</definedName>
    <definedName name="ARQERR">[1]SERVIÇO!#REF!</definedName>
    <definedName name="ARQMARC" localSheetId="6">[1]SERVIÇO!#REF!</definedName>
    <definedName name="ARQMARC" localSheetId="5">[1]SERVIÇO!#REF!</definedName>
    <definedName name="ARQMARC" localSheetId="4">[1]SERVIÇO!#REF!</definedName>
    <definedName name="ARQMARC" localSheetId="7">[1]SERVIÇO!#REF!</definedName>
    <definedName name="ARQMARC">[1]SERVIÇO!#REF!</definedName>
    <definedName name="ARQPLAN" localSheetId="6">[1]SERVIÇO!#REF!</definedName>
    <definedName name="ARQPLAN" localSheetId="5">[1]SERVIÇO!#REF!</definedName>
    <definedName name="ARQPLAN" localSheetId="4">[1]SERVIÇO!#REF!</definedName>
    <definedName name="ARQPLAN" localSheetId="7">[1]SERVIÇO!#REF!</definedName>
    <definedName name="ARQPLAN">[1]SERVIÇO!#REF!</definedName>
    <definedName name="ARQT" localSheetId="4">[1]SERVIÇO!#REF!</definedName>
    <definedName name="ARQT">[1]SERVIÇO!#REF!</definedName>
    <definedName name="ARQTEMP" localSheetId="4">[1]SERVIÇO!#REF!</definedName>
    <definedName name="ARQTEMP">[1]SERVIÇO!#REF!</definedName>
    <definedName name="ARQTXT" localSheetId="4">[1]SERVIÇO!#REF!</definedName>
    <definedName name="ARQTXT">[1]SERVIÇO!#REF!</definedName>
    <definedName name="ARTEMP" localSheetId="4">[1]SERVIÇO!#REF!</definedName>
    <definedName name="ARTEMP">[1]SERVIÇO!#REF!</definedName>
    <definedName name="Asf" localSheetId="6">#REF!</definedName>
    <definedName name="Asf" localSheetId="5">#REF!</definedName>
    <definedName name="Asf" localSheetId="4">#REF!</definedName>
    <definedName name="Asf" localSheetId="7">#REF!</definedName>
    <definedName name="Asf">#REF!</definedName>
    <definedName name="ass" localSheetId="6">[1]SERVIÇO!#REF!</definedName>
    <definedName name="ass" localSheetId="5">[1]SERVIÇO!#REF!</definedName>
    <definedName name="ass" localSheetId="4">[1]SERVIÇO!#REF!</definedName>
    <definedName name="ass" localSheetId="7">[1]SERVIÇO!#REF!</definedName>
    <definedName name="ass">[1]SERVIÇO!#REF!</definedName>
    <definedName name="B320I" localSheetId="6">#REF!</definedName>
    <definedName name="B320I" localSheetId="5">#REF!</definedName>
    <definedName name="B320I" localSheetId="4">#REF!</definedName>
    <definedName name="B320I" localSheetId="7">#REF!</definedName>
    <definedName name="B320I">#REF!</definedName>
    <definedName name="B320P" localSheetId="6">#REF!</definedName>
    <definedName name="B320P" localSheetId="5">#REF!</definedName>
    <definedName name="B320P" localSheetId="4">#REF!</definedName>
    <definedName name="B320P" localSheetId="7">#REF!</definedName>
    <definedName name="B320P">#REF!</definedName>
    <definedName name="B500I" localSheetId="6">#REF!</definedName>
    <definedName name="B500I" localSheetId="5">#REF!</definedName>
    <definedName name="B500I" localSheetId="4">#REF!</definedName>
    <definedName name="B500I" localSheetId="7">#REF!</definedName>
    <definedName name="B500I">#REF!</definedName>
    <definedName name="B500P" localSheetId="4">#REF!</definedName>
    <definedName name="B500P">#REF!</definedName>
    <definedName name="BALTO" localSheetId="4">#REF!</definedName>
    <definedName name="BALTO">#REF!</definedName>
    <definedName name="_xlnm.Database" localSheetId="4">#REF!</definedName>
    <definedName name="_xlnm.Database">#REF!</definedName>
    <definedName name="bcc10.10" localSheetId="4">#REF!</definedName>
    <definedName name="bcc10.10">#REF!</definedName>
    <definedName name="bcc10.20" localSheetId="4">#REF!</definedName>
    <definedName name="bcc10.20">#REF!</definedName>
    <definedName name="bcc4.5" localSheetId="4">#REF!</definedName>
    <definedName name="bcc4.5">#REF!</definedName>
    <definedName name="bcc5.10" localSheetId="4">#REF!</definedName>
    <definedName name="bcc5.10">#REF!</definedName>
    <definedName name="bcc5.15" localSheetId="4">#REF!</definedName>
    <definedName name="bcc5.15">#REF!</definedName>
    <definedName name="bcc5.20" localSheetId="4">#REF!</definedName>
    <definedName name="bcc5.20">#REF!</definedName>
    <definedName name="bcc5.5" localSheetId="4">#REF!</definedName>
    <definedName name="bcc5.5">#REF!</definedName>
    <definedName name="bcc6.10" localSheetId="4">#REF!</definedName>
    <definedName name="bcc6.10">#REF!</definedName>
    <definedName name="bcc6.15" localSheetId="4">#REF!</definedName>
    <definedName name="bcc6.15">#REF!</definedName>
    <definedName name="bcc6.20" localSheetId="4">#REF!</definedName>
    <definedName name="bcc6.20">#REF!</definedName>
    <definedName name="bcc6.5" localSheetId="4">#REF!</definedName>
    <definedName name="bcc6.5">#REF!</definedName>
    <definedName name="bcc8.10" localSheetId="4">#REF!</definedName>
    <definedName name="bcc8.10">#REF!</definedName>
    <definedName name="bcc8.15" localSheetId="4">#REF!</definedName>
    <definedName name="bcc8.15">#REF!</definedName>
    <definedName name="bcc8.20" localSheetId="4">#REF!</definedName>
    <definedName name="bcc8.20">#REF!</definedName>
    <definedName name="bcc8.5" localSheetId="4">#REF!</definedName>
    <definedName name="bcc8.5">#REF!</definedName>
    <definedName name="bcf" localSheetId="4">#REF!</definedName>
    <definedName name="bcf">#REF!</definedName>
    <definedName name="bcp" localSheetId="4">#REF!</definedName>
    <definedName name="bcp">#REF!</definedName>
    <definedName name="BDI" localSheetId="4">#REF!</definedName>
    <definedName name="BDI">#REF!</definedName>
    <definedName name="BDIE">[5]Insumos!$D$5</definedName>
    <definedName name="bebqt" localSheetId="6">[1]SERVIÇO!#REF!</definedName>
    <definedName name="bebqt" localSheetId="5">[1]SERVIÇO!#REF!</definedName>
    <definedName name="bebqt" localSheetId="4">[1]SERVIÇO!#REF!</definedName>
    <definedName name="bebqt" localSheetId="7">[1]SERVIÇO!#REF!</definedName>
    <definedName name="bebqt">[1]SERVIÇO!#REF!</definedName>
    <definedName name="bet" localSheetId="6">#REF!</definedName>
    <definedName name="bet" localSheetId="5">#REF!</definedName>
    <definedName name="bet" localSheetId="4">#REF!</definedName>
    <definedName name="bet" localSheetId="7">#REF!</definedName>
    <definedName name="bet">#REF!</definedName>
    <definedName name="biro" localSheetId="6">[4]PessA!#REF!</definedName>
    <definedName name="biro" localSheetId="5">[4]PessA!#REF!</definedName>
    <definedName name="biro" localSheetId="4">[4]PessA!#REF!</definedName>
    <definedName name="biro" localSheetId="7">[4]PessA!#REF!</definedName>
    <definedName name="biro">[4]PessA!#REF!</definedName>
    <definedName name="biro_1" localSheetId="6">[4]PessA!#REF!</definedName>
    <definedName name="biro_1" localSheetId="5">[4]PessA!#REF!</definedName>
    <definedName name="biro_1" localSheetId="4">[4]PessA!#REF!</definedName>
    <definedName name="biro_1" localSheetId="7">[4]PessA!#REF!</definedName>
    <definedName name="biro_1">[4]PessA!#REF!</definedName>
    <definedName name="biro_1_4" localSheetId="6">[4]PessA!#REF!</definedName>
    <definedName name="biro_1_4" localSheetId="5">[4]PessA!#REF!</definedName>
    <definedName name="biro_1_4" localSheetId="4">[4]PessA!#REF!</definedName>
    <definedName name="biro_1_4" localSheetId="7">[4]PessA!#REF!</definedName>
    <definedName name="biro_1_4">[4]PessA!#REF!</definedName>
    <definedName name="biro_4" localSheetId="6">[4]PessA!#REF!</definedName>
    <definedName name="biro_4" localSheetId="5">[4]PessA!#REF!</definedName>
    <definedName name="biro_4" localSheetId="4">[4]PessA!#REF!</definedName>
    <definedName name="biro_4" localSheetId="7">[4]PessA!#REF!</definedName>
    <definedName name="biro_4">[4]PessA!#REF!</definedName>
    <definedName name="biro_6" localSheetId="6">[4]PessA!#REF!</definedName>
    <definedName name="biro_6" localSheetId="5">[4]PessA!#REF!</definedName>
    <definedName name="biro_6" localSheetId="4">[4]PessA!#REF!</definedName>
    <definedName name="biro_6" localSheetId="7">[4]PessA!#REF!</definedName>
    <definedName name="biro_6">[4]PessA!#REF!</definedName>
    <definedName name="biro_6_4" localSheetId="4">[4]PessA!#REF!</definedName>
    <definedName name="biro_6_4">[4]PessA!#REF!</definedName>
    <definedName name="bomp2" localSheetId="6">#REF!</definedName>
    <definedName name="bomp2" localSheetId="5">#REF!</definedName>
    <definedName name="bomp2" localSheetId="4">#REF!</definedName>
    <definedName name="bomp2" localSheetId="7">#REF!</definedName>
    <definedName name="bomp2">#REF!</definedName>
    <definedName name="BPF" localSheetId="6">#REF!</definedName>
    <definedName name="BPF" localSheetId="5">#REF!</definedName>
    <definedName name="BPF" localSheetId="4">#REF!</definedName>
    <definedName name="BPF" localSheetId="7">#REF!</definedName>
    <definedName name="BPF">#REF!</definedName>
    <definedName name="CA15I" localSheetId="6">#REF!</definedName>
    <definedName name="CA15I" localSheetId="5">#REF!</definedName>
    <definedName name="CA15I" localSheetId="4">#REF!</definedName>
    <definedName name="CA15I" localSheetId="7">#REF!</definedName>
    <definedName name="CA15I">#REF!</definedName>
    <definedName name="CA15P" localSheetId="4">#REF!</definedName>
    <definedName name="CA15P">#REF!</definedName>
    <definedName name="CA25I" localSheetId="4">#REF!</definedName>
    <definedName name="CA25I">#REF!</definedName>
    <definedName name="CA25P" localSheetId="4">#REF!</definedName>
    <definedName name="CA25P">#REF!</definedName>
    <definedName name="caba1_0" localSheetId="4">#REF!</definedName>
    <definedName name="caba1_0" localSheetId="7">#REF!</definedName>
    <definedName name="caba1_0">#REF!</definedName>
    <definedName name="caba4" localSheetId="4">#REF!</definedName>
    <definedName name="caba4" localSheetId="7">#REF!</definedName>
    <definedName name="caba4">#REF!</definedName>
    <definedName name="cal" localSheetId="4">#REF!</definedName>
    <definedName name="cal">#REF!</definedName>
    <definedName name="calpi" localSheetId="4">#REF!</definedName>
    <definedName name="calpi">#REF!</definedName>
    <definedName name="CAMP" localSheetId="6">[1]SERVIÇO!#REF!</definedName>
    <definedName name="CAMP" localSheetId="5">[1]SERVIÇO!#REF!</definedName>
    <definedName name="camp" localSheetId="4">#REF!</definedName>
    <definedName name="camp" localSheetId="7">#REF!</definedName>
    <definedName name="camp" localSheetId="8">#REF!</definedName>
    <definedName name="camp">#REF!</definedName>
    <definedName name="CB10I" localSheetId="6">#REF!</definedName>
    <definedName name="CB10I" localSheetId="5">#REF!</definedName>
    <definedName name="CB10I" localSheetId="4">#REF!</definedName>
    <definedName name="CB10I" localSheetId="7">#REF!</definedName>
    <definedName name="CB10I">#REF!</definedName>
    <definedName name="CB10P" localSheetId="6">#REF!</definedName>
    <definedName name="CB10P" localSheetId="5">#REF!</definedName>
    <definedName name="CB10P" localSheetId="4">#REF!</definedName>
    <definedName name="CB10P" localSheetId="7">#REF!</definedName>
    <definedName name="CB10P">#REF!</definedName>
    <definedName name="CB4I" localSheetId="4">#REF!</definedName>
    <definedName name="CB4I">#REF!</definedName>
    <definedName name="CB4P" localSheetId="4">#REF!</definedName>
    <definedName name="CB4P">#REF!</definedName>
    <definedName name="CB6.5I" localSheetId="4">#REF!</definedName>
    <definedName name="CB6.5I">#REF!</definedName>
    <definedName name="CB6.5P" localSheetId="4">#REF!</definedName>
    <definedName name="CB6.5P">#REF!</definedName>
    <definedName name="CB6I" localSheetId="4">#REF!</definedName>
    <definedName name="CB6I">#REF!</definedName>
    <definedName name="CB6P" localSheetId="4">#REF!</definedName>
    <definedName name="CB6P">#REF!</definedName>
    <definedName name="cbas" localSheetId="4">#REF!</definedName>
    <definedName name="cbas">#REF!</definedName>
    <definedName name="ccp" localSheetId="4">#REF!</definedName>
    <definedName name="ccp">#REF!</definedName>
    <definedName name="cds" localSheetId="4">#REF!</definedName>
    <definedName name="cds">#REF!</definedName>
    <definedName name="cec20x20" localSheetId="4">#REF!</definedName>
    <definedName name="cec20x20">#REF!</definedName>
    <definedName name="cer1_2" localSheetId="4">#REF!</definedName>
    <definedName name="cer1_2">#REF!</definedName>
    <definedName name="chaf" localSheetId="4">#REF!</definedName>
    <definedName name="chaf">#REF!</definedName>
    <definedName name="CHAFQT" localSheetId="6">[1]SERVIÇO!#REF!</definedName>
    <definedName name="CHAFQT" localSheetId="5">[1]SERVIÇO!#REF!</definedName>
    <definedName name="CHAFQT" localSheetId="4">[1]SERVIÇO!#REF!</definedName>
    <definedName name="CHAFQT" localSheetId="7">[1]SERVIÇO!#REF!</definedName>
    <definedName name="CHAFQT">[1]SERVIÇO!#REF!</definedName>
    <definedName name="cho" localSheetId="4">#REF!</definedName>
    <definedName name="cho" localSheetId="7">#REF!</definedName>
    <definedName name="cho">#REF!</definedName>
    <definedName name="cho_1" localSheetId="4">#REF!</definedName>
    <definedName name="cho_1">#REF!</definedName>
    <definedName name="ci" localSheetId="4">#REF!</definedName>
    <definedName name="ci" localSheetId="7">#REF!</definedName>
    <definedName name="ci">#REF!</definedName>
    <definedName name="ci_1" localSheetId="4">#REF!</definedName>
    <definedName name="ci_1">#REF!</definedName>
    <definedName name="cib" localSheetId="4">#REF!</definedName>
    <definedName name="cib">#REF!</definedName>
    <definedName name="cim" localSheetId="4">#REF!</definedName>
    <definedName name="cim">#REF!</definedName>
    <definedName name="clp" localSheetId="4">#REF!</definedName>
    <definedName name="clp">#REF!</definedName>
    <definedName name="clr1_2" localSheetId="4">#REF!</definedName>
    <definedName name="clr1_2">#REF!</definedName>
    <definedName name="CM9I" localSheetId="4">#REF!</definedName>
    <definedName name="CM9I">#REF!</definedName>
    <definedName name="CM9P" localSheetId="4">#REF!</definedName>
    <definedName name="CM9P">#REF!</definedName>
    <definedName name="COD_ATRIUM" localSheetId="4">#REF!</definedName>
    <definedName name="COD_ATRIUM">#REF!</definedName>
    <definedName name="COD_SINAPI" localSheetId="4">#REF!</definedName>
    <definedName name="COD_SINAPI">#REF!</definedName>
    <definedName name="COLSUB" localSheetId="6">[1]SERVIÇO!#REF!</definedName>
    <definedName name="COLSUB" localSheetId="5">[1]SERVIÇO!#REF!</definedName>
    <definedName name="COLSUB" localSheetId="4">[1]SERVIÇO!#REF!</definedName>
    <definedName name="COLSUB" localSheetId="7">[1]SERVIÇO!#REF!</definedName>
    <definedName name="COLSUB">[1]SERVIÇO!#REF!</definedName>
    <definedName name="comp" localSheetId="6">#REF!</definedName>
    <definedName name="comp" localSheetId="5">#REF!</definedName>
    <definedName name="comp" localSheetId="4">#REF!</definedName>
    <definedName name="comp" localSheetId="7">#REF!</definedName>
    <definedName name="comp">#REF!</definedName>
    <definedName name="CONT1" localSheetId="6">[1]SERVIÇO!#REF!</definedName>
    <definedName name="CONT1" localSheetId="5">[1]SERVIÇO!#REF!</definedName>
    <definedName name="CONT1" localSheetId="4">[1]SERVIÇO!#REF!</definedName>
    <definedName name="CONT1" localSheetId="7">[1]SERVIÇO!#REF!</definedName>
    <definedName name="CONT1">[1]SERVIÇO!#REF!</definedName>
    <definedName name="CONT2" localSheetId="6">[1]SERVIÇO!#REF!</definedName>
    <definedName name="CONT2" localSheetId="5">[1]SERVIÇO!#REF!</definedName>
    <definedName name="CONT2" localSheetId="4">[1]SERVIÇO!#REF!</definedName>
    <definedName name="CONT2" localSheetId="7">[1]SERVIÇO!#REF!</definedName>
    <definedName name="CONT2">[1]SERVIÇO!#REF!</definedName>
    <definedName name="CONT3" localSheetId="6">[1]SERVIÇO!#REF!</definedName>
    <definedName name="CONT3" localSheetId="5">[1]SERVIÇO!#REF!</definedName>
    <definedName name="CONT3" localSheetId="4">[1]SERVIÇO!#REF!</definedName>
    <definedName name="CONT3" localSheetId="7">[1]SERVIÇO!#REF!</definedName>
    <definedName name="CONT3">[1]SERVIÇO!#REF!</definedName>
    <definedName name="CONTAIT" localSheetId="6">[1]SERVIÇO!#REF!</definedName>
    <definedName name="CONTAIT" localSheetId="5">[1]SERVIÇO!#REF!</definedName>
    <definedName name="CONTAIT" localSheetId="4">[1]SERVIÇO!#REF!</definedName>
    <definedName name="CONTAIT" localSheetId="7">[1]SERVIÇO!#REF!</definedName>
    <definedName name="CONTAIT">[1]SERVIÇO!#REF!</definedName>
    <definedName name="CONTREC" localSheetId="6">[1]SERVIÇO!#REF!</definedName>
    <definedName name="CONTREC" localSheetId="5">[1]SERVIÇO!#REF!</definedName>
    <definedName name="CONTREC" localSheetId="4">[1]SERVIÇO!#REF!</definedName>
    <definedName name="CONTREC" localSheetId="7">[1]SERVIÇO!#REF!</definedName>
    <definedName name="CONTREC">[1]SERVIÇO!#REF!</definedName>
    <definedName name="CONTRES" localSheetId="4">[1]SERVIÇO!#REF!</definedName>
    <definedName name="CONTRES">[1]SERVIÇO!#REF!</definedName>
    <definedName name="CPA" localSheetId="6">#REF!</definedName>
    <definedName name="CPA" localSheetId="5">#REF!</definedName>
    <definedName name="CPA" localSheetId="4">#REF!</definedName>
    <definedName name="CPA" localSheetId="7">#REF!</definedName>
    <definedName name="CPA">#REF!</definedName>
    <definedName name="CPAF" localSheetId="6">#REF!</definedName>
    <definedName name="CPAF" localSheetId="5">#REF!</definedName>
    <definedName name="CPAF" localSheetId="4">#REF!</definedName>
    <definedName name="CPAF" localSheetId="7">#REF!</definedName>
    <definedName name="CPAF">#REF!</definedName>
    <definedName name="CRITERX" localSheetId="6">[1]SERVIÇO!#REF!</definedName>
    <definedName name="CRITERX" localSheetId="5">[1]SERVIÇO!#REF!</definedName>
    <definedName name="CRITERX" localSheetId="4">[1]SERVIÇO!#REF!</definedName>
    <definedName name="CRITERX" localSheetId="7">[1]SERVIÇO!#REF!</definedName>
    <definedName name="CRITERX">[1]SERVIÇO!#REF!</definedName>
    <definedName name="ctfa4" localSheetId="6">#REF!</definedName>
    <definedName name="ctfa4" localSheetId="5">#REF!</definedName>
    <definedName name="ctfa4" localSheetId="4">#REF!</definedName>
    <definedName name="ctfa4" localSheetId="7">#REF!</definedName>
    <definedName name="ctfa4">#REF!</definedName>
    <definedName name="ctpvc" localSheetId="6">#REF!</definedName>
    <definedName name="ctpvc" localSheetId="5">#REF!</definedName>
    <definedName name="ctpvc" localSheetId="4">#REF!</definedName>
    <definedName name="ctpvc" localSheetId="7">#REF!</definedName>
    <definedName name="ctpvc">#REF!</definedName>
    <definedName name="cumeeira" localSheetId="6">#REF!</definedName>
    <definedName name="cumeeira" localSheetId="5">#REF!</definedName>
    <definedName name="cumeeira" localSheetId="4">#REF!</definedName>
    <definedName name="cumeeira" localSheetId="7">#REF!</definedName>
    <definedName name="cumeeira">#REF!</definedName>
    <definedName name="cumeira" localSheetId="4">#REF!</definedName>
    <definedName name="cumeira">#REF!</definedName>
    <definedName name="cxp4x2" localSheetId="4">#REF!</definedName>
    <definedName name="cxp4x2">#REF!</definedName>
    <definedName name="D6I" localSheetId="4">#REF!</definedName>
    <definedName name="D6I">#REF!</definedName>
    <definedName name="D6P" localSheetId="4">#REF!</definedName>
    <definedName name="D6P">#REF!</definedName>
    <definedName name="D8I" localSheetId="4">#REF!</definedName>
    <definedName name="D8I">#REF!</definedName>
    <definedName name="D8P" localSheetId="4">#REF!</definedName>
    <definedName name="D8P">#REF!</definedName>
    <definedName name="DAT" localSheetId="4">#REF!</definedName>
    <definedName name="DAT">#REF!</definedName>
    <definedName name="DERIVQT" localSheetId="6">[1]SERVIÇO!#REF!</definedName>
    <definedName name="DERIVQT" localSheetId="5">[1]SERVIÇO!#REF!</definedName>
    <definedName name="DERIVQT" localSheetId="4">[1]SERVIÇO!#REF!</definedName>
    <definedName name="DERIVQT" localSheetId="7">[1]SERVIÇO!#REF!</definedName>
    <definedName name="DERIVQT">[1]SERVIÇO!#REF!</definedName>
    <definedName name="descnt" localSheetId="6">#REF!</definedName>
    <definedName name="descnt" localSheetId="5">#REF!</definedName>
    <definedName name="descnt" localSheetId="4">#REF!</definedName>
    <definedName name="descnt" localSheetId="7">#REF!</definedName>
    <definedName name="descnt">#REF!</definedName>
    <definedName name="descont" localSheetId="6">#REF!</definedName>
    <definedName name="descont" localSheetId="5">#REF!</definedName>
    <definedName name="descont" localSheetId="4">#REF!</definedName>
    <definedName name="descont" localSheetId="7">#REF!</definedName>
    <definedName name="descont">#REF!</definedName>
    <definedName name="desm" localSheetId="6">#REF!</definedName>
    <definedName name="desm" localSheetId="5">#REF!</definedName>
    <definedName name="desm" localSheetId="4">#REF!</definedName>
    <definedName name="desm" localSheetId="7">#REF!</definedName>
    <definedName name="desm">#REF!</definedName>
    <definedName name="DespGer" localSheetId="4">[4]Tel!#REF!</definedName>
    <definedName name="DespGer" localSheetId="8">[4]Tel!#REF!</definedName>
    <definedName name="DespGer">[4]Tel!#REF!</definedName>
    <definedName name="DespGer_1" localSheetId="6">[4]Tel!#REF!</definedName>
    <definedName name="DespGer_1" localSheetId="5">[4]Tel!#REF!</definedName>
    <definedName name="DespGer_1" localSheetId="4">[4]Tel!#REF!</definedName>
    <definedName name="DespGer_1" localSheetId="7">[4]Tel!#REF!</definedName>
    <definedName name="DespGer_1">[4]Tel!#REF!</definedName>
    <definedName name="DespGer_1_4" localSheetId="4">[4]Tel!#REF!</definedName>
    <definedName name="DespGer_1_4">[4]Tel!#REF!</definedName>
    <definedName name="DespGer_4" localSheetId="4">[4]Tel!#REF!</definedName>
    <definedName name="DespGer_4">[4]Tel!#REF!</definedName>
    <definedName name="DespGer_6" localSheetId="4">[4]Tel!#REF!</definedName>
    <definedName name="DespGer_6">[4]Tel!#REF!</definedName>
    <definedName name="DespGer_6_4" localSheetId="4">[4]Tel!#REF!</definedName>
    <definedName name="DespGer_6_4">[4]Tel!#REF!</definedName>
    <definedName name="DIE" localSheetId="6">#REF!</definedName>
    <definedName name="DIE" localSheetId="5">#REF!</definedName>
    <definedName name="DIE" localSheetId="4">#REF!</definedName>
    <definedName name="DIE" localSheetId="7">#REF!</definedName>
    <definedName name="DIE">#REF!</definedName>
    <definedName name="DIF" localSheetId="6">#REF!</definedName>
    <definedName name="DIF" localSheetId="5">#REF!</definedName>
    <definedName name="DIF" localSheetId="4">#REF!</definedName>
    <definedName name="DIF" localSheetId="7">#REF!</definedName>
    <definedName name="DIF">#REF!</definedName>
    <definedName name="DIFQT" localSheetId="6">[1]SERVIÇO!#REF!</definedName>
    <definedName name="DIFQT" localSheetId="5">[1]SERVIÇO!#REF!</definedName>
    <definedName name="DIFQT" localSheetId="4">[1]SERVIÇO!#REF!</definedName>
    <definedName name="DIFQT" localSheetId="7">[1]SERVIÇO!#REF!</definedName>
    <definedName name="DIFQT">[1]SERVIÇO!#REF!</definedName>
    <definedName name="DistMed" localSheetId="6">[4]CombLub!#REF!</definedName>
    <definedName name="DistMed" localSheetId="5">[4]CombLub!#REF!</definedName>
    <definedName name="DistMed" localSheetId="4">[4]CombLub!#REF!</definedName>
    <definedName name="DistMed" localSheetId="7">[4]CombLub!#REF!</definedName>
    <definedName name="DistMed">[4]CombLub!#REF!</definedName>
    <definedName name="DistMed_1" localSheetId="4">[4]CombLub!#REF!</definedName>
    <definedName name="DistMed_1">[4]CombLub!#REF!</definedName>
    <definedName name="DistMed_1_4" localSheetId="4">[4]CombLub!#REF!</definedName>
    <definedName name="DistMed_1_4">[4]CombLub!#REF!</definedName>
    <definedName name="DistMed_4" localSheetId="4">[4]CombLub!#REF!</definedName>
    <definedName name="DistMed_4">[4]CombLub!#REF!</definedName>
    <definedName name="DistMed_6" localSheetId="4">[4]CombLub!#REF!</definedName>
    <definedName name="DistMed_6">[4]CombLub!#REF!</definedName>
    <definedName name="DistMed_6_4" localSheetId="4">[4]CombLub!#REF!</definedName>
    <definedName name="DistMed_6_4">[4]CombLub!#REF!</definedName>
    <definedName name="DistMedMP" localSheetId="4">[4]CombLub!#REF!</definedName>
    <definedName name="DistMedMP">[4]CombLub!#REF!</definedName>
    <definedName name="DistMedMP_1" localSheetId="4">[4]CombLub!#REF!</definedName>
    <definedName name="DistMedMP_1">[4]CombLub!#REF!</definedName>
    <definedName name="DistMedMP_1_4" localSheetId="4">[4]CombLub!#REF!</definedName>
    <definedName name="DistMedMP_1_4">[4]CombLub!#REF!</definedName>
    <definedName name="DistMedMP_4" localSheetId="4">[4]CombLub!#REF!</definedName>
    <definedName name="DistMedMP_4">[4]CombLub!#REF!</definedName>
    <definedName name="DistMedMP_6" localSheetId="4">[4]CombLub!#REF!</definedName>
    <definedName name="DistMedMP_6">[4]CombLub!#REF!</definedName>
    <definedName name="DistMedMP_6_4" localSheetId="4">[4]CombLub!#REF!</definedName>
    <definedName name="DistMedMP_6_4">[4]CombLub!#REF!</definedName>
    <definedName name="DKM" localSheetId="6">#REF!</definedName>
    <definedName name="DKM" localSheetId="5">#REF!</definedName>
    <definedName name="DKM" localSheetId="4">#REF!</definedName>
    <definedName name="DKM" localSheetId="7">#REF!</definedName>
    <definedName name="DKM">#REF!</definedName>
    <definedName name="E" localSheetId="6">#REF!</definedName>
    <definedName name="E" localSheetId="5">#REF!</definedName>
    <definedName name="E" localSheetId="4">#REF!</definedName>
    <definedName name="E" localSheetId="7">#REF!</definedName>
    <definedName name="E">#REF!</definedName>
    <definedName name="EB" localSheetId="6">[4]CombLub!#REF!</definedName>
    <definedName name="EB" localSheetId="5">[4]CombLub!#REF!</definedName>
    <definedName name="EB" localSheetId="4">[4]CombLub!#REF!</definedName>
    <definedName name="EB" localSheetId="7">[4]CombLub!#REF!</definedName>
    <definedName name="EB">[4]CombLub!#REF!</definedName>
    <definedName name="EB_1" localSheetId="6">[4]CombLub!#REF!</definedName>
    <definedName name="EB_1" localSheetId="5">[4]CombLub!#REF!</definedName>
    <definedName name="EB_1" localSheetId="4">[4]CombLub!#REF!</definedName>
    <definedName name="EB_1" localSheetId="7">[4]CombLub!#REF!</definedName>
    <definedName name="EB_1">[4]CombLub!#REF!</definedName>
    <definedName name="EB_1_4" localSheetId="4">[4]CombLub!#REF!</definedName>
    <definedName name="EB_1_4">[4]CombLub!#REF!</definedName>
    <definedName name="EB_4" localSheetId="4">[4]CombLub!#REF!</definedName>
    <definedName name="EB_4">[4]CombLub!#REF!</definedName>
    <definedName name="EB_6" localSheetId="4">[4]CombLub!#REF!</definedName>
    <definedName name="EB_6">[4]CombLub!#REF!</definedName>
    <definedName name="EB_6_4" localSheetId="4">[4]CombLub!#REF!</definedName>
    <definedName name="EB_6_4">[4]CombLub!#REF!</definedName>
    <definedName name="eCameta" localSheetId="4">[4]EquiA!#REF!</definedName>
    <definedName name="eCameta">[4]EquiA!#REF!</definedName>
    <definedName name="eCameta_1" localSheetId="4">[4]EquiA!#REF!</definedName>
    <definedName name="eCameta_1">[4]EquiA!#REF!</definedName>
    <definedName name="eCameta_1_4" localSheetId="4">[4]EquiA!#REF!</definedName>
    <definedName name="eCameta_1_4">[4]EquiA!#REF!</definedName>
    <definedName name="eCameta_4" localSheetId="4">[4]EquiA!#REF!</definedName>
    <definedName name="eCameta_4">[4]EquiA!#REF!</definedName>
    <definedName name="eCameta_6" localSheetId="4">[4]EquiA!#REF!</definedName>
    <definedName name="eCameta_6">[4]EquiA!#REF!</definedName>
    <definedName name="eCameta_6_4" localSheetId="4">[4]EquiA!#REF!</definedName>
    <definedName name="eCameta_6_4">[4]EquiA!#REF!</definedName>
    <definedName name="ecm" localSheetId="6">#REF!</definedName>
    <definedName name="ecm" localSheetId="5">#REF!</definedName>
    <definedName name="ecm" localSheetId="4">#REF!</definedName>
    <definedName name="ecm" localSheetId="7">#REF!</definedName>
    <definedName name="ecm">#REF!</definedName>
    <definedName name="eee">NA()</definedName>
    <definedName name="ele" localSheetId="6">#REF!</definedName>
    <definedName name="ele" localSheetId="5">#REF!</definedName>
    <definedName name="ele" localSheetId="4">#REF!</definedName>
    <definedName name="ele" localSheetId="7">#REF!</definedName>
    <definedName name="ele">#REF!</definedName>
    <definedName name="elr1_2" localSheetId="6">#REF!</definedName>
    <definedName name="elr1_2" localSheetId="5">#REF!</definedName>
    <definedName name="elr1_2" localSheetId="4">#REF!</definedName>
    <definedName name="elr1_2" localSheetId="7">#REF!</definedName>
    <definedName name="elr1_2">#REF!</definedName>
    <definedName name="elv50x40" localSheetId="6">#REF!</definedName>
    <definedName name="elv50x40" localSheetId="5">#REF!</definedName>
    <definedName name="elv50x40" localSheetId="4">#REF!</definedName>
    <definedName name="elv50x40" localSheetId="7">#REF!</definedName>
    <definedName name="elv50x40">#REF!</definedName>
    <definedName name="eMoto" localSheetId="6">[4]EquiA!#REF!</definedName>
    <definedName name="eMoto" localSheetId="5">[4]EquiA!#REF!</definedName>
    <definedName name="eMoto" localSheetId="4">[4]EquiA!#REF!</definedName>
    <definedName name="eMoto" localSheetId="7">[4]EquiA!#REF!</definedName>
    <definedName name="eMoto">[4]EquiA!#REF!</definedName>
    <definedName name="eMoto_1" localSheetId="6">[4]EquiA!#REF!</definedName>
    <definedName name="eMoto_1" localSheetId="5">[4]EquiA!#REF!</definedName>
    <definedName name="eMoto_1" localSheetId="4">[4]EquiA!#REF!</definedName>
    <definedName name="eMoto_1" localSheetId="7">[4]EquiA!#REF!</definedName>
    <definedName name="eMoto_1">[4]EquiA!#REF!</definedName>
    <definedName name="eMoto_1_4" localSheetId="6">[4]EquiA!#REF!</definedName>
    <definedName name="eMoto_1_4" localSheetId="5">[4]EquiA!#REF!</definedName>
    <definedName name="eMoto_1_4" localSheetId="4">[4]EquiA!#REF!</definedName>
    <definedName name="eMoto_1_4" localSheetId="7">[4]EquiA!#REF!</definedName>
    <definedName name="eMoto_1_4">[4]EquiA!#REF!</definedName>
    <definedName name="eMoto_4" localSheetId="6">[4]EquiA!#REF!</definedName>
    <definedName name="eMoto_4" localSheetId="5">[4]EquiA!#REF!</definedName>
    <definedName name="eMoto_4" localSheetId="4">[4]EquiA!#REF!</definedName>
    <definedName name="eMoto_4" localSheetId="7">[4]EquiA!#REF!</definedName>
    <definedName name="eMoto_4">[4]EquiA!#REF!</definedName>
    <definedName name="eMoto_6" localSheetId="4">[4]EquiA!#REF!</definedName>
    <definedName name="eMoto_6">[4]EquiA!#REF!</definedName>
    <definedName name="eMoto_6_4" localSheetId="4">[4]EquiA!#REF!</definedName>
    <definedName name="eMoto_6_4">[4]EquiA!#REF!</definedName>
    <definedName name="enc" localSheetId="6">#REF!</definedName>
    <definedName name="enc" localSheetId="5">#REF!</definedName>
    <definedName name="enc" localSheetId="4">#REF!</definedName>
    <definedName name="enc" localSheetId="7">#REF!</definedName>
    <definedName name="enc">#REF!</definedName>
    <definedName name="ENE" localSheetId="6">#REF!</definedName>
    <definedName name="ENE" localSheetId="5">#REF!</definedName>
    <definedName name="ENE" localSheetId="4">#REF!</definedName>
    <definedName name="ENE" localSheetId="7">#REF!</definedName>
    <definedName name="ENE">#REF!</definedName>
    <definedName name="EnerConsAn" localSheetId="6">#REF!</definedName>
    <definedName name="EnerConsAn" localSheetId="5">#REF!</definedName>
    <definedName name="EnerConsAn" localSheetId="4">#REF!</definedName>
    <definedName name="EnerConsAn" localSheetId="7">#REF!</definedName>
    <definedName name="EnerConsAn">#REF!</definedName>
    <definedName name="EnerConsAn_1" localSheetId="4">#REF!</definedName>
    <definedName name="EnerConsAn_1">#REF!</definedName>
    <definedName name="EnerConsAn_1_4" localSheetId="4">#REF!</definedName>
    <definedName name="EnerConsAn_1_4">#REF!</definedName>
    <definedName name="EnerConsAn_4" localSheetId="4">#REF!</definedName>
    <definedName name="EnerConsAn_4">#REF!</definedName>
    <definedName name="EnerConsAn_6" localSheetId="4">#REF!</definedName>
    <definedName name="EnerConsAn_6">#REF!</definedName>
    <definedName name="EnerConsAn_6_4" localSheetId="4">#REF!</definedName>
    <definedName name="EnerConsAn_6_4">#REF!</definedName>
    <definedName name="EnerDemAn" localSheetId="4">#REF!</definedName>
    <definedName name="EnerDemAn">#REF!</definedName>
    <definedName name="EnerDemAn_1" localSheetId="4">#REF!</definedName>
    <definedName name="EnerDemAn_1">#REF!</definedName>
    <definedName name="EnerDemAn_1_4" localSheetId="4">#REF!</definedName>
    <definedName name="EnerDemAn_1_4">#REF!</definedName>
    <definedName name="EnerDemAn_4" localSheetId="4">#REF!</definedName>
    <definedName name="EnerDemAn_4">#REF!</definedName>
    <definedName name="EnerDemAn_6" localSheetId="4">#REF!</definedName>
    <definedName name="EnerDemAn_6">#REF!</definedName>
    <definedName name="EnerDemAn_6_4" localSheetId="4">#REF!</definedName>
    <definedName name="EnerDemAn_6_4">#REF!</definedName>
    <definedName name="epm2.5" localSheetId="4">#REF!</definedName>
    <definedName name="epm2.5">#REF!</definedName>
    <definedName name="EQPOTENC" localSheetId="6">[1]SERVIÇO!#REF!</definedName>
    <definedName name="EQPOTENC" localSheetId="5">[1]SERVIÇO!#REF!</definedName>
    <definedName name="EQPOTENC" localSheetId="4">[1]SERVIÇO!#REF!</definedName>
    <definedName name="EQPOTENC" localSheetId="7">[1]SERVIÇO!#REF!</definedName>
    <definedName name="EQPOTENC">[1]SERVIÇO!#REF!</definedName>
    <definedName name="ER">NA()</definedName>
    <definedName name="esm" localSheetId="6">#REF!</definedName>
    <definedName name="esm" localSheetId="5">#REF!</definedName>
    <definedName name="esm" localSheetId="4">#REF!</definedName>
    <definedName name="esm" localSheetId="7">#REF!</definedName>
    <definedName name="esm">#REF!</definedName>
    <definedName name="est" localSheetId="6">#REF!</definedName>
    <definedName name="est" localSheetId="5">#REF!</definedName>
    <definedName name="est" localSheetId="4">#REF!</definedName>
    <definedName name="est" localSheetId="7">#REF!</definedName>
    <definedName name="est">#REF!</definedName>
    <definedName name="est1.5_15" localSheetId="6">#REF!</definedName>
    <definedName name="est1.5_15" localSheetId="5">#REF!</definedName>
    <definedName name="est1.5_15" localSheetId="4">#REF!</definedName>
    <definedName name="est1.5_15" localSheetId="7">#REF!</definedName>
    <definedName name="est1.5_15">#REF!</definedName>
    <definedName name="eVehLev">[6]EquiA!$B$5</definedName>
    <definedName name="Excel_BuiltIn__FilterDatabase" localSheetId="6">#REF!</definedName>
    <definedName name="Excel_BuiltIn__FilterDatabase" localSheetId="5">#REF!</definedName>
    <definedName name="Excel_BuiltIn__FilterDatabase" localSheetId="4">#REF!</definedName>
    <definedName name="Excel_BuiltIn__FilterDatabase" localSheetId="7">#REF!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 localSheetId="6">#REF!</definedName>
    <definedName name="Excel_BuiltIn_Print_Area_1_1" localSheetId="5">#REF!</definedName>
    <definedName name="Excel_BuiltIn_Print_Area_1_1" localSheetId="4">#REF!</definedName>
    <definedName name="Excel_BuiltIn_Print_Area_1_1" localSheetId="7">#REF!</definedName>
    <definedName name="Excel_BuiltIn_Print_Area_1_1">#REF!</definedName>
    <definedName name="Excel_BuiltIn_Print_Area_1_1_1" localSheetId="6">#REF!</definedName>
    <definedName name="Excel_BuiltIn_Print_Area_1_1_1" localSheetId="5">#REF!</definedName>
    <definedName name="Excel_BuiltIn_Print_Area_1_1_1" localSheetId="4">#REF!</definedName>
    <definedName name="Excel_BuiltIn_Print_Area_1_1_1" localSheetId="7">#REF!</definedName>
    <definedName name="Excel_BuiltIn_Print_Area_1_1_1">#REF!</definedName>
    <definedName name="Excel_BuiltIn_Print_Area_1_1_1_4" localSheetId="6">#REF!</definedName>
    <definedName name="Excel_BuiltIn_Print_Area_1_1_1_4" localSheetId="5">#REF!</definedName>
    <definedName name="Excel_BuiltIn_Print_Area_1_1_1_4" localSheetId="4">#REF!</definedName>
    <definedName name="Excel_BuiltIn_Print_Area_1_1_1_4" localSheetId="7">#REF!</definedName>
    <definedName name="Excel_BuiltIn_Print_Area_1_1_1_4">#REF!</definedName>
    <definedName name="Excel_BuiltIn_Print_Area_1_1_4" localSheetId="4">#REF!</definedName>
    <definedName name="Excel_BuiltIn_Print_Area_1_1_4">#REF!</definedName>
    <definedName name="Excel_BuiltIn_Print_Area_1_6" localSheetId="4">#REF!</definedName>
    <definedName name="Excel_BuiltIn_Print_Area_1_6">#REF!</definedName>
    <definedName name="Excel_BuiltIn_Print_Area_1_6_4" localSheetId="4">#REF!</definedName>
    <definedName name="Excel_BuiltIn_Print_Area_1_6_4">#REF!</definedName>
    <definedName name="Excel_BuiltIn_Print_Area_10_1" localSheetId="4">#REF!</definedName>
    <definedName name="Excel_BuiltIn_Print_Area_10_1">#REF!</definedName>
    <definedName name="Excel_BuiltIn_Print_Area_11_1" localSheetId="4">#REF!</definedName>
    <definedName name="Excel_BuiltIn_Print_Area_11_1">#REF!</definedName>
    <definedName name="Excel_BuiltIn_Print_Area_13_1" localSheetId="4">#REF!</definedName>
    <definedName name="Excel_BuiltIn_Print_Area_13_1">#REF!</definedName>
    <definedName name="Excel_BuiltIn_Print_Area_15_1" localSheetId="4">#REF!</definedName>
    <definedName name="Excel_BuiltIn_Print_Area_15_1">#REF!</definedName>
    <definedName name="Excel_BuiltIn_Print_Area_16_1" localSheetId="4">#REF!</definedName>
    <definedName name="Excel_BuiltIn_Print_Area_16_1">#REF!</definedName>
    <definedName name="Excel_BuiltIn_Print_Area_17_1" localSheetId="4">#REF!</definedName>
    <definedName name="Excel_BuiltIn_Print_Area_17_1">#REF!</definedName>
    <definedName name="Excel_BuiltIn_Print_Area_18_1" localSheetId="4">#REF!</definedName>
    <definedName name="Excel_BuiltIn_Print_Area_18_1">#REF!</definedName>
    <definedName name="Excel_BuiltIn_Print_Area_2_1_1">NA()</definedName>
    <definedName name="Excel_BuiltIn_Print_Area_20" localSheetId="6">#REF!</definedName>
    <definedName name="Excel_BuiltIn_Print_Area_20" localSheetId="5">#REF!</definedName>
    <definedName name="Excel_BuiltIn_Print_Area_20" localSheetId="4">#REF!</definedName>
    <definedName name="Excel_BuiltIn_Print_Area_20" localSheetId="7">#REF!</definedName>
    <definedName name="Excel_BuiltIn_Print_Area_20">#REF!</definedName>
    <definedName name="Excel_BuiltIn_Print_Area_21" localSheetId="6">#REF!</definedName>
    <definedName name="Excel_BuiltIn_Print_Area_21" localSheetId="5">#REF!</definedName>
    <definedName name="Excel_BuiltIn_Print_Area_21" localSheetId="4">#REF!</definedName>
    <definedName name="Excel_BuiltIn_Print_Area_21" localSheetId="7">#REF!</definedName>
    <definedName name="Excel_BuiltIn_Print_Area_21">#REF!</definedName>
    <definedName name="Excel_BuiltIn_Print_Area_21_1" localSheetId="6">#REF!</definedName>
    <definedName name="Excel_BuiltIn_Print_Area_21_1" localSheetId="5">#REF!</definedName>
    <definedName name="Excel_BuiltIn_Print_Area_21_1" localSheetId="4">#REF!</definedName>
    <definedName name="Excel_BuiltIn_Print_Area_21_1" localSheetId="7">#REF!</definedName>
    <definedName name="Excel_BuiltIn_Print_Area_21_1">#REF!</definedName>
    <definedName name="Excel_BuiltIn_Print_Area_21_1_4" localSheetId="4">#REF!</definedName>
    <definedName name="Excel_BuiltIn_Print_Area_21_1_4">#REF!</definedName>
    <definedName name="Excel_BuiltIn_Print_Area_21_4" localSheetId="4">#REF!</definedName>
    <definedName name="Excel_BuiltIn_Print_Area_21_4">#REF!</definedName>
    <definedName name="Excel_BuiltIn_Print_Area_21_6" localSheetId="4">#REF!</definedName>
    <definedName name="Excel_BuiltIn_Print_Area_21_6">#REF!</definedName>
    <definedName name="Excel_BuiltIn_Print_Area_21_6_4" localSheetId="4">#REF!</definedName>
    <definedName name="Excel_BuiltIn_Print_Area_21_6_4">#REF!</definedName>
    <definedName name="Excel_BuiltIn_Print_Area_23_1" localSheetId="4">#REF!</definedName>
    <definedName name="Excel_BuiltIn_Print_Area_23_1">#REF!</definedName>
    <definedName name="Excel_BuiltIn_Print_Area_26" localSheetId="4">#REF!</definedName>
    <definedName name="Excel_BuiltIn_Print_Area_26">#REF!</definedName>
    <definedName name="Excel_BuiltIn_Print_Area_26_1" localSheetId="4">#REF!</definedName>
    <definedName name="Excel_BuiltIn_Print_Area_26_1">#REF!</definedName>
    <definedName name="Excel_BuiltIn_Print_Area_26_1_4" localSheetId="4">#REF!</definedName>
    <definedName name="Excel_BuiltIn_Print_Area_26_1_4">#REF!</definedName>
    <definedName name="Excel_BuiltIn_Print_Area_26_4" localSheetId="4">#REF!</definedName>
    <definedName name="Excel_BuiltIn_Print_Area_26_4">#REF!</definedName>
    <definedName name="Excel_BuiltIn_Print_Area_26_6" localSheetId="4">#REF!</definedName>
    <definedName name="Excel_BuiltIn_Print_Area_26_6">#REF!</definedName>
    <definedName name="Excel_BuiltIn_Print_Area_26_6_4" localSheetId="4">#REF!</definedName>
    <definedName name="Excel_BuiltIn_Print_Area_26_6_4">#REF!</definedName>
    <definedName name="Excel_BuiltIn_Print_Area_27_1" localSheetId="4">#REF!</definedName>
    <definedName name="Excel_BuiltIn_Print_Area_27_1">#REF!</definedName>
    <definedName name="Excel_BuiltIn_Print_Area_3_1" localSheetId="4">#REF!</definedName>
    <definedName name="Excel_BuiltIn_Print_Area_3_1">#REF!</definedName>
    <definedName name="Excel_BuiltIn_Print_Area_33_1" localSheetId="4">#REF!</definedName>
    <definedName name="Excel_BuiltIn_Print_Area_33_1">#REF!</definedName>
    <definedName name="Excel_BuiltIn_Print_Area_4" localSheetId="4">#REF!</definedName>
    <definedName name="Excel_BuiltIn_Print_Area_4">#REF!</definedName>
    <definedName name="Excel_BuiltIn_Print_Area_5_1" localSheetId="4">#REF!</definedName>
    <definedName name="Excel_BuiltIn_Print_Area_5_1">#REF!</definedName>
    <definedName name="Excel_BuiltIn_Print_Area_6_1" localSheetId="4">#REF!</definedName>
    <definedName name="Excel_BuiltIn_Print_Area_6_1">#REF!</definedName>
    <definedName name="Excel_BuiltIn_Print_Area_7_1" localSheetId="6">(#REF!,#REF!,#REF!,#REF!,#REF!)</definedName>
    <definedName name="Excel_BuiltIn_Print_Area_7_1" localSheetId="5">(#REF!,#REF!,#REF!,#REF!,#REF!)</definedName>
    <definedName name="Excel_BuiltIn_Print_Area_7_1" localSheetId="4">(#REF!,#REF!,#REF!,#REF!,#REF!)</definedName>
    <definedName name="Excel_BuiltIn_Print_Area_7_1" localSheetId="7">(#REF!,#REF!,#REF!,#REF!,#REF!)</definedName>
    <definedName name="Excel_BuiltIn_Print_Area_7_1">(#REF!,#REF!,#REF!,#REF!,#REF!)</definedName>
    <definedName name="Excel_BuiltIn_Print_Area_9_1" localSheetId="6">#REF!</definedName>
    <definedName name="Excel_BuiltIn_Print_Area_9_1" localSheetId="5">#REF!</definedName>
    <definedName name="Excel_BuiltIn_Print_Area_9_1" localSheetId="4">#REF!</definedName>
    <definedName name="Excel_BuiltIn_Print_Area_9_1" localSheetId="7">#REF!</definedName>
    <definedName name="Excel_BuiltIn_Print_Area_9_1">#REF!</definedName>
    <definedName name="Excel_BuiltIn_Print_Titles" localSheetId="6">#REF!</definedName>
    <definedName name="Excel_BuiltIn_Print_Titles" localSheetId="5">#REF!</definedName>
    <definedName name="Excel_BuiltIn_Print_Titles" localSheetId="4">#REF!</definedName>
    <definedName name="Excel_BuiltIn_Print_Titles" localSheetId="7">#REF!</definedName>
    <definedName name="Excel_BuiltIn_Print_Titles">#REF!</definedName>
    <definedName name="Excel_BuiltIn_Print_Titles_1" localSheetId="6">#REF!</definedName>
    <definedName name="Excel_BuiltIn_Print_Titles_1" localSheetId="5">#REF!</definedName>
    <definedName name="Excel_BuiltIn_Print_Titles_1" localSheetId="4">#REF!</definedName>
    <definedName name="Excel_BuiltIn_Print_Titles_1" localSheetId="7">#REF!</definedName>
    <definedName name="Excel_BuiltIn_Print_Titles_1">#REF!</definedName>
    <definedName name="Excel_BuiltIn_Print_Titles_1_1" localSheetId="4">#REF!</definedName>
    <definedName name="Excel_BuiltIn_Print_Titles_1_1">#REF!</definedName>
    <definedName name="Excel_BuiltIn_Print_Titles_1_1_4" localSheetId="4">#REF!</definedName>
    <definedName name="Excel_BuiltIn_Print_Titles_1_1_4">#REF!</definedName>
    <definedName name="Excel_BuiltIn_Print_Titles_1_4" localSheetId="4">#REF!</definedName>
    <definedName name="Excel_BuiltIn_Print_Titles_1_4">#REF!</definedName>
    <definedName name="Excel_BuiltIn_Print_Titles_1_6" localSheetId="4">#REF!</definedName>
    <definedName name="Excel_BuiltIn_Print_Titles_1_6">#REF!</definedName>
    <definedName name="Excel_BuiltIn_Print_Titles_1_6_4" localSheetId="4">#REF!</definedName>
    <definedName name="Excel_BuiltIn_Print_Titles_1_6_4">#REF!</definedName>
    <definedName name="Excel_BuiltIn_Print_Titles_10" localSheetId="4">#REF!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6">#REF!</definedName>
    <definedName name="Excel_BuiltIn_Print_Titles_16_5" localSheetId="5">#REF!</definedName>
    <definedName name="Excel_BuiltIn_Print_Titles_16_5" localSheetId="4">#REF!</definedName>
    <definedName name="Excel_BuiltIn_Print_Titles_16_5" localSheetId="7">#REF!</definedName>
    <definedName name="Excel_BuiltIn_Print_Titles_16_5">#REF!</definedName>
    <definedName name="Excel_BuiltIn_Print_Titles_16_5_4" localSheetId="6">#REF!</definedName>
    <definedName name="Excel_BuiltIn_Print_Titles_16_5_4" localSheetId="5">#REF!</definedName>
    <definedName name="Excel_BuiltIn_Print_Titles_16_5_4" localSheetId="4">#REF!</definedName>
    <definedName name="Excel_BuiltIn_Print_Titles_16_5_4" localSheetId="7">#REF!</definedName>
    <definedName name="Excel_BuiltIn_Print_Titles_16_5_4">#REF!</definedName>
    <definedName name="Excel_BuiltIn_Print_Titles_16_6" localSheetId="6">#REF!</definedName>
    <definedName name="Excel_BuiltIn_Print_Titles_16_6" localSheetId="5">#REF!</definedName>
    <definedName name="Excel_BuiltIn_Print_Titles_16_6" localSheetId="4">#REF!</definedName>
    <definedName name="Excel_BuiltIn_Print_Titles_16_6" localSheetId="7">#REF!</definedName>
    <definedName name="Excel_BuiltIn_Print_Titles_16_6">#REF!</definedName>
    <definedName name="Excel_BuiltIn_Print_Titles_16_6_4" localSheetId="4">#REF!</definedName>
    <definedName name="Excel_BuiltIn_Print_Titles_16_6_4">#REF!</definedName>
    <definedName name="Excel_BuiltIn_Print_Titles_16_8" localSheetId="4">#REF!</definedName>
    <definedName name="Excel_BuiltIn_Print_Titles_16_8">#REF!</definedName>
    <definedName name="Excel_BuiltIn_Print_Titles_16_8_4" localSheetId="4">#REF!</definedName>
    <definedName name="Excel_BuiltIn_Print_Titles_16_8_4">#REF!</definedName>
    <definedName name="Excel_BuiltIn_Print_Titles_18" localSheetId="4">#REF!</definedName>
    <definedName name="Excel_BuiltIn_Print_Titles_18">#REF!</definedName>
    <definedName name="Excel_BuiltIn_Print_Titles_20" localSheetId="4">#REF!</definedName>
    <definedName name="Excel_BuiltIn_Print_Titles_20">#REF!</definedName>
    <definedName name="Excel_BuiltIn_Print_Titles_3">NA()</definedName>
    <definedName name="fajjadsjajkds" localSheetId="6">[4]CombLub!#REF!</definedName>
    <definedName name="fajjadsjajkds" localSheetId="5">[4]CombLub!#REF!</definedName>
    <definedName name="fajjadsjajkds" localSheetId="4">[4]CombLub!#REF!</definedName>
    <definedName name="fajjadsjajkds" localSheetId="7">[4]CombLub!#REF!</definedName>
    <definedName name="fajjadsjajkds" localSheetId="8">[4]CombLub!#REF!</definedName>
    <definedName name="fajjadsjajkds">[4]CombLub!#REF!</definedName>
    <definedName name="fajjadsjajkds_1" localSheetId="6">[4]CombLub!#REF!</definedName>
    <definedName name="fajjadsjajkds_1" localSheetId="5">[4]CombLub!#REF!</definedName>
    <definedName name="fajjadsjajkds_1" localSheetId="4">[4]CombLub!#REF!</definedName>
    <definedName name="fajjadsjajkds_1" localSheetId="7">[4]CombLub!#REF!</definedName>
    <definedName name="fajjadsjajkds_1">[4]CombLub!#REF!</definedName>
    <definedName name="fajjadsjajkds_1_4" localSheetId="6">[4]CombLub!#REF!</definedName>
    <definedName name="fajjadsjajkds_1_4" localSheetId="5">[4]CombLub!#REF!</definedName>
    <definedName name="fajjadsjajkds_1_4" localSheetId="4">[4]CombLub!#REF!</definedName>
    <definedName name="fajjadsjajkds_1_4" localSheetId="7">[4]CombLub!#REF!</definedName>
    <definedName name="fajjadsjajkds_1_4">[4]CombLub!#REF!</definedName>
    <definedName name="fajjadsjajkds_4" localSheetId="6">[4]CombLub!#REF!</definedName>
    <definedName name="fajjadsjajkds_4" localSheetId="5">[4]CombLub!#REF!</definedName>
    <definedName name="fajjadsjajkds_4" localSheetId="4">[4]CombLub!#REF!</definedName>
    <definedName name="fajjadsjajkds_4" localSheetId="7">[4]CombLub!#REF!</definedName>
    <definedName name="fajjadsjajkds_4">[4]CombLub!#REF!</definedName>
    <definedName name="fajjadsjajkds_6" localSheetId="6">[4]CombLub!#REF!</definedName>
    <definedName name="fajjadsjajkds_6" localSheetId="5">[4]CombLub!#REF!</definedName>
    <definedName name="fajjadsjajkds_6" localSheetId="4">[4]CombLub!#REF!</definedName>
    <definedName name="fajjadsjajkds_6" localSheetId="7">[4]CombLub!#REF!</definedName>
    <definedName name="fajjadsjajkds_6">[4]CombLub!#REF!</definedName>
    <definedName name="fajjadsjajkds_6_4" localSheetId="6">[4]CombLub!#REF!</definedName>
    <definedName name="fajjadsjajkds_6_4" localSheetId="5">[4]CombLub!#REF!</definedName>
    <definedName name="fajjadsjajkds_6_4" localSheetId="4">[4]CombLub!#REF!</definedName>
    <definedName name="fajjadsjajkds_6_4" localSheetId="7">[4]CombLub!#REF!</definedName>
    <definedName name="fajjadsjajkds_6_4">[4]CombLub!#REF!</definedName>
    <definedName name="FATOR">NA()</definedName>
    <definedName name="fcm" localSheetId="6">#REF!</definedName>
    <definedName name="fcm" localSheetId="5">#REF!</definedName>
    <definedName name="fcm" localSheetId="4">#REF!</definedName>
    <definedName name="fcm" localSheetId="7">#REF!</definedName>
    <definedName name="fcm">#REF!</definedName>
    <definedName name="FCRITER" localSheetId="6">[1]SERVIÇO!#REF!</definedName>
    <definedName name="FCRITER" localSheetId="5">[1]SERVIÇO!#REF!</definedName>
    <definedName name="FCRITER" localSheetId="4">[1]SERVIÇO!#REF!</definedName>
    <definedName name="FCRITER" localSheetId="7">[1]SERVIÇO!#REF!</definedName>
    <definedName name="FCRITER" localSheetId="8">[1]SERVIÇO!#REF!</definedName>
    <definedName name="FCRITER">[1]SERVIÇO!#REF!</definedName>
    <definedName name="fer" localSheetId="6">#REF!</definedName>
    <definedName name="fer" localSheetId="5">#REF!</definedName>
    <definedName name="fer" localSheetId="4">#REF!</definedName>
    <definedName name="fer" localSheetId="7">#REF!</definedName>
    <definedName name="fer">#REF!</definedName>
    <definedName name="FoFo" localSheetId="6">#REF!</definedName>
    <definedName name="FoFo" localSheetId="5">#REF!</definedName>
    <definedName name="FoFo" localSheetId="4">#REF!</definedName>
    <definedName name="FoFo" localSheetId="7">#REF!</definedName>
    <definedName name="FoFo">#REF!</definedName>
    <definedName name="fossa" localSheetId="6">#REF!</definedName>
    <definedName name="fossa" localSheetId="5">#REF!</definedName>
    <definedName name="fossa" localSheetId="4">#REF!</definedName>
    <definedName name="fossa" localSheetId="7">#REF!</definedName>
    <definedName name="fossa">#REF!</definedName>
    <definedName name="FT" localSheetId="4">#REF!</definedName>
    <definedName name="FT">#REF!</definedName>
    <definedName name="FunE" localSheetId="4">#REF!</definedName>
    <definedName name="FunE">#REF!</definedName>
    <definedName name="FunE_1" localSheetId="4">#REF!</definedName>
    <definedName name="FunE_1">#REF!</definedName>
    <definedName name="FunE_1_4" localSheetId="4">#REF!</definedName>
    <definedName name="FunE_1_4">#REF!</definedName>
    <definedName name="FunE_4" localSheetId="4">#REF!</definedName>
    <definedName name="FunE_4">#REF!</definedName>
    <definedName name="FunE_6" localSheetId="4">#REF!</definedName>
    <definedName name="FunE_6">#REF!</definedName>
    <definedName name="FunE_6_4" localSheetId="4">#REF!</definedName>
    <definedName name="FunE_6_4">#REF!</definedName>
    <definedName name="FunInt" localSheetId="4">#REF!</definedName>
    <definedName name="FunInt">#REF!</definedName>
    <definedName name="FunInt_1" localSheetId="4">#REF!</definedName>
    <definedName name="FunInt_1">#REF!</definedName>
    <definedName name="FunInt_1_4" localSheetId="4">#REF!</definedName>
    <definedName name="FunInt_1_4">#REF!</definedName>
    <definedName name="FunInt_4" localSheetId="4">#REF!</definedName>
    <definedName name="FunInt_4">#REF!</definedName>
    <definedName name="FunInt_6" localSheetId="4">#REF!</definedName>
    <definedName name="FunInt_6">#REF!</definedName>
    <definedName name="FunInt_6_4" localSheetId="4">#REF!</definedName>
    <definedName name="FunInt_6_4">#REF!</definedName>
    <definedName name="FunR" localSheetId="4">#REF!</definedName>
    <definedName name="FunR">#REF!</definedName>
    <definedName name="FunR_1" localSheetId="4">#REF!</definedName>
    <definedName name="FunR_1">#REF!</definedName>
    <definedName name="FunR_1_4" localSheetId="4">#REF!</definedName>
    <definedName name="FunR_1_4">#REF!</definedName>
    <definedName name="FunR_4" localSheetId="4">#REF!</definedName>
    <definedName name="FunR_4">#REF!</definedName>
    <definedName name="FunR_6" localSheetId="4">#REF!</definedName>
    <definedName name="FunR_6">#REF!</definedName>
    <definedName name="FunR_6_4" localSheetId="4">#REF!</definedName>
    <definedName name="FunR_6_4">#REF!</definedName>
    <definedName name="GAS" localSheetId="4">#REF!</definedName>
    <definedName name="GAS">#REF!</definedName>
    <definedName name="gdc" localSheetId="4">#REF!</definedName>
    <definedName name="gdc">#REF!</definedName>
    <definedName name="gfg" localSheetId="4">#REF!</definedName>
    <definedName name="gfg">#REF!</definedName>
    <definedName name="ggm" localSheetId="4">#REF!</definedName>
    <definedName name="ggm">#REF!</definedName>
    <definedName name="graf" localSheetId="4">#REF!</definedName>
    <definedName name="graf" localSheetId="7">#REF!</definedName>
    <definedName name="graf">#REF!</definedName>
    <definedName name="_xlnm.Recorder" localSheetId="4">#REF!</definedName>
    <definedName name="_xlnm.Recorder">#REF!</definedName>
    <definedName name="GRI" localSheetId="4">#REF!</definedName>
    <definedName name="GRI">#REF!</definedName>
    <definedName name="GRP" localSheetId="4">#REF!</definedName>
    <definedName name="GRP">#REF!</definedName>
    <definedName name="grx" localSheetId="4">#REF!</definedName>
    <definedName name="grx">#REF!</definedName>
    <definedName name="hid1_2" localSheetId="4">#REF!</definedName>
    <definedName name="hid1_2">#REF!</definedName>
    <definedName name="HOJE" localSheetId="6">[1]SERVIÇO!#REF!</definedName>
    <definedName name="HOJE" localSheetId="5">[1]SERVIÇO!#REF!</definedName>
    <definedName name="HOJE" localSheetId="4">[1]SERVIÇO!#REF!</definedName>
    <definedName name="HOJE" localSheetId="7">[1]SERVIÇO!#REF!</definedName>
    <definedName name="HOJE" localSheetId="8">[1]SERVIÇO!#REF!</definedName>
    <definedName name="HOJE">[1]SERVIÇO!#REF!</definedName>
    <definedName name="IMPF" localSheetId="6">[1]SERVIÇO!#REF!</definedName>
    <definedName name="IMPF" localSheetId="5">[1]SERVIÇO!#REF!</definedName>
    <definedName name="IMPF" localSheetId="4">[1]SERVIÇO!#REF!</definedName>
    <definedName name="IMPF" localSheetId="7">[1]SERVIÇO!#REF!</definedName>
    <definedName name="IMPF">[1]SERVIÇO!#REF!</definedName>
    <definedName name="IMPI" localSheetId="6">[1]SERVIÇO!#REF!</definedName>
    <definedName name="IMPI" localSheetId="5">[1]SERVIÇO!#REF!</definedName>
    <definedName name="IMPI" localSheetId="4">[1]SERVIÇO!#REF!</definedName>
    <definedName name="IMPI" localSheetId="7">[1]SERVIÇO!#REF!</definedName>
    <definedName name="IMPI">[1]SERVIÇO!#REF!</definedName>
    <definedName name="InsInt" localSheetId="6">[4]Tel!#REF!</definedName>
    <definedName name="InsInt" localSheetId="5">[4]Tel!#REF!</definedName>
    <definedName name="InsInt" localSheetId="4">[4]Tel!#REF!</definedName>
    <definedName name="InsInt" localSheetId="7">[4]Tel!#REF!</definedName>
    <definedName name="InsInt">[4]Tel!#REF!</definedName>
    <definedName name="InsInt_1" localSheetId="6">[4]Tel!#REF!</definedName>
    <definedName name="InsInt_1" localSheetId="5">[4]Tel!#REF!</definedName>
    <definedName name="InsInt_1" localSheetId="4">[4]Tel!#REF!</definedName>
    <definedName name="InsInt_1" localSheetId="7">[4]Tel!#REF!</definedName>
    <definedName name="InsInt_1">[4]Tel!#REF!</definedName>
    <definedName name="InsInt_1_4" localSheetId="6">[4]Tel!#REF!</definedName>
    <definedName name="InsInt_1_4" localSheetId="5">[4]Tel!#REF!</definedName>
    <definedName name="InsInt_1_4" localSheetId="4">[4]Tel!#REF!</definedName>
    <definedName name="InsInt_1_4" localSheetId="7">[4]Tel!#REF!</definedName>
    <definedName name="InsInt_1_4">[4]Tel!#REF!</definedName>
    <definedName name="InsInt_4" localSheetId="6">[4]Tel!#REF!</definedName>
    <definedName name="InsInt_4" localSheetId="5">[4]Tel!#REF!</definedName>
    <definedName name="InsInt_4" localSheetId="4">[4]Tel!#REF!</definedName>
    <definedName name="InsInt_4" localSheetId="7">[4]Tel!#REF!</definedName>
    <definedName name="InsInt_4">[4]Tel!#REF!</definedName>
    <definedName name="InsInt_6" localSheetId="6">[4]Tel!#REF!</definedName>
    <definedName name="InsInt_6" localSheetId="5">[4]Tel!#REF!</definedName>
    <definedName name="InsInt_6" localSheetId="4">[4]Tel!#REF!</definedName>
    <definedName name="InsInt_6" localSheetId="7">[4]Tel!#REF!</definedName>
    <definedName name="InsInt_6">[4]Tel!#REF!</definedName>
    <definedName name="InsInt_6_4" localSheetId="6">[4]Tel!#REF!</definedName>
    <definedName name="InsInt_6_4" localSheetId="5">[4]Tel!#REF!</definedName>
    <definedName name="InsInt_6_4" localSheetId="4">[4]Tel!#REF!</definedName>
    <definedName name="InsInt_6_4" localSheetId="7">[4]Tel!#REF!</definedName>
    <definedName name="InsInt_6_4">[4]Tel!#REF!</definedName>
    <definedName name="Insumos">'[7]RELAÇÃO - COMPOSIÇÕES E INSUMOS'!$A$7:$D$337</definedName>
    <definedName name="InvEscri" localSheetId="6">[4]EquiA!#REF!</definedName>
    <definedName name="InvEscri" localSheetId="5">[4]EquiA!#REF!</definedName>
    <definedName name="InvEscri" localSheetId="4">[4]EquiA!#REF!</definedName>
    <definedName name="InvEscri" localSheetId="7">[4]EquiA!#REF!</definedName>
    <definedName name="InvEscri" localSheetId="8">[4]EquiA!#REF!</definedName>
    <definedName name="InvEscri">[4]EquiA!#REF!</definedName>
    <definedName name="InvEscri_1" localSheetId="6">[4]EquiA!#REF!</definedName>
    <definedName name="InvEscri_1" localSheetId="5">[4]EquiA!#REF!</definedName>
    <definedName name="InvEscri_1" localSheetId="4">[4]EquiA!#REF!</definedName>
    <definedName name="InvEscri_1" localSheetId="7">[4]EquiA!#REF!</definedName>
    <definedName name="InvEscri_1">[4]EquiA!#REF!</definedName>
    <definedName name="InvEscri_1_4" localSheetId="6">[4]EquiA!#REF!</definedName>
    <definedName name="InvEscri_1_4" localSheetId="5">[4]EquiA!#REF!</definedName>
    <definedName name="InvEscri_1_4" localSheetId="4">[4]EquiA!#REF!</definedName>
    <definedName name="InvEscri_1_4" localSheetId="7">[4]EquiA!#REF!</definedName>
    <definedName name="InvEscri_1_4">[4]EquiA!#REF!</definedName>
    <definedName name="InvEscri_4" localSheetId="6">[4]EquiA!#REF!</definedName>
    <definedName name="InvEscri_4" localSheetId="5">[4]EquiA!#REF!</definedName>
    <definedName name="InvEscri_4" localSheetId="4">[4]EquiA!#REF!</definedName>
    <definedName name="InvEscri_4" localSheetId="7">[4]EquiA!#REF!</definedName>
    <definedName name="InvEscri_4">[4]EquiA!#REF!</definedName>
    <definedName name="InvEscri_6" localSheetId="6">[4]EquiA!#REF!</definedName>
    <definedName name="InvEscri_6" localSheetId="5">[4]EquiA!#REF!</definedName>
    <definedName name="InvEscri_6" localSheetId="4">[4]EquiA!#REF!</definedName>
    <definedName name="InvEscri_6" localSheetId="7">[4]EquiA!#REF!</definedName>
    <definedName name="InvEscri_6">[4]EquiA!#REF!</definedName>
    <definedName name="InvEscri_6_4" localSheetId="4">[4]EquiA!#REF!</definedName>
    <definedName name="InvEscri_6_4">[4]EquiA!#REF!</definedName>
    <definedName name="InvVei" localSheetId="4">[4]EquiA!#REF!</definedName>
    <definedName name="InvVei">[4]EquiA!#REF!</definedName>
    <definedName name="InvVei_1" localSheetId="4">[4]EquiA!#REF!</definedName>
    <definedName name="InvVei_1">[4]EquiA!#REF!</definedName>
    <definedName name="InvVei_1_4" localSheetId="4">[4]EquiA!#REF!</definedName>
    <definedName name="InvVei_1_4">[4]EquiA!#REF!</definedName>
    <definedName name="InvVei_4" localSheetId="4">[4]EquiA!#REF!</definedName>
    <definedName name="InvVei_4">[4]EquiA!#REF!</definedName>
    <definedName name="InvVei_6" localSheetId="4">[4]EquiA!#REF!</definedName>
    <definedName name="InvVei_6">[4]EquiA!#REF!</definedName>
    <definedName name="InvVei_6_4" localSheetId="4">[4]EquiA!#REF!</definedName>
    <definedName name="InvVei_6_4">[4]EquiA!#REF!</definedName>
    <definedName name="InvVeia" localSheetId="4">[4]EquiA!#REF!</definedName>
    <definedName name="InvVeia">[4]EquiA!#REF!</definedName>
    <definedName name="InvVeia_1" localSheetId="4">[4]EquiA!#REF!</definedName>
    <definedName name="InvVeia_1">[4]EquiA!#REF!</definedName>
    <definedName name="InvVeia_1_4" localSheetId="4">[4]EquiA!#REF!</definedName>
    <definedName name="InvVeia_1_4">[4]EquiA!#REF!</definedName>
    <definedName name="InvVeia_4" localSheetId="4">[4]EquiA!#REF!</definedName>
    <definedName name="InvVeia_4">[4]EquiA!#REF!</definedName>
    <definedName name="InvVeia_6" localSheetId="4">[4]EquiA!#REF!</definedName>
    <definedName name="InvVeia_6">[4]EquiA!#REF!</definedName>
    <definedName name="InvVeia_6_4" localSheetId="4">[4]EquiA!#REF!</definedName>
    <definedName name="InvVeia_6_4">[4]EquiA!#REF!</definedName>
    <definedName name="ipf" localSheetId="6">#REF!</definedName>
    <definedName name="ipf" localSheetId="5">#REF!</definedName>
    <definedName name="ipf" localSheetId="4">#REF!</definedName>
    <definedName name="ipf" localSheetId="7">#REF!</definedName>
    <definedName name="ipf">#REF!</definedName>
    <definedName name="ITEMCONT" localSheetId="6">[1]SERVIÇO!#REF!</definedName>
    <definedName name="ITEMCONT" localSheetId="5">[1]SERVIÇO!#REF!</definedName>
    <definedName name="ITEMCONT" localSheetId="4">[1]SERVIÇO!#REF!</definedName>
    <definedName name="ITEMCONT" localSheetId="7">[1]SERVIÇO!#REF!</definedName>
    <definedName name="ITEMCONT">[1]SERVIÇO!#REF!</definedName>
    <definedName name="ITEMDER" localSheetId="4">[1]SERVIÇO!#REF!</definedName>
    <definedName name="ITEMDER">[1]SERVIÇO!#REF!</definedName>
    <definedName name="ITEMEQP" localSheetId="4">[1]SERVIÇO!#REF!</definedName>
    <definedName name="ITEMEQP">[1]SERVIÇO!#REF!</definedName>
    <definedName name="ITEMMUR" localSheetId="4">[1]SERVIÇO!#REF!</definedName>
    <definedName name="ITEMMUR">[1]SERVIÇO!#REF!</definedName>
    <definedName name="ITEMR15" localSheetId="4">[1]SERVIÇO!#REF!</definedName>
    <definedName name="ITEMR15">[1]SERVIÇO!#REF!</definedName>
    <definedName name="ITEMR20" localSheetId="4">[1]SERVIÇO!#REF!</definedName>
    <definedName name="ITEMR20">[1]SERVIÇO!#REF!</definedName>
    <definedName name="ITEMTRANS" localSheetId="4">[1]SERVIÇO!#REF!</definedName>
    <definedName name="ITEMTRANS">[1]SERVIÇO!#REF!</definedName>
    <definedName name="ITENS" localSheetId="4">[1]SERVIÇO!#REF!</definedName>
    <definedName name="ITENS">[1]SERVIÇO!#REF!</definedName>
    <definedName name="ITENS0" localSheetId="4">[1]SERVIÇO!#REF!</definedName>
    <definedName name="ITENS0">[1]SERVIÇO!#REF!</definedName>
    <definedName name="ITENS1" localSheetId="4">[1]SERVIÇO!#REF!</definedName>
    <definedName name="ITENS1">[1]SERVIÇO!#REF!</definedName>
    <definedName name="ITENSP" localSheetId="4">[1]SERVIÇO!#REF!</definedName>
    <definedName name="ITENSP">[1]SERVIÇO!#REF!</definedName>
    <definedName name="ITENSPMED" localSheetId="4">[1]SERVIÇO!#REF!</definedName>
    <definedName name="ITENSPMED">[1]SERVIÇO!#REF!</definedName>
    <definedName name="itus1" localSheetId="6">#REF!</definedName>
    <definedName name="itus1" localSheetId="5">#REF!</definedName>
    <definedName name="itus1" localSheetId="4">#REF!</definedName>
    <definedName name="itus1" localSheetId="7">#REF!</definedName>
    <definedName name="itus1">#REF!</definedName>
    <definedName name="jazida5" localSheetId="6">#REF!</definedName>
    <definedName name="jazida5" localSheetId="5">#REF!</definedName>
    <definedName name="jazida5" localSheetId="4">#REF!</definedName>
    <definedName name="jazida5" localSheetId="7">#REF!</definedName>
    <definedName name="jazida5">#REF!</definedName>
    <definedName name="jazida6" localSheetId="6">#REF!</definedName>
    <definedName name="jazida6" localSheetId="5">#REF!</definedName>
    <definedName name="jazida6" localSheetId="4">#REF!</definedName>
    <definedName name="jazida6" localSheetId="7">#REF!</definedName>
    <definedName name="jazida6">#REF!</definedName>
    <definedName name="jla1_220" localSheetId="4">#REF!</definedName>
    <definedName name="jla1_220">#REF!</definedName>
    <definedName name="JRS" localSheetId="4">#REF!</definedName>
    <definedName name="JRS">#REF!</definedName>
    <definedName name="Leituristas" localSheetId="6">[4]PessA!#REF!</definedName>
    <definedName name="Leituristas" localSheetId="5">[4]PessA!#REF!</definedName>
    <definedName name="Leituristas" localSheetId="4">[4]PessA!#REF!</definedName>
    <definedName name="Leituristas" localSheetId="7">[4]PessA!#REF!</definedName>
    <definedName name="Leituristas">[4]PessA!#REF!</definedName>
    <definedName name="Leituristas_1" localSheetId="6">[4]PessA!#REF!</definedName>
    <definedName name="Leituristas_1" localSheetId="5">[4]PessA!#REF!</definedName>
    <definedName name="Leituristas_1" localSheetId="4">[4]PessA!#REF!</definedName>
    <definedName name="Leituristas_1" localSheetId="7">[4]PessA!#REF!</definedName>
    <definedName name="Leituristas_1">[4]PessA!#REF!</definedName>
    <definedName name="Leituristas_1_4" localSheetId="6">[4]PessA!#REF!</definedName>
    <definedName name="Leituristas_1_4" localSheetId="5">[4]PessA!#REF!</definedName>
    <definedName name="Leituristas_1_4" localSheetId="4">[4]PessA!#REF!</definedName>
    <definedName name="Leituristas_1_4" localSheetId="7">[4]PessA!#REF!</definedName>
    <definedName name="Leituristas_1_4">[4]PessA!#REF!</definedName>
    <definedName name="Leituristas_4" localSheetId="6">[4]PessA!#REF!</definedName>
    <definedName name="Leituristas_4" localSheetId="5">[4]PessA!#REF!</definedName>
    <definedName name="Leituristas_4" localSheetId="4">[4]PessA!#REF!</definedName>
    <definedName name="Leituristas_4" localSheetId="7">[4]PessA!#REF!</definedName>
    <definedName name="Leituristas_4">[4]PessA!#REF!</definedName>
    <definedName name="Leituristas_6" localSheetId="4">[4]PessA!#REF!</definedName>
    <definedName name="Leituristas_6">[4]PessA!#REF!</definedName>
    <definedName name="Leituristas_6_4" localSheetId="4">[4]PessA!#REF!</definedName>
    <definedName name="Leituristas_6_4">[4]PessA!#REF!</definedName>
    <definedName name="LIN" localSheetId="4">[1]SERVIÇO!#REF!</definedName>
    <definedName name="LIN">[1]SERVIÇO!#REF!</definedName>
    <definedName name="LISTSEL" localSheetId="4">[1]SERVIÇO!#REF!</definedName>
    <definedName name="LISTSEL">[1]SERVIÇO!#REF!</definedName>
    <definedName name="lm6_3" localSheetId="6">#REF!</definedName>
    <definedName name="lm6_3" localSheetId="5">#REF!</definedName>
    <definedName name="lm6_3" localSheetId="4">#REF!</definedName>
    <definedName name="lm6_3" localSheetId="7">#REF!</definedName>
    <definedName name="lm6_3">#REF!</definedName>
    <definedName name="lnm" localSheetId="6">#REF!</definedName>
    <definedName name="lnm" localSheetId="5">#REF!</definedName>
    <definedName name="lnm" localSheetId="4">#REF!</definedName>
    <definedName name="lnm" localSheetId="7">#REF!</definedName>
    <definedName name="lnm">#REF!</definedName>
    <definedName name="LOCAB" localSheetId="6">[1]SERVIÇO!#REF!</definedName>
    <definedName name="LOCAB" localSheetId="5">[1]SERVIÇO!#REF!</definedName>
    <definedName name="LOCAB" localSheetId="4">[1]SERVIÇO!#REF!</definedName>
    <definedName name="LOCAB" localSheetId="7">[1]SERVIÇO!#REF!</definedName>
    <definedName name="LOCAB">[1]SERVIÇO!#REF!</definedName>
    <definedName name="LOCAL" localSheetId="4">[1]SERVIÇO!#REF!</definedName>
    <definedName name="LOCAL">[1]SERVIÇO!#REF!</definedName>
    <definedName name="lpb" localSheetId="6">#REF!</definedName>
    <definedName name="lpb" localSheetId="5">#REF!</definedName>
    <definedName name="lpb" localSheetId="4">#REF!</definedName>
    <definedName name="lpb" localSheetId="7">#REF!</definedName>
    <definedName name="lpb">#REF!</definedName>
    <definedName name="ls" localSheetId="4">#REF!</definedName>
    <definedName name="ls" localSheetId="7">#REF!</definedName>
    <definedName name="ls">#REF!</definedName>
    <definedName name="ls_1" localSheetId="4">#REF!</definedName>
    <definedName name="ls_1">#REF!</definedName>
    <definedName name="LSO" localSheetId="4">#REF!</definedName>
    <definedName name="LSO">#REF!</definedName>
    <definedName name="lub" localSheetId="4">#REF!</definedName>
    <definedName name="lub" localSheetId="7">#REF!</definedName>
    <definedName name="lub">#REF!</definedName>
    <definedName name="lub_1" localSheetId="4">#REF!</definedName>
    <definedName name="lub_1">#REF!</definedName>
    <definedName name="lvg12050_1" localSheetId="4">#REF!</definedName>
    <definedName name="lvg12050_1">#REF!</definedName>
    <definedName name="lvp1_2" localSheetId="4">#REF!</definedName>
    <definedName name="lvp1_2">#REF!</definedName>
    <definedName name="lvr" localSheetId="4">#REF!</definedName>
    <definedName name="lvr">#REF!</definedName>
    <definedName name="lxa" localSheetId="4">#REF!</definedName>
    <definedName name="lxa">#REF!</definedName>
    <definedName name="lxaf" localSheetId="4">#REF!</definedName>
    <definedName name="lxaf">#REF!</definedName>
    <definedName name="mad" localSheetId="4">#REF!</definedName>
    <definedName name="mad">#REF!</definedName>
    <definedName name="map" localSheetId="4">#REF!</definedName>
    <definedName name="map">#REF!</definedName>
    <definedName name="MARCAX" localSheetId="6">[1]SERVIÇO!#REF!</definedName>
    <definedName name="MARCAX" localSheetId="5">[1]SERVIÇO!#REF!</definedName>
    <definedName name="MARCAX" localSheetId="4">[1]SERVIÇO!#REF!</definedName>
    <definedName name="MARCAX" localSheetId="7">[1]SERVIÇO!#REF!</definedName>
    <definedName name="MARCAX">[1]SERVIÇO!#REF!</definedName>
    <definedName name="MBV" localSheetId="6">#REF!</definedName>
    <definedName name="MBV" localSheetId="5">#REF!</definedName>
    <definedName name="MBV" localSheetId="4">#REF!</definedName>
    <definedName name="MBV" localSheetId="7">#REF!</definedName>
    <definedName name="MBV">#REF!</definedName>
    <definedName name="mdn" localSheetId="6">#REF!</definedName>
    <definedName name="mdn" localSheetId="5">#REF!</definedName>
    <definedName name="mdn" localSheetId="4">#REF!</definedName>
    <definedName name="mdn" localSheetId="7">#REF!</definedName>
    <definedName name="mdn">#REF!</definedName>
    <definedName name="meio" localSheetId="4">#REF!</definedName>
    <definedName name="meio" localSheetId="7">#REF!</definedName>
    <definedName name="meio">#REF!</definedName>
    <definedName name="meio_1" localSheetId="4">#REF!</definedName>
    <definedName name="meio_1">#REF!</definedName>
    <definedName name="MENUBOM" localSheetId="6">[1]SERVIÇO!#REF!</definedName>
    <definedName name="MENUBOM" localSheetId="5">[1]SERVIÇO!#REF!</definedName>
    <definedName name="MENUBOM" localSheetId="4">[1]SERVIÇO!#REF!</definedName>
    <definedName name="MENUBOM" localSheetId="7">[1]SERVIÇO!#REF!</definedName>
    <definedName name="MENUBOM">[1]SERVIÇO!#REF!</definedName>
    <definedName name="MENUEQP" localSheetId="6">[1]SERVIÇO!#REF!</definedName>
    <definedName name="MENUEQP" localSheetId="5">[1]SERVIÇO!#REF!</definedName>
    <definedName name="MENUEQP" localSheetId="4">[1]SERVIÇO!#REF!</definedName>
    <definedName name="MENUEQP" localSheetId="7">[1]SERVIÇO!#REF!</definedName>
    <definedName name="MENUEQP">[1]SERVIÇO!#REF!</definedName>
    <definedName name="MENUFIM" localSheetId="6">[1]SERVIÇO!#REF!</definedName>
    <definedName name="MENUFIM" localSheetId="5">[1]SERVIÇO!#REF!</definedName>
    <definedName name="MENUFIM" localSheetId="4">[1]SERVIÇO!#REF!</definedName>
    <definedName name="MENUFIM" localSheetId="7">[1]SERVIÇO!#REF!</definedName>
    <definedName name="MENUFIM">[1]SERVIÇO!#REF!</definedName>
    <definedName name="MENUMED" localSheetId="6">[1]SERVIÇO!#REF!</definedName>
    <definedName name="MENUMED" localSheetId="5">[1]SERVIÇO!#REF!</definedName>
    <definedName name="MENUMED" localSheetId="4">[1]SERVIÇO!#REF!</definedName>
    <definedName name="MENUMED" localSheetId="7">[1]SERVIÇO!#REF!</definedName>
    <definedName name="MENUMED">[1]SERVIÇO!#REF!</definedName>
    <definedName name="MENUOBRA" localSheetId="4">[1]SERVIÇO!#REF!</definedName>
    <definedName name="MENUOBRA">[1]SERVIÇO!#REF!</definedName>
    <definedName name="MENUOUT" localSheetId="4">[1]SERVIÇO!#REF!</definedName>
    <definedName name="MENUOUT">[1]SERVIÇO!#REF!</definedName>
    <definedName name="MENUOUTRO" localSheetId="4">[1]SERVIÇO!#REF!</definedName>
    <definedName name="MENUOUTRO">[1]SERVIÇO!#REF!</definedName>
    <definedName name="menures" localSheetId="4">[1]SERVIÇO!#REF!</definedName>
    <definedName name="menures">[1]SERVIÇO!#REF!</definedName>
    <definedName name="MNI" localSheetId="6">#REF!</definedName>
    <definedName name="MNI" localSheetId="5">#REF!</definedName>
    <definedName name="MNI" localSheetId="4">#REF!</definedName>
    <definedName name="MNI" localSheetId="7">#REF!</definedName>
    <definedName name="MNI">#REF!</definedName>
    <definedName name="MNP" localSheetId="6">#REF!</definedName>
    <definedName name="MNP" localSheetId="5">#REF!</definedName>
    <definedName name="MNP" localSheetId="4">#REF!</definedName>
    <definedName name="MNP" localSheetId="7">#REF!</definedName>
    <definedName name="MNP">#REF!</definedName>
    <definedName name="motoristas" localSheetId="6">[4]EquiOM!#REF!</definedName>
    <definedName name="motoristas" localSheetId="5">[4]EquiOM!#REF!</definedName>
    <definedName name="motoristas" localSheetId="4">[4]EquiOM!#REF!</definedName>
    <definedName name="motoristas" localSheetId="7">[4]EquiOM!#REF!</definedName>
    <definedName name="motoristas">[4]EquiOM!#REF!</definedName>
    <definedName name="motoristas_1" localSheetId="4">[4]EquiOM!#REF!</definedName>
    <definedName name="motoristas_1">[4]EquiOM!#REF!</definedName>
    <definedName name="motoristas_1_4" localSheetId="4">[4]EquiOM!#REF!</definedName>
    <definedName name="motoristas_1_4">[4]EquiOM!#REF!</definedName>
    <definedName name="motoristas_4" localSheetId="4">[4]EquiOM!#REF!</definedName>
    <definedName name="motoristas_4">[4]EquiOM!#REF!</definedName>
    <definedName name="motoristas_6" localSheetId="4">[4]EquiOM!#REF!</definedName>
    <definedName name="motoristas_6">[4]EquiOM!#REF!</definedName>
    <definedName name="motoristas_6_4" localSheetId="4">[4]EquiOM!#REF!</definedName>
    <definedName name="motoristas_6_4">[4]EquiOM!#REF!</definedName>
    <definedName name="mour" localSheetId="6">#REF!</definedName>
    <definedName name="mour" localSheetId="5">#REF!</definedName>
    <definedName name="mour" localSheetId="4">#REF!</definedName>
    <definedName name="mour" localSheetId="7">#REF!</definedName>
    <definedName name="mour">#REF!</definedName>
    <definedName name="mpm2.5" localSheetId="6">#REF!</definedName>
    <definedName name="mpm2.5" localSheetId="5">#REF!</definedName>
    <definedName name="mpm2.5" localSheetId="4">#REF!</definedName>
    <definedName name="mpm2.5" localSheetId="7">#REF!</definedName>
    <definedName name="mpm2.5">#REF!</definedName>
    <definedName name="msv" localSheetId="4">#REF!</definedName>
    <definedName name="msv">#REF!</definedName>
    <definedName name="MUNICIPIO" localSheetId="6">[1]SERVIÇO!#REF!</definedName>
    <definedName name="MUNICIPIO" localSheetId="5">[1]SERVIÇO!#REF!</definedName>
    <definedName name="MUNICIPIO" localSheetId="4">[1]SERVIÇO!#REF!</definedName>
    <definedName name="MUNICIPIO" localSheetId="7">[1]SERVIÇO!#REF!</definedName>
    <definedName name="MUNICIPIO">[1]SERVIÇO!#REF!</definedName>
    <definedName name="MURBOMB" localSheetId="6">[1]SERVIÇO!#REF!</definedName>
    <definedName name="MURBOMB" localSheetId="5">[1]SERVIÇO!#REF!</definedName>
    <definedName name="MURBOMB" localSheetId="4">[1]SERVIÇO!#REF!</definedName>
    <definedName name="MURBOMB" localSheetId="7">[1]SERVIÇO!#REF!</definedName>
    <definedName name="MURBOMB">[1]SERVIÇO!#REF!</definedName>
    <definedName name="NDATA" localSheetId="6">[1]SERVIÇO!#REF!</definedName>
    <definedName name="NDATA" localSheetId="5">[1]SERVIÇO!#REF!</definedName>
    <definedName name="NDATA" localSheetId="4">[1]SERVIÇO!#REF!</definedName>
    <definedName name="NDATA" localSheetId="7">[1]SERVIÇO!#REF!</definedName>
    <definedName name="NDATA">[1]SERVIÇO!#REF!</definedName>
    <definedName name="niv" localSheetId="6">#REF!</definedName>
    <definedName name="niv" localSheetId="5">#REF!</definedName>
    <definedName name="niv" localSheetId="4">#REF!</definedName>
    <definedName name="niv" localSheetId="7">#REF!</definedName>
    <definedName name="niv">#REF!</definedName>
    <definedName name="nome" localSheetId="6">#REF!</definedName>
    <definedName name="nome" localSheetId="5">#REF!</definedName>
    <definedName name="nome" localSheetId="4">#REF!</definedName>
    <definedName name="nome" localSheetId="7">#REF!</definedName>
    <definedName name="nome">#REF!</definedName>
    <definedName name="nome_4" localSheetId="6">#REF!</definedName>
    <definedName name="nome_4" localSheetId="5">#REF!</definedName>
    <definedName name="nome_4" localSheetId="4">#REF!</definedName>
    <definedName name="nome_4" localSheetId="7">#REF!</definedName>
    <definedName name="nome_4">#REF!</definedName>
    <definedName name="nrjCfh" localSheetId="4">#REF!</definedName>
    <definedName name="nrjCfh">#REF!</definedName>
    <definedName name="nrjCfh_1" localSheetId="4">#REF!</definedName>
    <definedName name="nrjCfh_1">#REF!</definedName>
    <definedName name="nrjCfh_1_4" localSheetId="4">#REF!</definedName>
    <definedName name="nrjCfh_1_4">#REF!</definedName>
    <definedName name="nrjCfh_4" localSheetId="4">#REF!</definedName>
    <definedName name="nrjCfh_4">#REF!</definedName>
    <definedName name="nrjCfh_6" localSheetId="4">#REF!</definedName>
    <definedName name="nrjCfh_6">#REF!</definedName>
    <definedName name="nrjCfh_6_4" localSheetId="4">#REF!</definedName>
    <definedName name="nrjCfh_6_4">#REF!</definedName>
    <definedName name="nrjCVh" localSheetId="4">#REF!</definedName>
    <definedName name="nrjCVh">#REF!</definedName>
    <definedName name="nrjCVh_1" localSheetId="4">#REF!</definedName>
    <definedName name="nrjCVh_1">#REF!</definedName>
    <definedName name="nrjCVh_1_4" localSheetId="4">#REF!</definedName>
    <definedName name="nrjCVh_1_4">#REF!</definedName>
    <definedName name="nrjCVh_4" localSheetId="4">#REF!</definedName>
    <definedName name="nrjCVh_4">#REF!</definedName>
    <definedName name="nrjCVh_6" localSheetId="4">#REF!</definedName>
    <definedName name="nrjCVh_6">#REF!</definedName>
    <definedName name="nrjCVh_6_4" localSheetId="4">#REF!</definedName>
    <definedName name="nrjCVh_6_4">#REF!</definedName>
    <definedName name="NUCOPIAS" localSheetId="6">[1]SERVIÇO!#REF!</definedName>
    <definedName name="NUCOPIAS" localSheetId="5">[1]SERVIÇO!#REF!</definedName>
    <definedName name="NUCOPIAS" localSheetId="4">[1]SERVIÇO!#REF!</definedName>
    <definedName name="NUCOPIAS" localSheetId="7">[1]SERVIÇO!#REF!</definedName>
    <definedName name="NUCOPIAS">[1]SERVIÇO!#REF!</definedName>
    <definedName name="OBRA" localSheetId="6">[1]SERVIÇO!#REF!</definedName>
    <definedName name="OBRA" localSheetId="5">[1]SERVIÇO!#REF!</definedName>
    <definedName name="OBRA" localSheetId="4">[1]SERVIÇO!#REF!</definedName>
    <definedName name="OBRA" localSheetId="7">[1]SERVIÇO!#REF!</definedName>
    <definedName name="OBRA">[1]SERVIÇO!#REF!</definedName>
    <definedName name="OBRADUPL" localSheetId="6">[1]SERVIÇO!#REF!</definedName>
    <definedName name="OBRADUPL" localSheetId="5">[1]SERVIÇO!#REF!</definedName>
    <definedName name="OBRADUPL" localSheetId="4">[1]SERVIÇO!#REF!</definedName>
    <definedName name="OBRADUPL" localSheetId="7">[1]SERVIÇO!#REF!</definedName>
    <definedName name="OBRADUPL">[1]SERVIÇO!#REF!</definedName>
    <definedName name="OBRALOC" localSheetId="6">[1]SERVIÇO!#REF!</definedName>
    <definedName name="OBRALOC" localSheetId="5">[1]SERVIÇO!#REF!</definedName>
    <definedName name="OBRALOC" localSheetId="4">[1]SERVIÇO!#REF!</definedName>
    <definedName name="OBRALOC" localSheetId="7">[1]SERVIÇO!#REF!</definedName>
    <definedName name="OBRALOC">[1]SERVIÇO!#REF!</definedName>
    <definedName name="OBRASEL" localSheetId="4">[1]SERVIÇO!#REF!</definedName>
    <definedName name="OBRASEL">[1]SERVIÇO!#REF!</definedName>
    <definedName name="od" localSheetId="4">#REF!</definedName>
    <definedName name="od" localSheetId="7">#REF!</definedName>
    <definedName name="od">#REF!</definedName>
    <definedName name="od_1" localSheetId="4">#REF!</definedName>
    <definedName name="od_1">#REF!</definedName>
    <definedName name="odi" localSheetId="4">#REF!</definedName>
    <definedName name="odi">#REF!</definedName>
    <definedName name="of" localSheetId="4">#REF!</definedName>
    <definedName name="of" localSheetId="7">#REF!</definedName>
    <definedName name="of">#REF!</definedName>
    <definedName name="of_1" localSheetId="4">#REF!</definedName>
    <definedName name="of_1">#REF!</definedName>
    <definedName name="ofc">[8]Insumos!$D$9</definedName>
    <definedName name="ofi" localSheetId="6">#REF!</definedName>
    <definedName name="ofi" localSheetId="5">#REF!</definedName>
    <definedName name="ofi" localSheetId="4">#REF!</definedName>
    <definedName name="ofi" localSheetId="7">#REF!</definedName>
    <definedName name="ofi">#REF!</definedName>
    <definedName name="OGU" localSheetId="6">#REF!</definedName>
    <definedName name="OGU" localSheetId="5">#REF!</definedName>
    <definedName name="OGU" localSheetId="4">#REF!</definedName>
    <definedName name="OGU" localSheetId="7">#REF!</definedName>
    <definedName name="OGU">#REF!</definedName>
    <definedName name="oli" localSheetId="6">#REF!</definedName>
    <definedName name="oli" localSheetId="5">#REF!</definedName>
    <definedName name="oli" localSheetId="4">#REF!</definedName>
    <definedName name="oli" localSheetId="7">#REF!</definedName>
    <definedName name="oli">#REF!</definedName>
    <definedName name="Par" localSheetId="4">#REF!</definedName>
    <definedName name="Par">#REF!</definedName>
    <definedName name="pcf60x210" localSheetId="4">#REF!</definedName>
    <definedName name="pcf60x210">#REF!</definedName>
    <definedName name="pcf80x200" localSheetId="4">#REF!</definedName>
    <definedName name="pcf80x200">#REF!</definedName>
    <definedName name="pcf80x210" localSheetId="4">#REF!</definedName>
    <definedName name="pcf80x210">#REF!</definedName>
    <definedName name="pcfc" localSheetId="4">#REF!</definedName>
    <definedName name="pcfc">#REF!</definedName>
    <definedName name="PDER" localSheetId="6">[1]SERVIÇO!#REF!</definedName>
    <definedName name="PDER" localSheetId="5">[1]SERVIÇO!#REF!</definedName>
    <definedName name="PDER" localSheetId="4">[1]SERVIÇO!#REF!</definedName>
    <definedName name="PDER" localSheetId="7">[1]SERVIÇO!#REF!</definedName>
    <definedName name="PDER">[1]SERVIÇO!#REF!</definedName>
    <definedName name="PDIVERS" localSheetId="6">[1]SERVIÇO!#REF!</definedName>
    <definedName name="PDIVERS" localSheetId="5">[1]SERVIÇO!#REF!</definedName>
    <definedName name="PDIVERS" localSheetId="4">[1]SERVIÇO!#REF!</definedName>
    <definedName name="PDIVERS" localSheetId="7">[1]SERVIÇO!#REF!</definedName>
    <definedName name="PDIVERS">[1]SERVIÇO!#REF!</definedName>
    <definedName name="pdm" localSheetId="4">#REF!</definedName>
    <definedName name="pdm" localSheetId="7">#REF!</definedName>
    <definedName name="pdm">#REF!</definedName>
    <definedName name="pdm_1" localSheetId="4">#REF!</definedName>
    <definedName name="pdm_1">#REF!</definedName>
    <definedName name="pedra" localSheetId="4">#REF!</definedName>
    <definedName name="pedra" localSheetId="7">#REF!</definedName>
    <definedName name="pedra">#REF!</definedName>
    <definedName name="pedra_1" localSheetId="4">#REF!</definedName>
    <definedName name="pedra_1">#REF!</definedName>
    <definedName name="PEMD" localSheetId="6">[1]SERVIÇO!#REF!</definedName>
    <definedName name="PEMD" localSheetId="5">[1]SERVIÇO!#REF!</definedName>
    <definedName name="PEMD" localSheetId="4">[1]SERVIÇO!#REF!</definedName>
    <definedName name="PEMD" localSheetId="7">[1]SERVIÇO!#REF!</definedName>
    <definedName name="PEMD">[1]SERVIÇO!#REF!</definedName>
    <definedName name="pes" localSheetId="6">#REF!</definedName>
    <definedName name="pes" localSheetId="5">#REF!</definedName>
    <definedName name="pes" localSheetId="4">#REF!</definedName>
    <definedName name="pes" localSheetId="7">#REF!</definedName>
    <definedName name="pes">#REF!</definedName>
    <definedName name="PIEQUIP" localSheetId="6">[1]SERVIÇO!#REF!</definedName>
    <definedName name="PIEQUIP" localSheetId="5">[1]SERVIÇO!#REF!</definedName>
    <definedName name="PIEQUIP" localSheetId="4">[1]SERVIÇO!#REF!</definedName>
    <definedName name="PIEQUIP" localSheetId="7">[1]SERVIÇO!#REF!</definedName>
    <definedName name="PIEQUIP">[1]SERVIÇO!#REF!</definedName>
    <definedName name="pig" localSheetId="6">#REF!</definedName>
    <definedName name="pig" localSheetId="5">#REF!</definedName>
    <definedName name="pig" localSheetId="4">#REF!</definedName>
    <definedName name="pig" localSheetId="7">#REF!</definedName>
    <definedName name="pig">#REF!</definedName>
    <definedName name="PII" localSheetId="6">#REF!</definedName>
    <definedName name="PII" localSheetId="5">#REF!</definedName>
    <definedName name="PII" localSheetId="4">#REF!</definedName>
    <definedName name="PII" localSheetId="7">#REF!</definedName>
    <definedName name="PII">#REF!</definedName>
    <definedName name="PIP" localSheetId="6">#REF!</definedName>
    <definedName name="PIP" localSheetId="5">#REF!</definedName>
    <definedName name="PIP" localSheetId="4">#REF!</definedName>
    <definedName name="PIP" localSheetId="7">#REF!</definedName>
    <definedName name="PIP">#REF!</definedName>
    <definedName name="planilha">NA()</definedName>
    <definedName name="planilha_1">NA()</definedName>
    <definedName name="plc" localSheetId="6">#REF!</definedName>
    <definedName name="plc" localSheetId="5">#REF!</definedName>
    <definedName name="plc" localSheetId="4">#REF!</definedName>
    <definedName name="plc" localSheetId="7">#REF!</definedName>
    <definedName name="plc">#REF!</definedName>
    <definedName name="plc2.5" localSheetId="6">#REF!</definedName>
    <definedName name="plc2.5" localSheetId="5">#REF!</definedName>
    <definedName name="plc2.5" localSheetId="4">#REF!</definedName>
    <definedName name="plc2.5" localSheetId="7">#REF!</definedName>
    <definedName name="plc2.5">#REF!</definedName>
    <definedName name="PMS" localSheetId="6">#REF!</definedName>
    <definedName name="PMS" localSheetId="5">#REF!</definedName>
    <definedName name="PMS" localSheetId="4">#REF!</definedName>
    <definedName name="PMS" localSheetId="7">#REF!</definedName>
    <definedName name="PMS">#REF!</definedName>
    <definedName name="PMUR" localSheetId="6">[1]SERVIÇO!#REF!</definedName>
    <definedName name="PMUR" localSheetId="5">[1]SERVIÇO!#REF!</definedName>
    <definedName name="PMUR" localSheetId="4">[1]SERVIÇO!#REF!</definedName>
    <definedName name="PMUR" localSheetId="7">[1]SERVIÇO!#REF!</definedName>
    <definedName name="PMUR">[1]SERVIÇO!#REF!</definedName>
    <definedName name="pont" localSheetId="6">#REF!</definedName>
    <definedName name="pont" localSheetId="5">#REF!</definedName>
    <definedName name="pont" localSheetId="4">#REF!</definedName>
    <definedName name="pont" localSheetId="7">#REF!</definedName>
    <definedName name="pont">#REF!</definedName>
    <definedName name="por_sistema_IMR" localSheetId="6">#REF!</definedName>
    <definedName name="por_sistema_IMR" localSheetId="5">#REF!</definedName>
    <definedName name="por_sistema_IMR" localSheetId="4">#REF!</definedName>
    <definedName name="por_sistema_IMR" localSheetId="7">#REF!</definedName>
    <definedName name="por_sistema_IMR">#REF!</definedName>
    <definedName name="por_sistema_IMR_1" localSheetId="6">#REF!</definedName>
    <definedName name="por_sistema_IMR_1" localSheetId="5">#REF!</definedName>
    <definedName name="por_sistema_IMR_1" localSheetId="4">#REF!</definedName>
    <definedName name="por_sistema_IMR_1" localSheetId="7">#REF!</definedName>
    <definedName name="por_sistema_IMR_1">#REF!</definedName>
    <definedName name="por_sistema_IMR_1_4" localSheetId="4">#REF!</definedName>
    <definedName name="por_sistema_IMR_1_4">#REF!</definedName>
    <definedName name="por_sistema_IMR_4" localSheetId="4">#REF!</definedName>
    <definedName name="por_sistema_IMR_4">#REF!</definedName>
    <definedName name="por_sistema_IMR_6" localSheetId="4">#REF!</definedName>
    <definedName name="por_sistema_IMR_6">#REF!</definedName>
    <definedName name="por_sistema_IMR_6_4" localSheetId="4">#REF!</definedName>
    <definedName name="por_sistema_IMR_6_4">#REF!</definedName>
    <definedName name="port" localSheetId="4">#REF!</definedName>
    <definedName name="port" localSheetId="7">#REF!</definedName>
    <definedName name="port">#REF!</definedName>
    <definedName name="port_1" localSheetId="4">#REF!</definedName>
    <definedName name="port_1">#REF!</definedName>
    <definedName name="Preço_kW" localSheetId="4">#REF!</definedName>
    <definedName name="Preço_kW">#REF!</definedName>
    <definedName name="Preço_kW_1" localSheetId="4">#REF!</definedName>
    <definedName name="Preço_kW_1">#REF!</definedName>
    <definedName name="Preço_kW_1_4" localSheetId="4">#REF!</definedName>
    <definedName name="Preço_kW_1_4">#REF!</definedName>
    <definedName name="Preço_kW_4" localSheetId="4">#REF!</definedName>
    <definedName name="Preço_kW_4">#REF!</definedName>
    <definedName name="Preço_kW_6" localSheetId="4">#REF!</definedName>
    <definedName name="Preço_kW_6">#REF!</definedName>
    <definedName name="Preço_kW_6_4" localSheetId="4">#REF!</definedName>
    <definedName name="Preço_kW_6_4">#REF!</definedName>
    <definedName name="PREF" localSheetId="4">#REF!</definedName>
    <definedName name="pref" localSheetId="7">#REF!</definedName>
    <definedName name="PREF">#REF!</definedName>
    <definedName name="PREF_1" localSheetId="4">#REF!</definedName>
    <definedName name="PREF_1">#REF!</definedName>
    <definedName name="pref_4" localSheetId="4">#REF!</definedName>
    <definedName name="pref_4">#REF!</definedName>
    <definedName name="prf" localSheetId="4">#REF!</definedName>
    <definedName name="prf">#REF!</definedName>
    <definedName name="prg" localSheetId="4">#REF!</definedName>
    <definedName name="prg">#REF!</definedName>
    <definedName name="PROJ" localSheetId="4">#REF!</definedName>
    <definedName name="PROJ">#REF!</definedName>
    <definedName name="prtm" localSheetId="4">#REF!</definedName>
    <definedName name="prtm">#REF!</definedName>
    <definedName name="PTGERAL" localSheetId="6">[1]SERVIÇO!#REF!</definedName>
    <definedName name="PTGERAL" localSheetId="5">[1]SERVIÇO!#REF!</definedName>
    <definedName name="PTGERAL" localSheetId="4">[1]SERVIÇO!#REF!</definedName>
    <definedName name="PTGERAL" localSheetId="7">[1]SERVIÇO!#REF!</definedName>
    <definedName name="PTGERAL">[1]SERVIÇO!#REF!</definedName>
    <definedName name="ptt3x2" localSheetId="6">#REF!</definedName>
    <definedName name="ptt3x2" localSheetId="5">#REF!</definedName>
    <definedName name="ptt3x2" localSheetId="4">#REF!</definedName>
    <definedName name="ptt3x2" localSheetId="7">#REF!</definedName>
    <definedName name="ptt3x2">#REF!</definedName>
    <definedName name="PVC" localSheetId="6">#REF!</definedName>
    <definedName name="PVC" localSheetId="5">#REF!</definedName>
    <definedName name="PVC" localSheetId="4">#REF!</definedName>
    <definedName name="PVC" localSheetId="7">#REF!</definedName>
    <definedName name="PVC">#REF!</definedName>
    <definedName name="qgm" localSheetId="6">#REF!</definedName>
    <definedName name="qgm" localSheetId="5">#REF!</definedName>
    <definedName name="qgm" localSheetId="4">#REF!</definedName>
    <definedName name="qgm" localSheetId="7">#REF!</definedName>
    <definedName name="qgm">#REF!</definedName>
    <definedName name="QTNULO" localSheetId="4">[1]SERVIÇO!#REF!</definedName>
    <definedName name="QTNULO">[1]SERVIÇO!#REF!</definedName>
    <definedName name="QTPADRAO" localSheetId="6">[1]SERVIÇO!#REF!</definedName>
    <definedName name="QTPADRAO" localSheetId="5">[1]SERVIÇO!#REF!</definedName>
    <definedName name="QTPADRAO" localSheetId="4">[1]SERVIÇO!#REF!</definedName>
    <definedName name="QTPADRAO" localSheetId="7">[1]SERVIÇO!#REF!</definedName>
    <definedName name="QTPADRAO">[1]SERVIÇO!#REF!</definedName>
    <definedName name="QTRES" localSheetId="4">[1]SERVIÇO!#REF!</definedName>
    <definedName name="QTRES">[1]SERVIÇO!#REF!</definedName>
    <definedName name="QUANT" localSheetId="4">[1]SERVIÇO!#REF!</definedName>
    <definedName name="QUANT">[1]SERVIÇO!#REF!</definedName>
    <definedName name="QUANTP" localSheetId="4">[1]SERVIÇO!#REF!</definedName>
    <definedName name="QUANTP">[1]SERVIÇO!#REF!</definedName>
    <definedName name="RARQIMP" localSheetId="4">[1]SERVIÇO!#REF!</definedName>
    <definedName name="RARQIMP">[1]SERVIÇO!#REF!</definedName>
    <definedName name="rdt13.8" localSheetId="6">#REF!</definedName>
    <definedName name="rdt13.8" localSheetId="5">#REF!</definedName>
    <definedName name="rdt13.8" localSheetId="4">#REF!</definedName>
    <definedName name="rdt13.8" localSheetId="7">#REF!</definedName>
    <definedName name="rdt13.8">#REF!</definedName>
    <definedName name="rec" localSheetId="6">#REF!</definedName>
    <definedName name="rec" localSheetId="5">#REF!</definedName>
    <definedName name="rec" localSheetId="4">#REF!</definedName>
    <definedName name="rec" localSheetId="7">#REF!</definedName>
    <definedName name="rec">#REF!</definedName>
    <definedName name="RECADUC" localSheetId="6">[1]SERVIÇO!#REF!</definedName>
    <definedName name="RECADUC" localSheetId="5">[1]SERVIÇO!#REF!</definedName>
    <definedName name="RECADUC" localSheetId="4">[1]SERVIÇO!#REF!</definedName>
    <definedName name="RECADUC" localSheetId="7">[1]SERVIÇO!#REF!</definedName>
    <definedName name="RECADUC">[1]SERVIÇO!#REF!</definedName>
    <definedName name="RES" localSheetId="6">#REF!</definedName>
    <definedName name="RES" localSheetId="5">#REF!</definedName>
    <definedName name="RES" localSheetId="4">#REF!</definedName>
    <definedName name="RES" localSheetId="7">#REF!</definedName>
    <definedName name="RES">#REF!</definedName>
    <definedName name="rgG3_4" localSheetId="6">#REF!</definedName>
    <definedName name="rgG3_4" localSheetId="5">#REF!</definedName>
    <definedName name="rgG3_4" localSheetId="4">#REF!</definedName>
    <definedName name="rgG3_4" localSheetId="7">#REF!</definedName>
    <definedName name="rgG3_4">#REF!</definedName>
    <definedName name="rgp1_2" localSheetId="6">#REF!</definedName>
    <definedName name="rgp1_2" localSheetId="5">#REF!</definedName>
    <definedName name="rgp1_2" localSheetId="4">#REF!</definedName>
    <definedName name="rgp1_2" localSheetId="7">#REF!</definedName>
    <definedName name="rgp1_2">#REF!</definedName>
    <definedName name="ridbeb" localSheetId="4">[1]SERVIÇO!#REF!</definedName>
    <definedName name="ridbeb">[1]SERVIÇO!#REF!</definedName>
    <definedName name="RIDCHAF" localSheetId="6">[1]SERVIÇO!#REF!</definedName>
    <definedName name="RIDCHAF" localSheetId="5">[1]SERVIÇO!#REF!</definedName>
    <definedName name="RIDCHAF" localSheetId="4">[1]SERVIÇO!#REF!</definedName>
    <definedName name="RIDCHAF" localSheetId="7">[1]SERVIÇO!#REF!</definedName>
    <definedName name="RIDCHAF">[1]SERVIÇO!#REF!</definedName>
    <definedName name="ridres05" localSheetId="4">[1]SERVIÇO!#REF!</definedName>
    <definedName name="ridres05">[1]SERVIÇO!#REF!</definedName>
    <definedName name="RIDRES10" localSheetId="4">[1]SERVIÇO!#REF!</definedName>
    <definedName name="RIDRES10">[1]SERVIÇO!#REF!</definedName>
    <definedName name="RIDRES15" localSheetId="4">[1]SERVIÇO!#REF!</definedName>
    <definedName name="RIDRES15">[1]SERVIÇO!#REF!</definedName>
    <definedName name="RLI" localSheetId="6">#REF!</definedName>
    <definedName name="RLI" localSheetId="5">#REF!</definedName>
    <definedName name="RLI" localSheetId="4">#REF!</definedName>
    <definedName name="RLI" localSheetId="7">#REF!</definedName>
    <definedName name="RLI">#REF!</definedName>
    <definedName name="RLP" localSheetId="6">#REF!</definedName>
    <definedName name="RLP" localSheetId="5">#REF!</definedName>
    <definedName name="RLP" localSheetId="4">#REF!</definedName>
    <definedName name="RLP" localSheetId="7">#REF!</definedName>
    <definedName name="RLP">#REF!</definedName>
    <definedName name="ROMANO" localSheetId="6">[1]SERVIÇO!#REF!</definedName>
    <definedName name="ROMANO" localSheetId="5">[1]SERVIÇO!#REF!</definedName>
    <definedName name="ROMANO" localSheetId="4">[1]SERVIÇO!#REF!</definedName>
    <definedName name="ROMANO" localSheetId="7">[1]SERVIÇO!#REF!</definedName>
    <definedName name="ROMANO">[1]SERVIÇO!#REF!</definedName>
    <definedName name="ROTCOMP" localSheetId="4">[1]SERVIÇO!#REF!</definedName>
    <definedName name="ROTCOMP">[1]SERVIÇO!#REF!</definedName>
    <definedName name="ROTIMP" localSheetId="4">[1]SERVIÇO!#REF!</definedName>
    <definedName name="ROTIMP">[1]SERVIÇO!#REF!</definedName>
    <definedName name="ROTRES" localSheetId="4">[1]SERVIÇO!#REF!</definedName>
    <definedName name="ROTRES">[1]SERVIÇO!#REF!</definedName>
    <definedName name="RPI" localSheetId="6">#REF!</definedName>
    <definedName name="RPI" localSheetId="5">#REF!</definedName>
    <definedName name="RPI" localSheetId="4">#REF!</definedName>
    <definedName name="RPI" localSheetId="7">#REF!</definedName>
    <definedName name="RPI">#REF!</definedName>
    <definedName name="RPP" localSheetId="6">#REF!</definedName>
    <definedName name="RPP" localSheetId="5">#REF!</definedName>
    <definedName name="RPP" localSheetId="4">#REF!</definedName>
    <definedName name="RPP" localSheetId="7">#REF!</definedName>
    <definedName name="RPP">#REF!</definedName>
    <definedName name="RQTADUC" localSheetId="6">[1]SERVIÇO!#REF!</definedName>
    <definedName name="RQTADUC" localSheetId="5">[1]SERVIÇO!#REF!</definedName>
    <definedName name="RQTADUC" localSheetId="4">[1]SERVIÇO!#REF!</definedName>
    <definedName name="RQTADUC" localSheetId="7">[1]SERVIÇO!#REF!</definedName>
    <definedName name="RQTADUC">[1]SERVIÇO!#REF!</definedName>
    <definedName name="rqtbeb" localSheetId="4">[1]SERVIÇO!#REF!</definedName>
    <definedName name="rqtbeb">[1]SERVIÇO!#REF!</definedName>
    <definedName name="RQTCHAF" localSheetId="4">[1]SERVIÇO!#REF!</definedName>
    <definedName name="RQTCHAF">[1]SERVIÇO!#REF!</definedName>
    <definedName name="RQTDERV" localSheetId="4">[1]SERVIÇO!#REF!</definedName>
    <definedName name="RQTDERV">[1]SERVIÇO!#REF!</definedName>
    <definedName name="rres05" localSheetId="4">[1]SERVIÇO!#REF!</definedName>
    <definedName name="rres05">[1]SERVIÇO!#REF!</definedName>
    <definedName name="RRES10" localSheetId="4">[1]SERVIÇO!#REF!</definedName>
    <definedName name="RRES10">[1]SERVIÇO!#REF!</definedName>
    <definedName name="RRES15" localSheetId="4">[1]SERVIÇO!#REF!</definedName>
    <definedName name="RRES15">[1]SERVIÇO!#REF!</definedName>
    <definedName name="RRES20" localSheetId="4">[1]SERVIÇO!#REF!</definedName>
    <definedName name="RRES20">[1]SERVIÇO!#REF!</definedName>
    <definedName name="RRR" localSheetId="4">[1]SERVIÇO!#REF!</definedName>
    <definedName name="RRR">[1]SERVIÇO!#REF!</definedName>
    <definedName name="rrrrrrrrrrrr" localSheetId="4">#REF!</definedName>
    <definedName name="rrrrrrrrrrrr" localSheetId="7">#REF!</definedName>
    <definedName name="rrrrrrrrrrrr">#REF!</definedName>
    <definedName name="rrrrrrrrrrrr_1" localSheetId="4">#REF!</definedName>
    <definedName name="rrrrrrrrrrrr_1">#REF!</definedName>
    <definedName name="RRTEMP" localSheetId="6">[1]SERVIÇO!#REF!</definedName>
    <definedName name="RRTEMP" localSheetId="5">[1]SERVIÇO!#REF!</definedName>
    <definedName name="RRTEMP" localSheetId="4">[1]SERVIÇO!#REF!</definedName>
    <definedName name="RRTEMP" localSheetId="7">[1]SERVIÇO!#REF!</definedName>
    <definedName name="RRTEMP">[1]SERVIÇO!#REF!</definedName>
    <definedName name="RSEQ" localSheetId="6">[1]SERVIÇO!#REF!</definedName>
    <definedName name="RSEQ" localSheetId="5">[1]SERVIÇO!#REF!</definedName>
    <definedName name="RSEQ" localSheetId="4">[1]SERVIÇO!#REF!</definedName>
    <definedName name="RSEQ" localSheetId="7">[1]SERVIÇO!#REF!</definedName>
    <definedName name="RSEQ">[1]SERVIÇO!#REF!</definedName>
    <definedName name="RSUBTOT" localSheetId="6">[1]SERVIÇO!#REF!</definedName>
    <definedName name="RSUBTOT" localSheetId="5">[1]SERVIÇO!#REF!</definedName>
    <definedName name="RSUBTOT" localSheetId="4">[1]SERVIÇO!#REF!</definedName>
    <definedName name="RSUBTOT" localSheetId="7">[1]SERVIÇO!#REF!</definedName>
    <definedName name="RSUBTOT">[1]SERVIÇO!#REF!</definedName>
    <definedName name="rtitbeb" localSheetId="6">[1]SERVIÇO!#REF!</definedName>
    <definedName name="rtitbeb" localSheetId="5">[1]SERVIÇO!#REF!</definedName>
    <definedName name="rtitbeb" localSheetId="4">[1]SERVIÇO!#REF!</definedName>
    <definedName name="rtitbeb" localSheetId="7">[1]SERVIÇO!#REF!</definedName>
    <definedName name="rtitbeb">[1]SERVIÇO!#REF!</definedName>
    <definedName name="RTITCHAF" localSheetId="4">[1]SERVIÇO!#REF!</definedName>
    <definedName name="RTITCHAF">[1]SERVIÇO!#REF!</definedName>
    <definedName name="rtubos" localSheetId="4">[1]SERVIÇO!#REF!</definedName>
    <definedName name="rtubos">[1]SERVIÇO!#REF!</definedName>
    <definedName name="ruas" localSheetId="4">#REF!</definedName>
    <definedName name="ruas" localSheetId="7">#REF!</definedName>
    <definedName name="ruas">#REF!</definedName>
    <definedName name="ruas_1" localSheetId="4">#REF!</definedName>
    <definedName name="ruas_1">#REF!</definedName>
    <definedName name="s" localSheetId="4">#REF!</definedName>
    <definedName name="s">#REF!</definedName>
    <definedName name="s14_" localSheetId="4">#REF!</definedName>
    <definedName name="s14_">#REF!</definedName>
    <definedName name="SAL" localSheetId="4">#REF!</definedName>
    <definedName name="SAL">#REF!</definedName>
    <definedName name="se" localSheetId="4">#REF!</definedName>
    <definedName name="se" localSheetId="7">#REF!</definedName>
    <definedName name="se">#REF!</definedName>
    <definedName name="se_1" localSheetId="4">#REF!</definedName>
    <definedName name="se_1">#REF!</definedName>
    <definedName name="seat15" localSheetId="4">#REF!</definedName>
    <definedName name="seat15">#REF!</definedName>
    <definedName name="sin" localSheetId="4">#REF!</definedName>
    <definedName name="sin">#REF!</definedName>
    <definedName name="SISTEM1" localSheetId="6">[1]SERVIÇO!#REF!</definedName>
    <definedName name="SISTEM1" localSheetId="5">[1]SERVIÇO!#REF!</definedName>
    <definedName name="SISTEM1" localSheetId="4">[1]SERVIÇO!#REF!</definedName>
    <definedName name="SISTEM1" localSheetId="7">[1]SERVIÇO!#REF!</definedName>
    <definedName name="SISTEM1">[1]SERVIÇO!#REF!</definedName>
    <definedName name="SISTEM2" localSheetId="6">[1]SERVIÇO!#REF!</definedName>
    <definedName name="SISTEM2" localSheetId="5">[1]SERVIÇO!#REF!</definedName>
    <definedName name="SISTEM2" localSheetId="4">[1]SERVIÇO!#REF!</definedName>
    <definedName name="SISTEM2" localSheetId="7">[1]SERVIÇO!#REF!</definedName>
    <definedName name="SISTEM2">[1]SERVIÇO!#REF!</definedName>
    <definedName name="sollimp" localSheetId="6">#REF!</definedName>
    <definedName name="sollimp" localSheetId="5">#REF!</definedName>
    <definedName name="sollimp" localSheetId="4">#REF!</definedName>
    <definedName name="sollimp" localSheetId="7">#REF!</definedName>
    <definedName name="sollimp">#REF!</definedName>
    <definedName name="sOpRadio" localSheetId="6">[4]PessA!#REF!</definedName>
    <definedName name="sOpRadio" localSheetId="5">[4]PessA!#REF!</definedName>
    <definedName name="sOpRadio" localSheetId="4">[4]PessA!#REF!</definedName>
    <definedName name="sOpRadio" localSheetId="7">[4]PessA!#REF!</definedName>
    <definedName name="sOpRadio">[4]PessA!#REF!</definedName>
    <definedName name="sOpRadio_1" localSheetId="6">[4]PessA!#REF!</definedName>
    <definedName name="sOpRadio_1" localSheetId="5">[4]PessA!#REF!</definedName>
    <definedName name="sOpRadio_1" localSheetId="4">[4]PessA!#REF!</definedName>
    <definedName name="sOpRadio_1" localSheetId="7">[4]PessA!#REF!</definedName>
    <definedName name="sOpRadio_1">[4]PessA!#REF!</definedName>
    <definedName name="sOpRadio_1_4" localSheetId="6">[4]PessA!#REF!</definedName>
    <definedName name="sOpRadio_1_4" localSheetId="5">[4]PessA!#REF!</definedName>
    <definedName name="sOpRadio_1_4" localSheetId="4">[4]PessA!#REF!</definedName>
    <definedName name="sOpRadio_1_4" localSheetId="7">[4]PessA!#REF!</definedName>
    <definedName name="sOpRadio_1_4">[4]PessA!#REF!</definedName>
    <definedName name="sOpRadio_4" localSheetId="6">[4]PessA!#REF!</definedName>
    <definedName name="sOpRadio_4" localSheetId="5">[4]PessA!#REF!</definedName>
    <definedName name="sOpRadio_4" localSheetId="4">[4]PessA!#REF!</definedName>
    <definedName name="sOpRadio_4" localSheetId="7">[4]PessA!#REF!</definedName>
    <definedName name="sOpRadio_4">[4]PessA!#REF!</definedName>
    <definedName name="sOpRadio_6" localSheetId="4">[4]PessA!#REF!</definedName>
    <definedName name="sOpRadio_6">[4]PessA!#REF!</definedName>
    <definedName name="sOpRadio_6_4" localSheetId="4">[4]PessA!#REF!</definedName>
    <definedName name="sOpRadio_6_4">[4]PessA!#REF!</definedName>
    <definedName name="sRespOM" localSheetId="4">[4]PessA!#REF!</definedName>
    <definedName name="sRespOM">[4]PessA!#REF!</definedName>
    <definedName name="sRespOM_1" localSheetId="4">[4]PessA!#REF!</definedName>
    <definedName name="sRespOM_1">[4]PessA!#REF!</definedName>
    <definedName name="sRespOM_1_4" localSheetId="4">[4]PessA!#REF!</definedName>
    <definedName name="sRespOM_1_4">[4]PessA!#REF!</definedName>
    <definedName name="sRespOM_4" localSheetId="4">[4]PessA!#REF!</definedName>
    <definedName name="sRespOM_4">[4]PessA!#REF!</definedName>
    <definedName name="sRespOM_6" localSheetId="4">[4]PessA!#REF!</definedName>
    <definedName name="sRespOM_6">[4]PessA!#REF!</definedName>
    <definedName name="sRespOM_6_4" localSheetId="4">[4]PessA!#REF!</definedName>
    <definedName name="sRespOM_6_4">[4]PessA!#REF!</definedName>
    <definedName name="srv" localSheetId="6">#REF!</definedName>
    <definedName name="srv" localSheetId="5">#REF!</definedName>
    <definedName name="srv" localSheetId="4">#REF!</definedName>
    <definedName name="srv" localSheetId="7">#REF!</definedName>
    <definedName name="srv">#REF!</definedName>
    <definedName name="SSS" localSheetId="6">[1]SERVIÇO!#REF!</definedName>
    <definedName name="SSS" localSheetId="5">[1]SERVIÇO!#REF!</definedName>
    <definedName name="SSS" localSheetId="4">[1]SERVIÇO!#REF!</definedName>
    <definedName name="SSS" localSheetId="7">[1]SERVIÇO!#REF!</definedName>
    <definedName name="SSS">[1]SERVIÇO!#REF!</definedName>
    <definedName name="SSTEMP" localSheetId="4">[1]SERVIÇO!#REF!</definedName>
    <definedName name="SSTEMP">[1]SERVIÇO!#REF!</definedName>
    <definedName name="SUBDER" localSheetId="4">[1]SERVIÇO!#REF!</definedName>
    <definedName name="SUBDER">[1]SERVIÇO!#REF!</definedName>
    <definedName name="SUBDIV" localSheetId="4">[1]SERVIÇO!#REF!</definedName>
    <definedName name="SUBDIV">[1]SERVIÇO!#REF!</definedName>
    <definedName name="SUBEQP" localSheetId="4">[1]SERVIÇO!#REF!</definedName>
    <definedName name="SUBEQP">[1]SERVIÇO!#REF!</definedName>
    <definedName name="SUBMUR" localSheetId="4">[1]SERVIÇO!#REF!</definedName>
    <definedName name="SUBMUR">[1]SERVIÇO!#REF!</definedName>
    <definedName name="sum" localSheetId="6">#REF!</definedName>
    <definedName name="sum" localSheetId="5">#REF!</definedName>
    <definedName name="sum" localSheetId="4">#REF!</definedName>
    <definedName name="sum" localSheetId="7">#REF!</definedName>
    <definedName name="sum">#REF!</definedName>
    <definedName name="svt" localSheetId="6">#REF!</definedName>
    <definedName name="svt" localSheetId="5">#REF!</definedName>
    <definedName name="svt" localSheetId="4">#REF!</definedName>
    <definedName name="svt" localSheetId="7">#REF!</definedName>
    <definedName name="svt">#REF!</definedName>
    <definedName name="sx" localSheetId="4">#REF!</definedName>
    <definedName name="sx" localSheetId="7">#REF!</definedName>
    <definedName name="sx">#REF!</definedName>
    <definedName name="sx_1" localSheetId="4">#REF!</definedName>
    <definedName name="sx_1">#REF!</definedName>
    <definedName name="sxo" localSheetId="4">#REF!</definedName>
    <definedName name="sxo">#REF!</definedName>
    <definedName name="tb100cm" localSheetId="4">#REF!</definedName>
    <definedName name="tb100cm" localSheetId="7">#REF!</definedName>
    <definedName name="tb100cm">#REF!</definedName>
    <definedName name="tb100cm_1" localSheetId="4">#REF!</definedName>
    <definedName name="tb100cm_1">#REF!</definedName>
    <definedName name="tbv" localSheetId="4">#REF!</definedName>
    <definedName name="tbv">#REF!</definedName>
    <definedName name="ted" localSheetId="4">#REF!</definedName>
    <definedName name="ted">#REF!</definedName>
    <definedName name="TelO" localSheetId="6">[4]Tel!#REF!</definedName>
    <definedName name="TelO" localSheetId="5">[4]Tel!#REF!</definedName>
    <definedName name="TelO" localSheetId="4">[4]Tel!#REF!</definedName>
    <definedName name="TelO" localSheetId="7">[4]Tel!#REF!</definedName>
    <definedName name="TelO">[4]Tel!#REF!</definedName>
    <definedName name="TelO_1" localSheetId="6">[4]Tel!#REF!</definedName>
    <definedName name="TelO_1" localSheetId="5">[4]Tel!#REF!</definedName>
    <definedName name="TelO_1" localSheetId="4">[4]Tel!#REF!</definedName>
    <definedName name="TelO_1" localSheetId="7">[4]Tel!#REF!</definedName>
    <definedName name="TelO_1">[4]Tel!#REF!</definedName>
    <definedName name="TelO_1_4" localSheetId="6">[4]Tel!#REF!</definedName>
    <definedName name="TelO_1_4" localSheetId="5">[4]Tel!#REF!</definedName>
    <definedName name="TelO_1_4" localSheetId="4">[4]Tel!#REF!</definedName>
    <definedName name="TelO_1_4" localSheetId="7">[4]Tel!#REF!</definedName>
    <definedName name="TelO_1_4">[4]Tel!#REF!</definedName>
    <definedName name="TelO_4" localSheetId="6">[4]Tel!#REF!</definedName>
    <definedName name="TelO_4" localSheetId="5">[4]Tel!#REF!</definedName>
    <definedName name="TelO_4" localSheetId="4">[4]Tel!#REF!</definedName>
    <definedName name="TelO_4" localSheetId="7">[4]Tel!#REF!</definedName>
    <definedName name="TelO_4">[4]Tel!#REF!</definedName>
    <definedName name="TelO_6" localSheetId="4">[4]Tel!#REF!</definedName>
    <definedName name="TelO_6">[4]Tel!#REF!</definedName>
    <definedName name="TelO_6_4" localSheetId="4">[4]Tel!#REF!</definedName>
    <definedName name="TelO_6_4">[4]Tel!#REF!</definedName>
    <definedName name="ter" localSheetId="6">#REF!</definedName>
    <definedName name="ter" localSheetId="5">#REF!</definedName>
    <definedName name="ter" localSheetId="4">#REF!</definedName>
    <definedName name="ter" localSheetId="7">#REF!</definedName>
    <definedName name="ter">#REF!</definedName>
    <definedName name="tes" localSheetId="6">#REF!</definedName>
    <definedName name="tes" localSheetId="5">#REF!</definedName>
    <definedName name="tes" localSheetId="4">#REF!</definedName>
    <definedName name="tes" localSheetId="7">#REF!</definedName>
    <definedName name="tes">#REF!</definedName>
    <definedName name="teste" localSheetId="6">[4]PessA!#REF!</definedName>
    <definedName name="teste" localSheetId="5">[4]PessA!#REF!</definedName>
    <definedName name="teste" localSheetId="4">[4]PessA!#REF!</definedName>
    <definedName name="teste" localSheetId="7">[4]PessA!#REF!</definedName>
    <definedName name="teste">[4]PessA!#REF!</definedName>
    <definedName name="teste_1" localSheetId="6">[4]PessA!#REF!</definedName>
    <definedName name="teste_1" localSheetId="5">[4]PessA!#REF!</definedName>
    <definedName name="teste_1" localSheetId="4">[4]PessA!#REF!</definedName>
    <definedName name="teste_1" localSheetId="7">[4]PessA!#REF!</definedName>
    <definedName name="teste_1">[4]PessA!#REF!</definedName>
    <definedName name="teste_1_4" localSheetId="4">[4]PessA!#REF!</definedName>
    <definedName name="teste_1_4">[4]PessA!#REF!</definedName>
    <definedName name="teste_4" localSheetId="4">[4]PessA!#REF!</definedName>
    <definedName name="teste_4">[4]PessA!#REF!</definedName>
    <definedName name="teste_6" localSheetId="4">[4]PessA!#REF!</definedName>
    <definedName name="teste_6">[4]PessA!#REF!</definedName>
    <definedName name="teste_6_4" localSheetId="4">[4]PessA!#REF!</definedName>
    <definedName name="teste_6_4">[4]PessA!#REF!</definedName>
    <definedName name="tic">[8]Insumos!$D$13</definedName>
    <definedName name="TID" localSheetId="6">#REF!</definedName>
    <definedName name="TID" localSheetId="5">#REF!</definedName>
    <definedName name="TID" localSheetId="4">#REF!</definedName>
    <definedName name="TID" localSheetId="7">#REF!</definedName>
    <definedName name="TID">#REF!</definedName>
    <definedName name="titbeb" localSheetId="6">[1]SERVIÇO!#REF!</definedName>
    <definedName name="titbeb" localSheetId="5">[1]SERVIÇO!#REF!</definedName>
    <definedName name="titbeb" localSheetId="4">[1]SERVIÇO!#REF!</definedName>
    <definedName name="titbeb" localSheetId="7">[1]SERVIÇO!#REF!</definedName>
    <definedName name="titbeb">[1]SERVIÇO!#REF!</definedName>
    <definedName name="TITCHAF" localSheetId="6">[1]SERVIÇO!#REF!</definedName>
    <definedName name="TITCHAF" localSheetId="5">[1]SERVIÇO!#REF!</definedName>
    <definedName name="TITCHAF" localSheetId="4">[1]SERVIÇO!#REF!</definedName>
    <definedName name="TITCHAF" localSheetId="7">[1]SERVIÇO!#REF!</definedName>
    <definedName name="TITCHAF">[1]SERVIÇO!#REF!</definedName>
    <definedName name="_xlnm.Print_Titles" localSheetId="1">'Itens para CPUs'!$1:$12</definedName>
    <definedName name="tjc" localSheetId="6">#REF!</definedName>
    <definedName name="tjc" localSheetId="5">#REF!</definedName>
    <definedName name="tjc" localSheetId="4">#REF!</definedName>
    <definedName name="tjc" localSheetId="7">#REF!</definedName>
    <definedName name="tjc">#REF!</definedName>
    <definedName name="tjf" localSheetId="6">#REF!</definedName>
    <definedName name="tjf" localSheetId="5">#REF!</definedName>
    <definedName name="tjf" localSheetId="4">#REF!</definedName>
    <definedName name="tjf" localSheetId="7">#REF!</definedName>
    <definedName name="tjf">#REF!</definedName>
    <definedName name="tlc" localSheetId="6">#REF!</definedName>
    <definedName name="tlc" localSheetId="5">#REF!</definedName>
    <definedName name="tlc" localSheetId="4">#REF!</definedName>
    <definedName name="tlc" localSheetId="7">#REF!</definedName>
    <definedName name="tlc">#REF!</definedName>
    <definedName name="tlf" localSheetId="4">#REF!</definedName>
    <definedName name="tlf">#REF!</definedName>
    <definedName name="tnp1_2" localSheetId="4">#REF!</definedName>
    <definedName name="tnp1_2">#REF!</definedName>
    <definedName name="tof" localSheetId="4">#REF!</definedName>
    <definedName name="tof">#REF!</definedName>
    <definedName name="TOT" localSheetId="4">#REF!</definedName>
    <definedName name="TOT">#REF!</definedName>
    <definedName name="total" localSheetId="4">#REF!</definedName>
    <definedName name="total" localSheetId="7">#REF!</definedName>
    <definedName name="total">#REF!</definedName>
    <definedName name="total_1" localSheetId="4">#REF!</definedName>
    <definedName name="total_1">#REF!</definedName>
    <definedName name="TOTAL_RESUMO">NA()</definedName>
    <definedName name="TotCrP" localSheetId="6">[4]CombLub!#REF!</definedName>
    <definedName name="TotCrP" localSheetId="5">[4]CombLub!#REF!</definedName>
    <definedName name="TotCrP" localSheetId="4">[4]CombLub!#REF!</definedName>
    <definedName name="TotCrP" localSheetId="7">[4]CombLub!#REF!</definedName>
    <definedName name="TotCrP">[4]CombLub!#REF!</definedName>
    <definedName name="TotCrP_1" localSheetId="6">[4]CombLub!#REF!</definedName>
    <definedName name="TotCrP_1" localSheetId="5">[4]CombLub!#REF!</definedName>
    <definedName name="TotCrP_1" localSheetId="4">[4]CombLub!#REF!</definedName>
    <definedName name="TotCrP_1" localSheetId="7">[4]CombLub!#REF!</definedName>
    <definedName name="TotCrP_1">[4]CombLub!#REF!</definedName>
    <definedName name="TotCrP_1_4" localSheetId="6">[4]CombLub!#REF!</definedName>
    <definedName name="TotCrP_1_4" localSheetId="5">[4]CombLub!#REF!</definedName>
    <definedName name="TotCrP_1_4" localSheetId="4">[4]CombLub!#REF!</definedName>
    <definedName name="TotCrP_1_4" localSheetId="7">[4]CombLub!#REF!</definedName>
    <definedName name="TotCrP_1_4">[4]CombLub!#REF!</definedName>
    <definedName name="TotCrP_4" localSheetId="6">[4]CombLub!#REF!</definedName>
    <definedName name="TotCrP_4" localSheetId="5">[4]CombLub!#REF!</definedName>
    <definedName name="TotCrP_4" localSheetId="4">[4]CombLub!#REF!</definedName>
    <definedName name="TotCrP_4" localSheetId="7">[4]CombLub!#REF!</definedName>
    <definedName name="TotCrP_4">[4]CombLub!#REF!</definedName>
    <definedName name="TotCrP_6" localSheetId="4">[4]CombLub!#REF!</definedName>
    <definedName name="TotCrP_6">[4]CombLub!#REF!</definedName>
    <definedName name="TotCrP_6_4" localSheetId="4">[4]CombLub!#REF!</definedName>
    <definedName name="TotCrP_6_4">[4]CombLub!#REF!</definedName>
    <definedName name="TOTQTS" localSheetId="4">[1]SERVIÇO!#REF!</definedName>
    <definedName name="TOTQTS">[1]SERVIÇO!#REF!</definedName>
    <definedName name="TotUSM" localSheetId="4">[4]CombLub!#REF!</definedName>
    <definedName name="TotUSM">[4]CombLub!#REF!</definedName>
    <definedName name="TotUSM_1" localSheetId="4">[4]CombLub!#REF!</definedName>
    <definedName name="TotUSM_1">[4]CombLub!#REF!</definedName>
    <definedName name="TotUSM_1_4" localSheetId="4">[4]CombLub!#REF!</definedName>
    <definedName name="TotUSM_1_4">[4]CombLub!#REF!</definedName>
    <definedName name="TotUSM_4" localSheetId="4">[4]CombLub!#REF!</definedName>
    <definedName name="TotUSM_4">[4]CombLub!#REF!</definedName>
    <definedName name="TotUSM_6" localSheetId="4">[4]CombLub!#REF!</definedName>
    <definedName name="TotUSM_6">[4]CombLub!#REF!</definedName>
    <definedName name="TotUSM_6_4" localSheetId="4">[4]CombLub!#REF!</definedName>
    <definedName name="TotUSM_6_4">[4]CombLub!#REF!</definedName>
    <definedName name="tp6_12" localSheetId="6">#REF!</definedName>
    <definedName name="tp6_12" localSheetId="5">#REF!</definedName>
    <definedName name="tp6_12" localSheetId="4">#REF!</definedName>
    <definedName name="tp6_12" localSheetId="7">#REF!</definedName>
    <definedName name="tp6_12">#REF!</definedName>
    <definedName name="tp6_16" localSheetId="6">#REF!</definedName>
    <definedName name="tp6_16" localSheetId="5">#REF!</definedName>
    <definedName name="tp6_16" localSheetId="4">#REF!</definedName>
    <definedName name="tp6_16" localSheetId="7">#REF!</definedName>
    <definedName name="tp6_16">#REF!</definedName>
    <definedName name="TPI" localSheetId="6">#REF!</definedName>
    <definedName name="TPI" localSheetId="5">#REF!</definedName>
    <definedName name="TPI" localSheetId="4">#REF!</definedName>
    <definedName name="TPI" localSheetId="7">#REF!</definedName>
    <definedName name="TPI">#REF!</definedName>
    <definedName name="tpl1_2" localSheetId="4">#REF!</definedName>
    <definedName name="tpl1_2">#REF!</definedName>
    <definedName name="tpmfs" localSheetId="4">#REF!</definedName>
    <definedName name="tpmfs">#REF!</definedName>
    <definedName name="TPP" localSheetId="4">#REF!</definedName>
    <definedName name="TPP">#REF!</definedName>
    <definedName name="transp" localSheetId="6">[4]Tel!#REF!</definedName>
    <definedName name="transp" localSheetId="5">[4]Tel!#REF!</definedName>
    <definedName name="transp" localSheetId="4">[4]Tel!#REF!</definedName>
    <definedName name="transp" localSheetId="7">[4]Tel!#REF!</definedName>
    <definedName name="transp">[4]Tel!#REF!</definedName>
    <definedName name="transp_1" localSheetId="6">[4]Tel!#REF!</definedName>
    <definedName name="transp_1" localSheetId="5">[4]Tel!#REF!</definedName>
    <definedName name="transp_1" localSheetId="4">[4]Tel!#REF!</definedName>
    <definedName name="transp_1" localSheetId="7">[4]Tel!#REF!</definedName>
    <definedName name="transp_1">[4]Tel!#REF!</definedName>
    <definedName name="transp_1_4" localSheetId="6">[4]Tel!#REF!</definedName>
    <definedName name="transp_1_4" localSheetId="5">[4]Tel!#REF!</definedName>
    <definedName name="transp_1_4" localSheetId="4">[4]Tel!#REF!</definedName>
    <definedName name="transp_1_4" localSheetId="7">[4]Tel!#REF!</definedName>
    <definedName name="transp_1_4">[4]Tel!#REF!</definedName>
    <definedName name="transp_4" localSheetId="6">[4]Tel!#REF!</definedName>
    <definedName name="transp_4" localSheetId="5">[4]Tel!#REF!</definedName>
    <definedName name="transp_4" localSheetId="4">[4]Tel!#REF!</definedName>
    <definedName name="transp_4" localSheetId="7">[4]Tel!#REF!</definedName>
    <definedName name="transp_4">[4]Tel!#REF!</definedName>
    <definedName name="transp_6" localSheetId="4">[4]Tel!#REF!</definedName>
    <definedName name="transp_6">[4]Tel!#REF!</definedName>
    <definedName name="transp_6_4" localSheetId="4">[4]Tel!#REF!</definedName>
    <definedName name="transp_6_4">[4]Tel!#REF!</definedName>
    <definedName name="trb" localSheetId="6">#REF!</definedName>
    <definedName name="trb" localSheetId="5">#REF!</definedName>
    <definedName name="trb" localSheetId="4">#REF!</definedName>
    <definedName name="trb" localSheetId="7">#REF!</definedName>
    <definedName name="trb">#REF!</definedName>
    <definedName name="tre" localSheetId="6">#REF!</definedName>
    <definedName name="tre" localSheetId="5">#REF!</definedName>
    <definedName name="tre" localSheetId="4">#REF!</definedName>
    <definedName name="tre" localSheetId="7">#REF!</definedName>
    <definedName name="tre">#REF!</definedName>
    <definedName name="TT">NA()</definedName>
    <definedName name="TT_1">NA()</definedName>
    <definedName name="TT_1_4">NA()</definedName>
    <definedName name="TT_4">NA()</definedName>
    <definedName name="TT_6">NA()</definedName>
    <definedName name="TT_6_4">NA()</definedName>
    <definedName name="ttc" localSheetId="6">#REF!</definedName>
    <definedName name="ttc" localSheetId="5">#REF!</definedName>
    <definedName name="ttc" localSheetId="4">#REF!</definedName>
    <definedName name="ttc" localSheetId="7">#REF!</definedName>
    <definedName name="ttc">#REF!</definedName>
    <definedName name="tte" localSheetId="6">#REF!</definedName>
    <definedName name="tte" localSheetId="5">#REF!</definedName>
    <definedName name="tte" localSheetId="4">#REF!</definedName>
    <definedName name="tte" localSheetId="7">#REF!</definedName>
    <definedName name="tte">#REF!</definedName>
    <definedName name="TTT" localSheetId="6">[1]SERVIÇO!#REF!</definedName>
    <definedName name="TTT" localSheetId="5">[1]SERVIÇO!#REF!</definedName>
    <definedName name="TTT" localSheetId="4">[1]SERVIÇO!#REF!</definedName>
    <definedName name="TTT" localSheetId="7">[1]SERVIÇO!#REF!</definedName>
    <definedName name="TTT">[1]SERVIÇO!#REF!</definedName>
    <definedName name="tus" localSheetId="6">#REF!</definedName>
    <definedName name="tus" localSheetId="5">#REF!</definedName>
    <definedName name="tus" localSheetId="4">#REF!</definedName>
    <definedName name="tus" localSheetId="7">#REF!</definedName>
    <definedName name="tus">#REF!</definedName>
    <definedName name="tuso" localSheetId="6">#REF!</definedName>
    <definedName name="tuso" localSheetId="5">#REF!</definedName>
    <definedName name="tuso" localSheetId="4">#REF!</definedName>
    <definedName name="tuso" localSheetId="7">#REF!</definedName>
    <definedName name="tuso">#REF!</definedName>
    <definedName name="TXTEQUIP" localSheetId="6">[1]SERVIÇO!#REF!</definedName>
    <definedName name="TXTEQUIP" localSheetId="5">[1]SERVIÇO!#REF!</definedName>
    <definedName name="TXTEQUIP" localSheetId="4">[1]SERVIÇO!#REF!</definedName>
    <definedName name="TXTEQUIP" localSheetId="7">[1]SERVIÇO!#REF!</definedName>
    <definedName name="TXTEQUIP">[1]SERVIÇO!#REF!</definedName>
    <definedName name="TXTMARCA" localSheetId="6">[1]SERVIÇO!#REF!</definedName>
    <definedName name="TXTMARCA" localSheetId="5">[1]SERVIÇO!#REF!</definedName>
    <definedName name="TXTMARCA" localSheetId="4">[1]SERVIÇO!#REF!</definedName>
    <definedName name="TXTMARCA" localSheetId="7">[1]SERVIÇO!#REF!</definedName>
    <definedName name="TXTMARCA">[1]SERVIÇO!#REF!</definedName>
    <definedName name="TXTMOD" localSheetId="6">[1]SERVIÇO!#REF!</definedName>
    <definedName name="TXTMOD" localSheetId="5">[1]SERVIÇO!#REF!</definedName>
    <definedName name="TXTMOD" localSheetId="4">[1]SERVIÇO!#REF!</definedName>
    <definedName name="TXTMOD" localSheetId="7">[1]SERVIÇO!#REF!</definedName>
    <definedName name="TXTMOD">[1]SERVIÇO!#REF!</definedName>
    <definedName name="TXTPOT" localSheetId="6">[1]SERVIÇO!#REF!</definedName>
    <definedName name="TXTPOT" localSheetId="5">[1]SERVIÇO!#REF!</definedName>
    <definedName name="TXTPOT" localSheetId="4">[1]SERVIÇO!#REF!</definedName>
    <definedName name="TXTPOT" localSheetId="7">[1]SERVIÇO!#REF!</definedName>
    <definedName name="TXTPOT">[1]SERVIÇO!#REF!</definedName>
    <definedName name="USS" localSheetId="6">#REF!</definedName>
    <definedName name="USS" localSheetId="5">#REF!</definedName>
    <definedName name="USS" localSheetId="4">#REF!</definedName>
    <definedName name="USS" localSheetId="7">#REF!</definedName>
    <definedName name="USS">#REF!</definedName>
    <definedName name="v60120_" localSheetId="6">#REF!</definedName>
    <definedName name="v60120_" localSheetId="5">#REF!</definedName>
    <definedName name="v60120_" localSheetId="4">#REF!</definedName>
    <definedName name="v60120_" localSheetId="7">#REF!</definedName>
    <definedName name="v60120_">#REF!</definedName>
    <definedName name="Vaz_Tot" localSheetId="6">#REF!</definedName>
    <definedName name="Vaz_Tot" localSheetId="5">#REF!</definedName>
    <definedName name="Vaz_Tot" localSheetId="4">#REF!</definedName>
    <definedName name="Vaz_Tot" localSheetId="7">#REF!</definedName>
    <definedName name="Vaz_Tot">#REF!</definedName>
    <definedName name="Vaz_Tot_1" localSheetId="4">#REF!</definedName>
    <definedName name="Vaz_Tot_1">#REF!</definedName>
    <definedName name="Vaz_Tot_1_4" localSheetId="4">#REF!</definedName>
    <definedName name="Vaz_Tot_1_4">#REF!</definedName>
    <definedName name="Vaz_Tot_4" localSheetId="4">#REF!</definedName>
    <definedName name="Vaz_Tot_4">#REF!</definedName>
    <definedName name="Vaz_Tot_6" localSheetId="4">#REF!</definedName>
    <definedName name="Vaz_Tot_6">#REF!</definedName>
    <definedName name="Vaz_Tot_6_4" localSheetId="4">#REF!</definedName>
    <definedName name="Vaz_Tot_6_4">#REF!</definedName>
    <definedName name="VazMed_ha" localSheetId="4">#REF!</definedName>
    <definedName name="VazMed_ha">#REF!</definedName>
    <definedName name="VazMed_ha_1" localSheetId="4">#REF!</definedName>
    <definedName name="VazMed_ha_1">#REF!</definedName>
    <definedName name="VazMed_ha_1_4" localSheetId="4">#REF!</definedName>
    <definedName name="VazMed_ha_1_4">#REF!</definedName>
    <definedName name="VazMed_ha_4" localSheetId="4">#REF!</definedName>
    <definedName name="VazMed_ha_4">#REF!</definedName>
    <definedName name="VazMed_ha_6" localSheetId="4">#REF!</definedName>
    <definedName name="VazMed_ha_6">#REF!</definedName>
    <definedName name="VazMed_ha_6_4" localSheetId="4">#REF!</definedName>
    <definedName name="VazMed_ha_6_4">#REF!</definedName>
    <definedName name="VII" localSheetId="4">#REF!</definedName>
    <definedName name="VII">#REF!</definedName>
    <definedName name="VIP" localSheetId="4">#REF!</definedName>
    <definedName name="VIP">#REF!</definedName>
    <definedName name="VLR" localSheetId="4">#REF!</definedName>
    <definedName name="VLR">#REF!</definedName>
    <definedName name="Vol_distrib" localSheetId="4">#REF!</definedName>
    <definedName name="Vol_distrib">#REF!</definedName>
    <definedName name="Vol_distrib_1" localSheetId="4">#REF!</definedName>
    <definedName name="Vol_distrib_1">#REF!</definedName>
    <definedName name="Vol_distrib_1_4" localSheetId="4">#REF!</definedName>
    <definedName name="Vol_distrib_1_4">#REF!</definedName>
    <definedName name="Vol_distrib_4" localSheetId="4">#REF!</definedName>
    <definedName name="Vol_distrib_4">#REF!</definedName>
    <definedName name="Vol_distrib_6" localSheetId="4">#REF!</definedName>
    <definedName name="Vol_distrib_6">#REF!</definedName>
    <definedName name="Vol_distrib_6_4" localSheetId="4">#REF!</definedName>
    <definedName name="Vol_distrib_6_4">#REF!</definedName>
    <definedName name="vsb" localSheetId="4">#REF!</definedName>
    <definedName name="vsb">#REF!</definedName>
    <definedName name="VTE" localSheetId="4">#REF!</definedName>
    <definedName name="VTE">#REF!</definedName>
    <definedName name="w">NA()</definedName>
    <definedName name="WITENS" localSheetId="6">[1]SERVIÇO!#REF!</definedName>
    <definedName name="WITENS" localSheetId="5">[1]SERVIÇO!#REF!</definedName>
    <definedName name="WITENS" localSheetId="4">[1]SERVIÇO!#REF!</definedName>
    <definedName name="WITENS" localSheetId="7">[1]SERVIÇO!#REF!</definedName>
    <definedName name="WITENS">[1]SERVIÇO!#REF!</definedName>
    <definedName name="WNMLOCAL" localSheetId="6">[1]SERVIÇO!#REF!</definedName>
    <definedName name="WNMLOCAL" localSheetId="5">[1]SERVIÇO!#REF!</definedName>
    <definedName name="WNMLOCAL" localSheetId="4">[1]SERVIÇO!#REF!</definedName>
    <definedName name="WNMLOCAL" localSheetId="7">[1]SERVIÇO!#REF!</definedName>
    <definedName name="WNMLOCAL">[1]SERVIÇO!#REF!</definedName>
    <definedName name="WNMMUN" localSheetId="6">[1]SERVIÇO!#REF!</definedName>
    <definedName name="WNMMUN" localSheetId="5">[1]SERVIÇO!#REF!</definedName>
    <definedName name="WNMMUN" localSheetId="4">[1]SERVIÇO!#REF!</definedName>
    <definedName name="WNMMUN" localSheetId="7">[1]SERVIÇO!#REF!</definedName>
    <definedName name="WNMMUN">[1]SERVIÇO!#REF!</definedName>
    <definedName name="WNMSERV" localSheetId="6">[1]SERVIÇO!#REF!</definedName>
    <definedName name="WNMSERV" localSheetId="5">[1]SERVIÇO!#REF!</definedName>
    <definedName name="WNMSERV" localSheetId="4">[1]SERVIÇO!#REF!</definedName>
    <definedName name="WNMSERV" localSheetId="7">[1]SERVIÇO!#REF!</definedName>
    <definedName name="WNMSERV">[1]SERVIÇO!#REF!</definedName>
    <definedName name="XALFA" localSheetId="4">[1]SERVIÇO!#REF!</definedName>
    <definedName name="XALFA">[1]SERVIÇO!#REF!</definedName>
    <definedName name="XDATA" localSheetId="4">[1]SERVIÇO!#REF!</definedName>
    <definedName name="XDATA">[1]SERVIÇO!#REF!</definedName>
    <definedName name="XITEM" localSheetId="4">[1]SERVIÇO!#REF!</definedName>
    <definedName name="XITEM">[1]SERVIÇO!#REF!</definedName>
    <definedName name="XLOC" localSheetId="4">[1]SERVIÇO!#REF!</definedName>
    <definedName name="XLOC">[1]SERVIÇO!#REF!</definedName>
    <definedName name="xnInforme_quantos_bebedouros____bebqt__if_bebqt__0__xlQt.bebedouros_invalida___ENTER_p_reinformar__xresp__branch_rqtderv" localSheetId="4">[1]SERVIÇO!#REF!</definedName>
    <definedName name="xnInforme_quantos_bebedouros____bebqt__if_bebqt__0__xlQt.bebedouros_invalida___ENTER_p_reinformar__xresp__branch_rqtderv">[1]SERVIÇO!#REF!</definedName>
    <definedName name="XNUCOPIAS" localSheetId="4">[1]SERVIÇO!#REF!</definedName>
    <definedName name="XNUCOPIAS">[1]SERVIÇO!#REF!</definedName>
    <definedName name="XRESP" localSheetId="4">[1]SERVIÇO!#REF!</definedName>
    <definedName name="XRESP">[1]SERVIÇO!#REF!</definedName>
    <definedName name="XTITRES" localSheetId="4">[1]SERVIÇO!#REF!</definedName>
    <definedName name="XTITRES">[1]SERVIÇO!#REF!</definedName>
    <definedName name="xxxxx" localSheetId="6">#REF!</definedName>
    <definedName name="xxxxx" localSheetId="5">#REF!</definedName>
    <definedName name="xxxxx" localSheetId="4">#REF!</definedName>
    <definedName name="xxxxx" localSheetId="7">#REF!</definedName>
    <definedName name="xxxxx">#REF!</definedName>
    <definedName name="xxxxxxxxxxxxxx" localSheetId="6">#REF!</definedName>
    <definedName name="xxxxxxxxxxxxxx" localSheetId="5">#REF!</definedName>
    <definedName name="xxxxxxxxxxxxxx" localSheetId="4">#REF!</definedName>
    <definedName name="xxxxxxxxxxxxxx" localSheetId="7">#REF!</definedName>
    <definedName name="xxxxxxxxxxxxxx">#REF!</definedName>
    <definedName name="zar" localSheetId="6">#REF!</definedName>
    <definedName name="zar" localSheetId="5">#REF!</definedName>
    <definedName name="zar" localSheetId="4">#REF!</definedName>
    <definedName name="zar" localSheetId="7">#REF!</definedName>
    <definedName name="zar">#REF!</definedName>
    <definedName name="ZECA" localSheetId="4">[1]SERVIÇO!#REF!</definedName>
    <definedName name="ZECA">[1]SERVIÇO!#REF!</definedName>
  </definedNames>
  <calcPr calcId="145621"/>
</workbook>
</file>

<file path=xl/calcChain.xml><?xml version="1.0" encoding="utf-8"?>
<calcChain xmlns="http://schemas.openxmlformats.org/spreadsheetml/2006/main">
  <c r="A10" i="21" l="1"/>
  <c r="F209" i="20" l="1"/>
  <c r="F213" i="20"/>
  <c r="F208" i="20"/>
  <c r="G208" i="20"/>
  <c r="E208" i="20"/>
  <c r="C208" i="20"/>
  <c r="D208" i="20"/>
  <c r="F25" i="20" l="1"/>
  <c r="F13" i="20"/>
  <c r="C13" i="20"/>
  <c r="D13" i="20"/>
  <c r="E13" i="20"/>
  <c r="G13" i="20"/>
  <c r="F156" i="20" l="1"/>
  <c r="F151" i="20"/>
  <c r="F152" i="20"/>
  <c r="G147" i="20"/>
  <c r="E147" i="20"/>
  <c r="C147" i="20"/>
  <c r="D147" i="20"/>
  <c r="G146" i="20"/>
  <c r="E146" i="20"/>
  <c r="C146" i="20"/>
  <c r="F147" i="20"/>
  <c r="F146" i="20"/>
  <c r="D146" i="20"/>
  <c r="H23" i="22" l="1"/>
  <c r="F218" i="20" l="1"/>
  <c r="F33" i="20"/>
  <c r="A32" i="24"/>
  <c r="A30" i="24"/>
  <c r="A28" i="24"/>
  <c r="A26" i="24"/>
  <c r="A24" i="24"/>
  <c r="H23" i="24"/>
  <c r="A22" i="24"/>
  <c r="A20" i="24"/>
  <c r="A19" i="24"/>
  <c r="A8" i="24"/>
  <c r="B19" i="24"/>
  <c r="B8" i="24"/>
  <c r="H33" i="24"/>
  <c r="H31" i="24"/>
  <c r="H29" i="24"/>
  <c r="H27" i="24"/>
  <c r="H25" i="24"/>
  <c r="H21" i="24"/>
  <c r="E27" i="22"/>
  <c r="D27" i="22"/>
  <c r="C27" i="22"/>
  <c r="C32" i="24" s="1"/>
  <c r="B27" i="22"/>
  <c r="B32" i="24" s="1"/>
  <c r="G241" i="20"/>
  <c r="E241" i="20"/>
  <c r="C241" i="20"/>
  <c r="D241" i="20"/>
  <c r="G240" i="20"/>
  <c r="E240" i="20"/>
  <c r="C240" i="20"/>
  <c r="D240" i="20"/>
  <c r="G239" i="20"/>
  <c r="E239" i="20"/>
  <c r="C239" i="20"/>
  <c r="D239" i="20"/>
  <c r="G238" i="20" l="1"/>
  <c r="E238" i="20"/>
  <c r="C238" i="20"/>
  <c r="D238" i="20"/>
  <c r="E26" i="22"/>
  <c r="H26" i="22" s="1"/>
  <c r="D26" i="22"/>
  <c r="C26" i="22"/>
  <c r="C30" i="24" s="1"/>
  <c r="B26" i="22"/>
  <c r="B30" i="24" s="1"/>
  <c r="H14" i="22"/>
  <c r="E25" i="22"/>
  <c r="H25" i="22" s="1"/>
  <c r="D25" i="22"/>
  <c r="C25" i="22"/>
  <c r="C28" i="24" s="1"/>
  <c r="B25" i="22"/>
  <c r="B28" i="24" s="1"/>
  <c r="G187" i="20"/>
  <c r="E187" i="20"/>
  <c r="C187" i="20"/>
  <c r="D187" i="20"/>
  <c r="G194" i="20"/>
  <c r="E194" i="20"/>
  <c r="C194" i="20"/>
  <c r="D194" i="20"/>
  <c r="G193" i="20"/>
  <c r="E193" i="20"/>
  <c r="C193" i="20"/>
  <c r="D193" i="20"/>
  <c r="G192" i="20"/>
  <c r="E192" i="20"/>
  <c r="C192" i="20"/>
  <c r="D192" i="20"/>
  <c r="G198" i="20"/>
  <c r="E198" i="20"/>
  <c r="C198" i="20"/>
  <c r="D198" i="20"/>
  <c r="E24" i="22"/>
  <c r="H24" i="22" s="1"/>
  <c r="D24" i="22"/>
  <c r="C24" i="22"/>
  <c r="C26" i="24" s="1"/>
  <c r="B24" i="22"/>
  <c r="B26" i="24" s="1"/>
  <c r="G167" i="20"/>
  <c r="E167" i="20"/>
  <c r="C167" i="20"/>
  <c r="D167" i="20"/>
  <c r="G233" i="20" l="1"/>
  <c r="F233" i="20"/>
  <c r="E233" i="20"/>
  <c r="C233" i="20"/>
  <c r="D233" i="20"/>
  <c r="G229" i="20"/>
  <c r="F229" i="20"/>
  <c r="E229" i="20"/>
  <c r="C229" i="20"/>
  <c r="D229" i="20"/>
  <c r="G228" i="20"/>
  <c r="F228" i="20"/>
  <c r="E228" i="20"/>
  <c r="C228" i="20"/>
  <c r="D228" i="20"/>
  <c r="H241" i="20"/>
  <c r="H240" i="20"/>
  <c r="H239" i="20"/>
  <c r="H238" i="20"/>
  <c r="H234" i="20"/>
  <c r="G218" i="20"/>
  <c r="E218" i="20"/>
  <c r="C218" i="20"/>
  <c r="D218" i="20"/>
  <c r="G213" i="20"/>
  <c r="E213" i="20"/>
  <c r="C213" i="20"/>
  <c r="D213" i="20"/>
  <c r="G209" i="20"/>
  <c r="E209" i="20"/>
  <c r="C209" i="20"/>
  <c r="D209" i="20"/>
  <c r="E23" i="22"/>
  <c r="D23" i="22"/>
  <c r="C23" i="22"/>
  <c r="C24" i="24" s="1"/>
  <c r="B23" i="22"/>
  <c r="B24" i="24" s="1"/>
  <c r="G158" i="20"/>
  <c r="E158" i="20"/>
  <c r="C158" i="20"/>
  <c r="D158" i="20"/>
  <c r="E157" i="20"/>
  <c r="C157" i="20"/>
  <c r="D157" i="20"/>
  <c r="F36" i="21"/>
  <c r="G157" i="20" s="1"/>
  <c r="G156" i="20"/>
  <c r="E156" i="20"/>
  <c r="C156" i="20"/>
  <c r="D156" i="20"/>
  <c r="G33" i="20"/>
  <c r="E33" i="20"/>
  <c r="C33" i="20"/>
  <c r="D33" i="20"/>
  <c r="G152" i="20"/>
  <c r="E152" i="20"/>
  <c r="C152" i="20"/>
  <c r="D152" i="20"/>
  <c r="G151" i="20"/>
  <c r="E151" i="20"/>
  <c r="C151" i="20"/>
  <c r="D151" i="20"/>
  <c r="H22" i="22"/>
  <c r="E22" i="22"/>
  <c r="H21" i="22"/>
  <c r="E21" i="22"/>
  <c r="D22" i="22"/>
  <c r="C22" i="22"/>
  <c r="C22" i="24" s="1"/>
  <c r="B22" i="22"/>
  <c r="B22" i="24" s="1"/>
  <c r="G132" i="20"/>
  <c r="H132" i="20" s="1"/>
  <c r="E132" i="20"/>
  <c r="C132" i="20"/>
  <c r="D132" i="20"/>
  <c r="E131" i="20"/>
  <c r="C131" i="20"/>
  <c r="D131" i="20"/>
  <c r="G126" i="20"/>
  <c r="H126" i="20" s="1"/>
  <c r="E126" i="20"/>
  <c r="C126" i="20"/>
  <c r="D126" i="20"/>
  <c r="H137" i="20"/>
  <c r="H136" i="20"/>
  <c r="H127" i="20"/>
  <c r="D21" i="22"/>
  <c r="C21" i="22"/>
  <c r="C20" i="24" s="1"/>
  <c r="B21" i="22"/>
  <c r="B20" i="24" s="1"/>
  <c r="G112" i="20"/>
  <c r="E112" i="20"/>
  <c r="C112" i="20"/>
  <c r="D112" i="20"/>
  <c r="E111" i="20"/>
  <c r="C111" i="20"/>
  <c r="D111" i="20"/>
  <c r="G131" i="20"/>
  <c r="H131" i="20" s="1"/>
  <c r="G106" i="20"/>
  <c r="E106" i="20"/>
  <c r="C106" i="20"/>
  <c r="D106" i="20"/>
  <c r="H133" i="20" l="1"/>
  <c r="H138" i="20"/>
  <c r="H128" i="20"/>
  <c r="H242" i="20"/>
  <c r="H233" i="20"/>
  <c r="H235" i="20" s="1"/>
  <c r="H228" i="20"/>
  <c r="H188" i="20"/>
  <c r="H229" i="20"/>
  <c r="H173" i="20"/>
  <c r="H177" i="20"/>
  <c r="H178" i="20"/>
  <c r="H193" i="20"/>
  <c r="H194" i="20"/>
  <c r="H156" i="20"/>
  <c r="H151" i="20"/>
  <c r="H192" i="20"/>
  <c r="H208" i="20"/>
  <c r="H172" i="20"/>
  <c r="H187" i="20"/>
  <c r="H189" i="20" s="1"/>
  <c r="H213" i="20"/>
  <c r="H209" i="20"/>
  <c r="H167" i="20"/>
  <c r="H168" i="20"/>
  <c r="H214" i="20"/>
  <c r="H219" i="20"/>
  <c r="H218" i="20"/>
  <c r="H198" i="20"/>
  <c r="H199" i="20"/>
  <c r="F157" i="20"/>
  <c r="H157" i="20" s="1"/>
  <c r="F158" i="20"/>
  <c r="H158" i="20" s="1"/>
  <c r="G111" i="20"/>
  <c r="H152" i="20"/>
  <c r="H146" i="20"/>
  <c r="H147" i="20"/>
  <c r="H153" i="20" l="1"/>
  <c r="H148" i="20"/>
  <c r="H159" i="20"/>
  <c r="H200" i="20"/>
  <c r="H220" i="20"/>
  <c r="H169" i="20"/>
  <c r="H174" i="20"/>
  <c r="H179" i="20"/>
  <c r="H230" i="20"/>
  <c r="H215" i="20"/>
  <c r="H210" i="20"/>
  <c r="H195" i="20"/>
  <c r="H117" i="20"/>
  <c r="H116" i="20"/>
  <c r="H112" i="20"/>
  <c r="H111" i="20"/>
  <c r="H107" i="20"/>
  <c r="H106" i="20"/>
  <c r="H108" i="20" l="1"/>
  <c r="H118" i="20"/>
  <c r="H113" i="20"/>
  <c r="A8" i="21" l="1"/>
  <c r="E15" i="22"/>
  <c r="H17" i="22"/>
  <c r="G91" i="20"/>
  <c r="E91" i="20"/>
  <c r="C91" i="20"/>
  <c r="D91" i="20"/>
  <c r="D17" i="22"/>
  <c r="H16" i="22"/>
  <c r="D16" i="22"/>
  <c r="H21" i="28"/>
  <c r="C15" i="28"/>
  <c r="A23" i="28" l="1"/>
  <c r="F23" i="28"/>
  <c r="E16" i="22" l="1"/>
  <c r="E17" i="22"/>
  <c r="C17" i="22" l="1"/>
  <c r="B17" i="22"/>
  <c r="H97" i="20"/>
  <c r="H96" i="20"/>
  <c r="H92" i="20"/>
  <c r="H91" i="20"/>
  <c r="H87" i="20"/>
  <c r="H86" i="20"/>
  <c r="C16" i="22"/>
  <c r="B16" i="22"/>
  <c r="G69" i="20"/>
  <c r="H69" i="20" s="1"/>
  <c r="E69" i="20"/>
  <c r="C69" i="20"/>
  <c r="D69" i="20"/>
  <c r="H77" i="20"/>
  <c r="H76" i="20"/>
  <c r="H75" i="20"/>
  <c r="H74" i="20"/>
  <c r="H70" i="20"/>
  <c r="H65" i="20"/>
  <c r="H64" i="20"/>
  <c r="H15" i="22"/>
  <c r="D15" i="22"/>
  <c r="C15" i="22"/>
  <c r="C11" i="24" s="1"/>
  <c r="B15" i="22"/>
  <c r="B11" i="24" s="1"/>
  <c r="G55" i="20"/>
  <c r="H55" i="20" s="1"/>
  <c r="E55" i="20"/>
  <c r="C55" i="20"/>
  <c r="D55" i="20"/>
  <c r="G54" i="20"/>
  <c r="H54" i="20" s="1"/>
  <c r="E54" i="20"/>
  <c r="C54" i="20"/>
  <c r="D54" i="20"/>
  <c r="G53" i="20"/>
  <c r="H53" i="20" s="1"/>
  <c r="E53" i="20"/>
  <c r="C53" i="20"/>
  <c r="D53" i="20"/>
  <c r="G52" i="20"/>
  <c r="H52" i="20" s="1"/>
  <c r="E52" i="20"/>
  <c r="C52" i="20"/>
  <c r="D52" i="20"/>
  <c r="G47" i="20"/>
  <c r="H47" i="20" s="1"/>
  <c r="E47" i="20"/>
  <c r="C47" i="20"/>
  <c r="D47" i="20"/>
  <c r="G43" i="20"/>
  <c r="F43" i="20"/>
  <c r="E43" i="20"/>
  <c r="C43" i="20"/>
  <c r="D43" i="20"/>
  <c r="G42" i="20"/>
  <c r="F42" i="20"/>
  <c r="E42" i="20"/>
  <c r="C42" i="20"/>
  <c r="D42" i="20"/>
  <c r="H48" i="20"/>
  <c r="E14" i="22"/>
  <c r="D14" i="22"/>
  <c r="C14" i="22"/>
  <c r="C9" i="24" s="1"/>
  <c r="B14" i="22"/>
  <c r="B9" i="24" s="1"/>
  <c r="G32" i="20"/>
  <c r="G31" i="20"/>
  <c r="F32" i="20"/>
  <c r="F31" i="20"/>
  <c r="E32" i="20"/>
  <c r="E31" i="20"/>
  <c r="C32" i="20"/>
  <c r="C31" i="20"/>
  <c r="D32" i="20"/>
  <c r="D31" i="20"/>
  <c r="G30" i="20"/>
  <c r="F30" i="20"/>
  <c r="E30" i="20"/>
  <c r="C30" i="20"/>
  <c r="D30" i="20"/>
  <c r="G29" i="20"/>
  <c r="F29" i="20"/>
  <c r="E29" i="20"/>
  <c r="C29" i="20"/>
  <c r="D29" i="20"/>
  <c r="G25" i="20"/>
  <c r="E25" i="20"/>
  <c r="C25" i="20"/>
  <c r="D25" i="20"/>
  <c r="G21" i="20"/>
  <c r="G22" i="20"/>
  <c r="G23" i="20"/>
  <c r="G24" i="20"/>
  <c r="G20" i="20"/>
  <c r="F24" i="20"/>
  <c r="F23" i="20"/>
  <c r="F22" i="20"/>
  <c r="F21" i="20"/>
  <c r="F20" i="20"/>
  <c r="E21" i="20"/>
  <c r="E22" i="20"/>
  <c r="E23" i="20"/>
  <c r="E24" i="20"/>
  <c r="E20" i="20"/>
  <c r="C21" i="20"/>
  <c r="C22" i="20"/>
  <c r="C23" i="20"/>
  <c r="C24" i="20"/>
  <c r="C20" i="20"/>
  <c r="D21" i="20"/>
  <c r="D22" i="20"/>
  <c r="D23" i="20"/>
  <c r="D24" i="20"/>
  <c r="D20" i="20"/>
  <c r="G19" i="20"/>
  <c r="F19" i="20"/>
  <c r="E19" i="20"/>
  <c r="C19" i="20"/>
  <c r="D19" i="20"/>
  <c r="G18" i="20"/>
  <c r="F18" i="20"/>
  <c r="F17" i="20"/>
  <c r="E18" i="20"/>
  <c r="C18" i="20"/>
  <c r="D18" i="20"/>
  <c r="G17" i="20"/>
  <c r="E17" i="20"/>
  <c r="C17" i="20"/>
  <c r="D17" i="20"/>
  <c r="H21" i="20"/>
  <c r="H49" i="20" l="1"/>
  <c r="H66" i="20"/>
  <c r="H78" i="20"/>
  <c r="H93" i="20"/>
  <c r="H88" i="20"/>
  <c r="H98" i="20"/>
  <c r="H71" i="20"/>
  <c r="H56" i="20"/>
  <c r="H43" i="20"/>
  <c r="H31" i="20"/>
  <c r="H30" i="20"/>
  <c r="H32" i="20"/>
  <c r="H42" i="20"/>
  <c r="H33" i="20"/>
  <c r="H25" i="20"/>
  <c r="H19" i="20"/>
  <c r="H20" i="20"/>
  <c r="H22" i="20"/>
  <c r="H23" i="20"/>
  <c r="H24" i="20"/>
  <c r="H18" i="20"/>
  <c r="H29" i="20"/>
  <c r="H17" i="20"/>
  <c r="H13" i="20"/>
  <c r="H14" i="20" s="1"/>
  <c r="H44" i="20" l="1"/>
  <c r="H34" i="20"/>
  <c r="H26" i="20"/>
  <c r="H47" i="17" l="1"/>
  <c r="H42" i="17"/>
  <c r="H34" i="17"/>
  <c r="H21" i="17"/>
  <c r="H49" i="17" l="1"/>
  <c r="C15" i="24" l="1"/>
  <c r="A15" i="24"/>
  <c r="H14" i="24"/>
  <c r="H12" i="24"/>
  <c r="C13" i="24"/>
  <c r="A13" i="24"/>
  <c r="A11" i="24"/>
  <c r="H16" i="24" l="1"/>
  <c r="H10" i="24"/>
  <c r="J8" i="22" l="1"/>
  <c r="H7" i="20" l="1"/>
  <c r="H243" i="20" s="1"/>
  <c r="H244" i="20" s="1"/>
  <c r="H180" i="20" l="1"/>
  <c r="H181" i="20" s="1"/>
  <c r="H221" i="20"/>
  <c r="H222" i="20" s="1"/>
  <c r="H201" i="20"/>
  <c r="H202" i="20" s="1"/>
  <c r="H160" i="20"/>
  <c r="H161" i="20" s="1"/>
  <c r="H139" i="20"/>
  <c r="H140" i="20" s="1"/>
  <c r="H119" i="20"/>
  <c r="H120" i="20" s="1"/>
  <c r="H79" i="20"/>
  <c r="H80" i="20" s="1"/>
  <c r="H99" i="20"/>
  <c r="H100" i="20" s="1"/>
  <c r="H35" i="20"/>
  <c r="H36" i="20" s="1"/>
  <c r="H57" i="20"/>
  <c r="H58" i="20" s="1"/>
  <c r="B15" i="24"/>
  <c r="B13" i="24"/>
  <c r="L28" i="22" l="1"/>
  <c r="C29" i="15"/>
  <c r="G47" i="17"/>
  <c r="G42" i="17"/>
  <c r="G34" i="17"/>
  <c r="G21" i="17"/>
  <c r="C24" i="16"/>
  <c r="H22" i="16"/>
  <c r="C16" i="16"/>
  <c r="C12" i="16"/>
  <c r="C22" i="15"/>
  <c r="C17" i="15"/>
  <c r="C13" i="15"/>
  <c r="C31" i="16" l="1"/>
  <c r="J7" i="22" s="1"/>
  <c r="G49" i="17"/>
  <c r="H6" i="20" l="1"/>
  <c r="H190" i="20" s="1"/>
  <c r="H191" i="20" s="1"/>
  <c r="J9" i="22"/>
  <c r="H8" i="20"/>
  <c r="H196" i="20" l="1"/>
  <c r="H197" i="20" s="1"/>
  <c r="H203" i="20" s="1"/>
  <c r="F25" i="22" s="1"/>
  <c r="G25" i="22" s="1"/>
  <c r="I25" i="22" s="1"/>
  <c r="D28" i="24" s="1"/>
  <c r="H72" i="20"/>
  <c r="H73" i="20" s="1"/>
  <c r="H15" i="20"/>
  <c r="H16" i="20" s="1"/>
  <c r="H134" i="20"/>
  <c r="H135" i="20" s="1"/>
  <c r="H27" i="20"/>
  <c r="H28" i="20" s="1"/>
  <c r="H50" i="20"/>
  <c r="H51" i="20" s="1"/>
  <c r="H45" i="20"/>
  <c r="H46" i="20" s="1"/>
  <c r="H170" i="20"/>
  <c r="H171" i="20" s="1"/>
  <c r="H89" i="20"/>
  <c r="H90" i="20" s="1"/>
  <c r="H129" i="20"/>
  <c r="H130" i="20" s="1"/>
  <c r="H67" i="20"/>
  <c r="H68" i="20" s="1"/>
  <c r="H211" i="20"/>
  <c r="H212" i="20" s="1"/>
  <c r="H236" i="20"/>
  <c r="H237" i="20" s="1"/>
  <c r="H231" i="20"/>
  <c r="H232" i="20" s="1"/>
  <c r="H94" i="20"/>
  <c r="H95" i="20" s="1"/>
  <c r="H114" i="20"/>
  <c r="H115" i="20" s="1"/>
  <c r="H216" i="20"/>
  <c r="H217" i="20" s="1"/>
  <c r="H154" i="20"/>
  <c r="H155" i="20" s="1"/>
  <c r="H109" i="20"/>
  <c r="H110" i="20" s="1"/>
  <c r="H149" i="20"/>
  <c r="H150" i="20" s="1"/>
  <c r="H175" i="20"/>
  <c r="H176" i="20" s="1"/>
  <c r="H81" i="20" l="1"/>
  <c r="F16" i="22" s="1"/>
  <c r="G16" i="22" s="1"/>
  <c r="I16" i="22" s="1"/>
  <c r="H162" i="20"/>
  <c r="F23" i="22" s="1"/>
  <c r="G23" i="22" s="1"/>
  <c r="I23" i="22" s="1"/>
  <c r="D24" i="24" s="1"/>
  <c r="E24" i="24" s="1"/>
  <c r="H37" i="20"/>
  <c r="F14" i="22" s="1"/>
  <c r="G14" i="22" s="1"/>
  <c r="L14" i="22" s="1"/>
  <c r="H101" i="20"/>
  <c r="F17" i="22" s="1"/>
  <c r="G17" i="22" s="1"/>
  <c r="I17" i="22" s="1"/>
  <c r="H141" i="20"/>
  <c r="F22" i="22" s="1"/>
  <c r="G22" i="22" s="1"/>
  <c r="I22" i="22" s="1"/>
  <c r="D22" i="24" s="1"/>
  <c r="H182" i="20"/>
  <c r="F24" i="22" s="1"/>
  <c r="G24" i="22" s="1"/>
  <c r="I24" i="22" s="1"/>
  <c r="D26" i="24" s="1"/>
  <c r="H245" i="20"/>
  <c r="F27" i="22" s="1"/>
  <c r="G27" i="22" s="1"/>
  <c r="I27" i="22" s="1"/>
  <c r="D32" i="24" s="1"/>
  <c r="H59" i="20"/>
  <c r="F15" i="22" s="1"/>
  <c r="G15" i="22" s="1"/>
  <c r="L15" i="22" s="1"/>
  <c r="H121" i="20"/>
  <c r="F21" i="22" s="1"/>
  <c r="G21" i="22" s="1"/>
  <c r="I21" i="22" s="1"/>
  <c r="D20" i="24" s="1"/>
  <c r="G20" i="24" s="1"/>
  <c r="H223" i="20"/>
  <c r="F26" i="22" s="1"/>
  <c r="G26" i="22" s="1"/>
  <c r="I26" i="22" s="1"/>
  <c r="D30" i="24" s="1"/>
  <c r="F30" i="24" s="1"/>
  <c r="G28" i="24"/>
  <c r="F28" i="24"/>
  <c r="E28" i="24"/>
  <c r="L18" i="22"/>
  <c r="L16" i="22" l="1"/>
  <c r="I15" i="22"/>
  <c r="D11" i="24" s="1"/>
  <c r="L17" i="22"/>
  <c r="G24" i="24"/>
  <c r="F24" i="24"/>
  <c r="I14" i="22"/>
  <c r="D9" i="24" s="1"/>
  <c r="E9" i="24" s="1"/>
  <c r="E20" i="24"/>
  <c r="F20" i="24"/>
  <c r="G30" i="24"/>
  <c r="E30" i="24"/>
  <c r="I28" i="22"/>
  <c r="H28" i="24"/>
  <c r="G22" i="24"/>
  <c r="E22" i="24"/>
  <c r="F22" i="24"/>
  <c r="D34" i="24"/>
  <c r="E32" i="24"/>
  <c r="G32" i="24"/>
  <c r="F32" i="24"/>
  <c r="E26" i="24"/>
  <c r="F26" i="24"/>
  <c r="G26" i="24"/>
  <c r="D13" i="24"/>
  <c r="D15" i="24"/>
  <c r="L30" i="22"/>
  <c r="G9" i="24" l="1"/>
  <c r="H24" i="24"/>
  <c r="F9" i="24"/>
  <c r="I18" i="22"/>
  <c r="I30" i="22" s="1"/>
  <c r="H30" i="24"/>
  <c r="H20" i="24"/>
  <c r="F34" i="24"/>
  <c r="G34" i="24"/>
  <c r="H26" i="24"/>
  <c r="G13" i="24"/>
  <c r="F13" i="24"/>
  <c r="E13" i="24"/>
  <c r="D17" i="24"/>
  <c r="D36" i="24" s="1"/>
  <c r="E11" i="24"/>
  <c r="F11" i="24"/>
  <c r="G11" i="24"/>
  <c r="H22" i="24"/>
  <c r="G15" i="24"/>
  <c r="F15" i="24"/>
  <c r="E15" i="24"/>
  <c r="E34" i="24"/>
  <c r="H32" i="24"/>
  <c r="H9" i="24" l="1"/>
  <c r="J18" i="22"/>
  <c r="G17" i="24"/>
  <c r="G36" i="24" s="1"/>
  <c r="E17" i="24"/>
  <c r="E36" i="24" s="1"/>
  <c r="F17" i="24"/>
  <c r="F36" i="24" s="1"/>
  <c r="H34" i="24"/>
  <c r="H13" i="24"/>
  <c r="H15" i="24"/>
  <c r="J30" i="22"/>
  <c r="J25" i="22"/>
  <c r="J26" i="22"/>
  <c r="J21" i="22"/>
  <c r="J23" i="22"/>
  <c r="J27" i="22"/>
  <c r="J22" i="22"/>
  <c r="J14" i="22"/>
  <c r="J24" i="22"/>
  <c r="J16" i="22"/>
  <c r="J28" i="22"/>
  <c r="J15" i="22"/>
  <c r="J17" i="22"/>
  <c r="H11" i="24"/>
  <c r="H17" i="24" l="1"/>
  <c r="H36" i="24" s="1"/>
</calcChain>
</file>

<file path=xl/sharedStrings.xml><?xml version="1.0" encoding="utf-8"?>
<sst xmlns="http://schemas.openxmlformats.org/spreadsheetml/2006/main" count="745" uniqueCount="360">
  <si>
    <t>ITEM</t>
  </si>
  <si>
    <t>1.1</t>
  </si>
  <si>
    <t>M</t>
  </si>
  <si>
    <t>1.2</t>
  </si>
  <si>
    <t>1.3</t>
  </si>
  <si>
    <t>1.4</t>
  </si>
  <si>
    <t>UNIDADE</t>
  </si>
  <si>
    <t>QUANTIDADE</t>
  </si>
  <si>
    <t>2.1</t>
  </si>
  <si>
    <t>2.2</t>
  </si>
  <si>
    <t>2.3</t>
  </si>
  <si>
    <t>TOTAL DO ITEM 1</t>
  </si>
  <si>
    <t>DISCRIMINAÇÃO</t>
  </si>
  <si>
    <t>Objeto:</t>
  </si>
  <si>
    <t>Quantidade</t>
  </si>
  <si>
    <t>A3</t>
  </si>
  <si>
    <t>A2</t>
  </si>
  <si>
    <t>A1</t>
  </si>
  <si>
    <t>B2</t>
  </si>
  <si>
    <t>B1</t>
  </si>
  <si>
    <t>Unidade</t>
  </si>
  <si>
    <t>H</t>
  </si>
  <si>
    <t>2.4</t>
  </si>
  <si>
    <t>MEMÓRIA DE CALCULO DO BDI DE EQUIPAMENTOS/MATERIAIS</t>
  </si>
  <si>
    <t>BDI APLICADO NA OBRA</t>
  </si>
  <si>
    <t>FAIXAS DE ADMISSIBILIDADE DE ACORDO COM O ACORDÃO N. 2622/2013 E MANUAL DO TCU</t>
  </si>
  <si>
    <t xml:space="preserve">DISCRIMINAÇÃO </t>
  </si>
  <si>
    <t>PERC.     (%)</t>
  </si>
  <si>
    <t>MÍNIMO</t>
  </si>
  <si>
    <t>MÉDIO</t>
  </si>
  <si>
    <t>MÁXIMO</t>
  </si>
  <si>
    <t>1.00</t>
  </si>
  <si>
    <t xml:space="preserve"> Despesas Indiretas</t>
  </si>
  <si>
    <t>Seguro e Garantia</t>
  </si>
  <si>
    <t>Riscos e Imprevistos</t>
  </si>
  <si>
    <t>Despesas Financeiras</t>
  </si>
  <si>
    <t>A4</t>
  </si>
  <si>
    <t>Administração Central</t>
  </si>
  <si>
    <t>Total do Grupo A =</t>
  </si>
  <si>
    <t>2.00</t>
  </si>
  <si>
    <t>Benefício</t>
  </si>
  <si>
    <t>LUCRO</t>
  </si>
  <si>
    <t>Total do Grupo B =</t>
  </si>
  <si>
    <t>3.00</t>
  </si>
  <si>
    <t>Impostos</t>
  </si>
  <si>
    <t>C1</t>
  </si>
  <si>
    <t>PIS / PASEP</t>
  </si>
  <si>
    <t>C2</t>
  </si>
  <si>
    <t>COFINS</t>
  </si>
  <si>
    <t>Total do Grupo C =</t>
  </si>
  <si>
    <t>VALORES DO BDI DIFERENCIADO PARA CONSTRUÇÃO DE EDIFÍCIOS DE ACORDO COM O ACORDÃO N. 2622/2013 DO TCU</t>
  </si>
  <si>
    <t>Fórmula Para Cálculo do B.D.I</t>
  </si>
  <si>
    <t>BDI =(((1+A4+A1+A2)*(1+A3)*(1+B))/(1-C))-1</t>
  </si>
  <si>
    <t>1º QUARTIL</t>
  </si>
  <si>
    <t>3º QUARTIL</t>
  </si>
  <si>
    <t>Bonificação Sobre Despesas indiretas (B.D.I) =</t>
  </si>
  <si>
    <t>MEMÓRIA DE CALCULO DO BDI  DOS SERVIÇOS</t>
  </si>
  <si>
    <t>FAIXAS DE ADMISSIBILIDADE DE ACORDO COM O ACORDÃO N. 2622/2013 DO TCU</t>
  </si>
  <si>
    <t>B-1</t>
  </si>
  <si>
    <t>CÁLCULO DO ISS</t>
  </si>
  <si>
    <t>C-1</t>
  </si>
  <si>
    <t>ALÍQUOTA MUNICIPAL (%)</t>
  </si>
  <si>
    <t>% DE MÃO DE OBRA</t>
  </si>
  <si>
    <t>ALÍQUOTA FINAL (%)</t>
  </si>
  <si>
    <t>C-2</t>
  </si>
  <si>
    <t>C-3</t>
  </si>
  <si>
    <t>ISS</t>
  </si>
  <si>
    <t>C-4</t>
  </si>
  <si>
    <t>CPRB (Contribuição Previdenciária sobre o Lucro Bruto)</t>
  </si>
  <si>
    <t>VALORES DO BDI PARA CONSTRUÇÃO DE EDIFÍCIOS DE ACORDO COM O ACORDÃO N. 2622/2013 DO TCU</t>
  </si>
  <si>
    <t>BDI =(((1+A4+A1+A2)*(1+A3)*(1+B1))/(1-C))-1</t>
  </si>
  <si>
    <t>%</t>
  </si>
  <si>
    <t>A</t>
  </si>
  <si>
    <t>ENCARGOS SOCIAIS BÁSICOS</t>
  </si>
  <si>
    <t>INSS</t>
  </si>
  <si>
    <t>SESI</t>
  </si>
  <si>
    <t>SENAI</t>
  </si>
  <si>
    <t>INCRA</t>
  </si>
  <si>
    <t>A5</t>
  </si>
  <si>
    <t>SEBRAE</t>
  </si>
  <si>
    <t>A6</t>
  </si>
  <si>
    <t>Salário-Educação</t>
  </si>
  <si>
    <t>A7</t>
  </si>
  <si>
    <t>Seguro Contra Acidentes de Trabalho</t>
  </si>
  <si>
    <t>A8</t>
  </si>
  <si>
    <t>FGTS</t>
  </si>
  <si>
    <t>A9</t>
  </si>
  <si>
    <t>SECONCI</t>
  </si>
  <si>
    <t>SUBTOTAL DE "A"</t>
  </si>
  <si>
    <t>B</t>
  </si>
  <si>
    <t xml:space="preserve"> ENCARGOS SOCIAIS QUE RECEBEM INCIDÊNCIA DE "A"</t>
  </si>
  <si>
    <t>Repouso Semanal Remunerado</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</si>
  <si>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</si>
  <si>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</si>
  <si>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</si>
  <si>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</si>
  <si>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</si>
  <si>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</si>
  <si>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</si>
  <si>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</si>
  <si>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</si>
  <si>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</si>
  <si>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</si>
  <si>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</si>
  <si>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</si>
  <si>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</si>
  <si>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</si>
  <si>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</si>
  <si>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</si>
  <si>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</si>
  <si>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</si>
  <si>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 xml:space="preserve"> ENCARGOS SOCIAIS QUE NÃO RECEBEM INCIDÊNCIA DE "A"</t>
  </si>
  <si>
    <t>Aviso Prévio Indenizado</t>
  </si>
  <si>
    <t>Aviso Prévio Trabalhado</t>
  </si>
  <si>
    <t>C3</t>
  </si>
  <si>
    <t>Férias Indenizadas</t>
  </si>
  <si>
    <t>C4</t>
  </si>
  <si>
    <t>Depósito Rescisão Sem Justa Causa</t>
  </si>
  <si>
    <t>C5</t>
  </si>
  <si>
    <t>Indenização Adicional</t>
  </si>
  <si>
    <t>SUBTOTAL DE "C"</t>
  </si>
  <si>
    <t>D</t>
  </si>
  <si>
    <t xml:space="preserve"> REINCIDÊNCIAS</t>
  </si>
  <si>
    <t>D1</t>
  </si>
  <si>
    <t>Reincidência de Grupo A sobre Grupo B</t>
  </si>
  <si>
    <t>D2</t>
  </si>
  <si>
    <t>Reincidência de Grupo A sobre Aviso Prévio Trabalhado e
Reincidência do FGTS sobre Aviso Prévio Indenizado</t>
  </si>
  <si>
    <t>SUBTOTAL DE "D"</t>
  </si>
  <si>
    <t>TOTAIS DE ENCARGOS SOCIAIS</t>
  </si>
  <si>
    <t>Referência</t>
  </si>
  <si>
    <t>Mês/ano</t>
  </si>
  <si>
    <t>PREÇO UNITÁRIO</t>
  </si>
  <si>
    <t>PREÇO TOTAL</t>
  </si>
  <si>
    <t>Projeto:</t>
  </si>
  <si>
    <t>Especificações / Detalhamentos para Composições</t>
  </si>
  <si>
    <t>M²</t>
  </si>
  <si>
    <t>M³</t>
  </si>
  <si>
    <t>SINAPI 88316</t>
  </si>
  <si>
    <t>TOTAL GERAL</t>
  </si>
  <si>
    <t>COMPOSIÇÃO</t>
  </si>
  <si>
    <t>PREÇO UNITÁRIO TOTAL:</t>
  </si>
  <si>
    <t>SERVENTE COM ENCARGOS COMPLEMENTARES</t>
  </si>
  <si>
    <t>KG</t>
  </si>
  <si>
    <t xml:space="preserve">DISCRIMINAÇÃO DOS SERVIÇOS </t>
  </si>
  <si>
    <t>VALOR UNITÁRIO</t>
  </si>
  <si>
    <t>VALOR TOTAL</t>
  </si>
  <si>
    <t>SERVIÇOS PRELIMINARES</t>
  </si>
  <si>
    <t>Companhia de Desenvolvimento dos Vales do São Francisco e Parnaíba - CODEVASF</t>
  </si>
  <si>
    <t>B.D.I. Materiais (12,00%)</t>
  </si>
  <si>
    <t>Subtotal (MAT):</t>
  </si>
  <si>
    <t>B.D.I. Serviços:</t>
  </si>
  <si>
    <t>B.D.I. Materiais:</t>
  </si>
  <si>
    <t>Encargos Sociais:</t>
  </si>
  <si>
    <t>Total (MAT com B.D.I):</t>
  </si>
  <si>
    <t>Total (MO com encargos e BDI):</t>
  </si>
  <si>
    <t>Nº</t>
  </si>
  <si>
    <t>CÓDIGO</t>
  </si>
  <si>
    <t>Subtotal (Serviços):</t>
  </si>
  <si>
    <t>Subtotal (Mão-de-obra):</t>
  </si>
  <si>
    <t>B.D.I. - MO / Serviços:</t>
  </si>
  <si>
    <t>B.D.I. - Materiais:</t>
  </si>
  <si>
    <t>Total (Serviços com B.D.I):</t>
  </si>
  <si>
    <t>MO</t>
  </si>
  <si>
    <t>SERV</t>
  </si>
  <si>
    <t>MAT</t>
  </si>
  <si>
    <t>INSUMOS</t>
  </si>
  <si>
    <t>2ª Superintendência Regional - Gerência de Revitalização (2ª/GRR)</t>
  </si>
  <si>
    <t>Itens/Especificações, Referências de Preços, Unidades e Valores Unitários para Composições de Custos</t>
  </si>
  <si>
    <t>Mês de referência:</t>
  </si>
  <si>
    <t>2ª Superintendência Regional - 2ª SR / Gerência Regional de Revitalização - 2ª/GRR</t>
  </si>
  <si>
    <t>% do Total</t>
  </si>
  <si>
    <t>COMPOSIÇÕES DE CUSTOS</t>
  </si>
  <si>
    <t>Mínimo (70%)</t>
  </si>
  <si>
    <t>Ministério do Desenvolvimento Regional - MDR</t>
  </si>
  <si>
    <t>PARCELA 1</t>
  </si>
  <si>
    <t>PARCELA 2</t>
  </si>
  <si>
    <t>PARCELA 3</t>
  </si>
  <si>
    <t>TOTAL</t>
  </si>
  <si>
    <t>MÊS 1</t>
  </si>
  <si>
    <t>MÊS 2</t>
  </si>
  <si>
    <t>MÊS 3</t>
  </si>
  <si>
    <t>70% do Orçado</t>
  </si>
  <si>
    <t>Valor Unitário (Não Desonerado)</t>
  </si>
  <si>
    <t>2.5</t>
  </si>
  <si>
    <t>2.6</t>
  </si>
  <si>
    <t>2.7</t>
  </si>
  <si>
    <t>Cotações</t>
  </si>
  <si>
    <t>3 - Atentar para que cada componente de composição de custos tenha a mesma descrição e valor em todas as composições, para que um mesmo item não apresente valor diferente nas composições.</t>
  </si>
  <si>
    <t>Horistas</t>
  </si>
  <si>
    <t>Mensalistas</t>
  </si>
  <si>
    <t>DETALHAMENTO DOS ENCARGOS SOCIAIS - HORISTAS E MENSALISTAS (SEM DESONERAÇÃO)</t>
  </si>
  <si>
    <t>ENCARGOS SOCIAIS (HORISTAS):</t>
  </si>
  <si>
    <t>PEDREIRO COM ENCARGOS COMPLEMENTARES</t>
  </si>
  <si>
    <t>SINAPI 88309</t>
  </si>
  <si>
    <t>CPU - 1</t>
  </si>
  <si>
    <t>MÃO-DE-OBRA</t>
  </si>
  <si>
    <t>CARPINTEIRO DE FORMAS COM ENCARGOS COMPLEMENTARES</t>
  </si>
  <si>
    <t>SINAPI 88262</t>
  </si>
  <si>
    <t>CONCRETO FCK = 20MPA, TRAÇO 1:2,7:3 (CIMENTO/ AREIA MÉDIA/ BRITA 1)  - PREPARO MECÂNICO COM BETONEIRA 400 L. AF_07/2016</t>
  </si>
  <si>
    <t>SINAPI 94964</t>
  </si>
  <si>
    <t>SARRAFO DE MADEIRA NÃO APARELHADA *2,5 X 10 CM, MACARANDUBA, ANGELIM OU EQUIVALENTE DA REGIÃO</t>
  </si>
  <si>
    <t>SINAPI 4460</t>
  </si>
  <si>
    <t>SARRAFO DE MADEIRA NÃO APARELHADA *2,5 X 7,5* CM (1 X 3 ") PINUS, MISTA OU EQUIVALENTE DA REGIÃO</t>
  </si>
  <si>
    <t>SINAPI 4517</t>
  </si>
  <si>
    <t>CPU - 4</t>
  </si>
  <si>
    <t>CPU - 5</t>
  </si>
  <si>
    <t>CPU - 6</t>
  </si>
  <si>
    <t>CPU - 7</t>
  </si>
  <si>
    <t>CPU - 8</t>
  </si>
  <si>
    <t>PINO DE AÇO COM FURO, HASTE = 27 MM (AÇÃO DIRETA)</t>
  </si>
  <si>
    <t>SINAPI 37395</t>
  </si>
  <si>
    <t>CENTO</t>
  </si>
  <si>
    <t>FERTILIZANTE NPK - 4: 14: 8</t>
  </si>
  <si>
    <t>SINAPI 3123</t>
  </si>
  <si>
    <t>CPU - 9</t>
  </si>
  <si>
    <t>FERTILIZANTE ORGÂNICO COMPOSTO, CLASSE A</t>
  </si>
  <si>
    <t>SINAPI 38125</t>
  </si>
  <si>
    <t>COTAÇÃO</t>
  </si>
  <si>
    <t>CHP</t>
  </si>
  <si>
    <t>CHI</t>
  </si>
  <si>
    <t>VALOR TOTAL UNITÁRIO</t>
  </si>
  <si>
    <t>SINAPI 25963</t>
  </si>
  <si>
    <t>CALCÁRIO DOLOMÍTICO A (POSTO PEDREIRA/FORNECEDOR, SEM FRETE)</t>
  </si>
  <si>
    <t>QUANTIDADE UNITÁRIA</t>
  </si>
  <si>
    <t>QUANTIDADE TOTAL</t>
  </si>
  <si>
    <t>QUANTIDADE TOTAL GLOBAL</t>
  </si>
  <si>
    <t>CPU - 10</t>
  </si>
  <si>
    <t>ADMINISTRAÇÃO LOCAL E MANUTENÇÃO DO CANTEIRO DE OBRAS</t>
  </si>
  <si>
    <t>MESTRE DE OBRAS COM ENCARGOS COMPLEMENTARES</t>
  </si>
  <si>
    <t>SINAPI 90780</t>
  </si>
  <si>
    <t>ENGENHEIRO (CIVIL, AGRÔNOMO, AMBIENTAL) DE OBRAS JÚNIOR COM ENCARGOS COMPLEMENTARES</t>
  </si>
  <si>
    <t>SINAPI 90777</t>
  </si>
  <si>
    <t>LOCAÇÃO DE CONTAINER 2,30 x 6,00 M, ALT. 2,50 M, COM 1 SANITÁRIO, PARA ESCRITORIO, COMPLETO, SEM DIVISÓRIAS INTERNAS</t>
  </si>
  <si>
    <t>SINAPI 10775</t>
  </si>
  <si>
    <t>MÊS</t>
  </si>
  <si>
    <t>CONSUMO DE ENERGIA ELÉTRICA</t>
  </si>
  <si>
    <t>10555/ORSE</t>
  </si>
  <si>
    <t>INTERNET - DISPÊNDIO MENSAL</t>
  </si>
  <si>
    <t>10558/ORSE</t>
  </si>
  <si>
    <t>ALUGUEL DE ARMÁRIO DE AÇO E VIDROS</t>
  </si>
  <si>
    <t>10537/ORSE</t>
  </si>
  <si>
    <t>ALUGUEL DE CADEIRA SEM BRAÇOS</t>
  </si>
  <si>
    <t>10531/ORSE</t>
  </si>
  <si>
    <t>ALUGUEL DE COMPUTADOR NOTEBOOK</t>
  </si>
  <si>
    <t>10540/ORSE</t>
  </si>
  <si>
    <t>ALUGUEL DE IMPRESSORA COLORIDA - LASER</t>
  </si>
  <si>
    <t>10541/ORSE</t>
  </si>
  <si>
    <t>ALUGUEL DE MESA PARA REUNIÃO</t>
  </si>
  <si>
    <t>10530/ORSE</t>
  </si>
  <si>
    <t>CODEVASF</t>
  </si>
  <si>
    <t>SERVIÇOS</t>
  </si>
  <si>
    <t>VEÍCULO TIPO PICK UP 1.6 FLEX (101 CV)</t>
  </si>
  <si>
    <t>ÁGUA - CONSUMO EM VOLUME</t>
  </si>
  <si>
    <t>08978/ORSE</t>
  </si>
  <si>
    <t>MATERIAL DE ESCRITÓRIO</t>
  </si>
  <si>
    <t>10562/ORSE</t>
  </si>
  <si>
    <t>MATERIAL DE LIMPEZA</t>
  </si>
  <si>
    <t>MEDICAMENTOS DE PRIMEIROS SOCORROS</t>
  </si>
  <si>
    <t>10563/ORSE</t>
  </si>
  <si>
    <t>10564/ORSE</t>
  </si>
  <si>
    <t>GASOLINA COMUM</t>
  </si>
  <si>
    <t>SINAPI 4222</t>
  </si>
  <si>
    <t>L</t>
  </si>
  <si>
    <t>2ª Superintendência Regional - Gerência Regional de Revitalização - Unidade de Meio Ambiente (2ª/GRR/UMA)</t>
  </si>
  <si>
    <t>CPU - 2</t>
  </si>
  <si>
    <t>PLACA DE OBRA EM CHAPA DE AÇO GALVANIZADO (1,50 x 3,00 M) - FORNECIMENTO E INSTALAÇÃO</t>
  </si>
  <si>
    <t>CONCRETO MAGRO PARA LASTRO, TRAÇO 1:4,5:4,5 (CIMENTO/AREIA MÉDIA/ BRITA 1) - PREPARO MECÂNICO COM BETONEIRA 400 L. AF_07/2016</t>
  </si>
  <si>
    <t>SINAPI 94962</t>
  </si>
  <si>
    <t>SARRAFO DE MADEIRA NÃO APARELHADA *2,5 X 7* CM, MAÇARANDUBA, ANGELIM OU EQUIVALENTE DA REGIÃO</t>
  </si>
  <si>
    <t>SINAPI 4417</t>
  </si>
  <si>
    <t>PONTALETE DE MADEIRA NÃO APARELHADA *7,5 X 7,5* CM (3 X 3") PINUS, MISTA OU EQUIVALENTE DA REGIÃO</t>
  </si>
  <si>
    <t>SINAPI 4491</t>
  </si>
  <si>
    <t>PLACA DE OBRA (PARA CONSTRUÇÃO CIVIL) EM CHAPA GALVANIZADA *N. 22*, ADESIVADA, DE *2,0 X 1,125* M</t>
  </si>
  <si>
    <t>SINAPI 4813</t>
  </si>
  <si>
    <t>SINAPI 5075</t>
  </si>
  <si>
    <t>PREGO DE AÇO POLIDO COM CABECA 18 X 30 (2 3/4 X 10)</t>
  </si>
  <si>
    <t>SINAPI 72840</t>
  </si>
  <si>
    <t>SINAPI 5824</t>
  </si>
  <si>
    <t>TRANSPORTE COMERCIAL COM CAMINHAO CARROCERIA 9 T, RODOVIA PAVIMENTADA - MOBILIZAÇÃO</t>
  </si>
  <si>
    <t>CPU - 3.1</t>
  </si>
  <si>
    <t>CPU - 3.2</t>
  </si>
  <si>
    <t>TRANSPORTE COMERCIAL COM CAMINHAO CARROCERIA 9 T, RODOVIA PAVIMENTADA - DESMOBILIZAÇÃO</t>
  </si>
  <si>
    <t>MINISTÉRIO DO DESENVOLVIMENTO REGIONAL - MDR</t>
  </si>
  <si>
    <t>COMPANHIA DE DESENVOLVIMENTO DOS VALES DO SÃO FRANCISCO E DO PARNAÍBA</t>
  </si>
  <si>
    <t>2ª SUPERINTENDÊNCIA REGIONAL- Gerência Regional de Revitalização</t>
  </si>
  <si>
    <t>MEMÓRIA DE CÁLCULO DOS MOMENTOS DE TRANSPORTE PARA MOBILIZAÇÃO E DESMOBILIZAÇÃO</t>
  </si>
  <si>
    <t>Cidade de Origem:</t>
  </si>
  <si>
    <t>Destino:</t>
  </si>
  <si>
    <t>Dist.  A Origem :</t>
  </si>
  <si>
    <t xml:space="preserve"> km</t>
  </si>
  <si>
    <t>Distância Total:</t>
  </si>
  <si>
    <t>Peso das máquinas:</t>
  </si>
  <si>
    <t>ton</t>
  </si>
  <si>
    <t>Peso dos materiais:</t>
  </si>
  <si>
    <t>Materiais</t>
  </si>
  <si>
    <t>Total</t>
  </si>
  <si>
    <t xml:space="preserve"> ton</t>
  </si>
  <si>
    <t xml:space="preserve"> t x km</t>
  </si>
  <si>
    <t>Dist. Correntina ao povoado:</t>
  </si>
  <si>
    <t>Correntina/BA</t>
  </si>
  <si>
    <t>TONxKM</t>
  </si>
  <si>
    <t>KM</t>
  </si>
  <si>
    <t>2 - Caso se pretenda alterar o cronograma de execução físico-financeira na aba "Cronograma_Desembolso", atentar para que o somatório das liberações fiquem equivalentes ao valor total do item;</t>
  </si>
  <si>
    <t>2ª Superintendência Regional - Gerência de Revitalização - Unidade de Meio Ambiente (2ª/GRR/UMA)</t>
  </si>
  <si>
    <t>2ª Superintendência Regional - 2ª SR / Gerência Regional de Revitalização - Unidade de Meio Ambiente (2ª/GRR/UMA)</t>
  </si>
  <si>
    <t>COMPOSIÇÃO CODEVASF</t>
  </si>
  <si>
    <t>SINAPI 88243</t>
  </si>
  <si>
    <t>AJUDANTE ESPECIALIZADO COM ENCARGOS COMPLEMENTARES</t>
  </si>
  <si>
    <t>SINAPI 5944</t>
  </si>
  <si>
    <t>SINAPI 5946</t>
  </si>
  <si>
    <t>PÁ CARREGADEIRA SOBRE RODAS, POTÊNCIA 197 HP, CAPACIDADE DA CAÇAMBA DE 2,5 A 3,5 M³, PESO OPERACIONAL 18.338 KG - CHP DIURNO. AF_06/2014</t>
  </si>
  <si>
    <t>PÁ CARREGADEIRA SOBRE RODAS, POTÊNCIA 197 HP, CAPACIDADE DA CAÇAMBA DE 2,5 A 3,5 M³, PESO OPERACIONAL 18.338 KG - CHI DIURNO. AF_06/2014</t>
  </si>
  <si>
    <t>AJUDANTE DE OPERAÇÃO EM GERAL COM ENCARGOS COMPLEMENTARES</t>
  </si>
  <si>
    <t>SINAPI 88241</t>
  </si>
  <si>
    <t>ENGENHEIRO (AGRÔNOMO, FLORESTAL OU AMBIENTAL) DE OBRAS JÚNIOR COM ENCARGOS COMPLEMENTARES</t>
  </si>
  <si>
    <t>ESCAVAÇÃO MANUAL DE VALA COM PROFUNDIDADE MENOR OU IGUAL A 1,30 M. AF_03/2016 (PREPARO DE "BERÇO" DE 40x40x40 CM)</t>
  </si>
  <si>
    <t>SINAPI 93358</t>
  </si>
  <si>
    <t>TRANSPORTE COMERCIAL COM CAMINHÃO DE CARROCERIA DE 9 T, RODOVIA EM LEITO NATURAL</t>
  </si>
  <si>
    <t>SINAPI 72838</t>
  </si>
  <si>
    <t>TxKM</t>
  </si>
  <si>
    <t>CAMINHÃO PIPA 6.000 L, PESO BRUTO TOTAL 13.000 KG, DISTÂNCIA ENTRE EIXOS 4,80 M, POTÊNCIA 189 CV INCLUSIVE TANQUE DE AÇO PARA TRANSPORTE DE ÁGUA, CAPACIDADE 6,0 M³ - CHP DIURNO. AF_06/2014</t>
  </si>
  <si>
    <t>SINAPI 6259</t>
  </si>
  <si>
    <t>CAMINHÃO TOCO, PBT 16.000 KG, CARGA ÚTIL MÁXIMA DE 10.685 KG, DISTÂNCIA ENTRE EIXOS DE 4,80 M, POTÊNCIA DO MOTOR DE 189 CV, INCLUSIVE CARROCERIA FIXA ABERTA DE MADEIRA PARA TRANSPORTE GERAL DE CARGA SECA, DIMENSÕES APROXIMADAS DE 2,50 X 7,00 X 0,50 M - CHP DIURNO. AF_06/2014</t>
  </si>
  <si>
    <t>MUDA DE ARBUSTO NATIVA DA REGIÃO, ALTURA DE 50 A 70 CM</t>
  </si>
  <si>
    <t>SINAPI 365</t>
  </si>
  <si>
    <t>HECTARE</t>
  </si>
  <si>
    <t>PLACA DE SINALIZAÇÃO E EDUCAÇÃO AMBIENTAL</t>
  </si>
  <si>
    <t>TRANSPOSIÇÃO DE SERRAPILHEIRA COM COQUETEL DE SEMENTES DE ESPÉCIES VEGETAIS NATIVAS DO CERRADO</t>
  </si>
  <si>
    <t>RIPA DE MADEIRA NÃO APARELHADA *1 X 3* CM, MAÇARANDUBA, ANGELIM OU EQUIVALENTE DA REGIÃO</t>
  </si>
  <si>
    <t>SINAPI 4412</t>
  </si>
  <si>
    <t>LOCAÇÃO DE PONTO PARA REFERÊNCIA TOPOGRÁFICA. AF_10/2018</t>
  </si>
  <si>
    <t>SINAPI 99058</t>
  </si>
  <si>
    <t>MOTONIVELADORA POTÊNCIA BÁSICA LÍQUIDA (PRIMEIRA MARCHA) 125 HP, PESO BRUTO 13.032 KG, LARGURA DA LÂMINA DE 3,70 M - CHP DIURNO. AF_06/2014</t>
  </si>
  <si>
    <t>SINAPI 5932</t>
  </si>
  <si>
    <t>MOTONIVELADORA POTÊNCIA BÁSICA LÍQUIDA (PRIMEIRA MARCHA) 125 HP, PESO BRUTO 13.032 KG, LARGURA DA LÂMINA DE 3,70 M - CHI DIURNO. AF_06/2014</t>
  </si>
  <si>
    <t>SINAPI 5934</t>
  </si>
  <si>
    <t>TOTAL DO ITEM 3</t>
  </si>
  <si>
    <t>GEL AGRÍCOLA PARA PLANTIO DE MUDAS</t>
  </si>
  <si>
    <t>SERVIÇOS E OBRAS DE CONTROLE DE PROCESSOS EROSIVOS - ESTABILIZAÇÃO DE VOÇOROCAS EM ÁREA DE PRESERVAÇÃO PERMANENTE</t>
  </si>
  <si>
    <t>1 - Para atualização ou contrução do orçamento, deverão ser alterados apenas os valores unitários de cada item de composição constantes na aba "Itens para CPUs", uma vez que todas as planilhas de composições orçamentárias estão linkadas a ela;</t>
  </si>
  <si>
    <t>Instruções para preenchimento da Planilha Orçamentária:</t>
  </si>
  <si>
    <t>4 - Os descontos de cada item deverão ser lineares, conforme Edital.</t>
  </si>
  <si>
    <t>Execução de obras e serviços objetivando a estabilização de voçorocas às margens do rio Santo Antônio e a substituição de fossas negras por fossas sépticas de evapotranspiração, na comunidade Agrovila I, zona rural do município de Correntina, no Estado da Bahia, na área de jurisdição da 2ª Superintendência Regional da Codevasf.</t>
  </si>
  <si>
    <t>Pá Carregadeira:</t>
  </si>
  <si>
    <t>Motoniveladora:</t>
  </si>
  <si>
    <t>CONSTRUÇÃO MECANIZADA DE CANAIS CONDUTORES DE ENXURRADAS</t>
  </si>
  <si>
    <t>REALIZAÇÃO DE ATIVIDADES DE EDUCAÇÃO AMBIENTAL A CAMPO, A SER REALIZADA NA COMUNIDADE RURAL BENEFICIADA</t>
  </si>
  <si>
    <t>Projeto Piloto: Substituição de fossas negras por fossas sépticas de evapotranspiração e estabilização de voçorocas às margens do rio Santo Antônio, na comunidade Agrovila I, zona rural do município de Correntina, no Estado da Bahia, na área de jurisdição da 2ª Superintendência Regional da Codevasf.</t>
  </si>
  <si>
    <r>
      <t xml:space="preserve">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t>
    </r>
    <r>
      <rPr>
        <b/>
        <sz val="14"/>
        <rFont val="Times New Roman"/>
        <family val="1"/>
      </rPr>
      <t>Lote II - estabilização de voçorocas.</t>
    </r>
  </si>
  <si>
    <r>
      <rPr>
        <sz val="11"/>
        <rFont val="Arial"/>
        <family val="2"/>
      </rPr>
      <t xml:space="preserve">Execução de obras e serviços objetivando a estabilização de voçorocas às margens do rio Santo Antônio e a substituição de fossas negras por fossas sépticas de evapotranspiração, na comunidade Agrovila I, zona rural do município de Correntina, no Estado da Bahia, na área de jurisdição da 2ª Superintendência Regional da Codevasf. </t>
    </r>
    <r>
      <rPr>
        <b/>
        <sz val="11"/>
        <rFont val="Arial"/>
        <family val="2"/>
      </rPr>
      <t>Lote II: estabilização de voçorocas.</t>
    </r>
  </si>
  <si>
    <t>B.D.I. MO (26,00%)</t>
  </si>
  <si>
    <t>B.D.I. Serviços (26,00%):</t>
  </si>
  <si>
    <t>CONSTRUÇÃO MECANIZADA DE BACIA DE CAPTAÇÃO DE ÁGUAS DE ENXURRADAS (BARRAGINHA) COM DIÂMETRO DE 9,00 M, SEM CANAL / MURUNDU DE CONDUÇÃO DE ENXURRADAS</t>
  </si>
  <si>
    <t>CONSTRUÇÃO MECANIZADA DE BACIA DE CAPTAÇÃO DE ÁGUAS DE ENXURRADAS (BARRAGINHA) COM DIÂMETRO DE 9,00 M, INCLUSO CANAL / MURUNDU DE CONDUÇÃO DE ENXURRADA DE 6,00 M</t>
  </si>
  <si>
    <t>REFLORESTAMENTO COM ESPÉCIES ARBÓREAS NATIVAS DO CERRADO, COM PLANTIO NO ESPAÇAMENTO DE 4X5 M, MUDAS COM 50-70 DE ALTURA</t>
  </si>
  <si>
    <t>AJUDANTE ESPECIALIZADO COM ENCARGOS COMPLEMENTARES (IRRIGAÇÃO)</t>
  </si>
  <si>
    <t>AJUDANTE ESPECIALIZADO COM ENCARGOS COMPLEMENTARES (ADUBAÇÃO E PLANTIO DE MUDAS)</t>
  </si>
  <si>
    <t>PROFISSIONAL JÚNIOR (PEDAGOGO)</t>
  </si>
  <si>
    <t>SINAPI 90768</t>
  </si>
  <si>
    <r>
      <t xml:space="preserve">Execução de obras e serviços objetivando a estabilização de voçorocas às margens do rio Santo Antônio e a substituição de fossas negras por fossas sépticas de evapotranspiração, na comunidade Agrovila I, zona rural do município de Correntina, no Estado da Bahia, na área de jurisdição da 2ª Superintendência Regional da Codevasf. </t>
    </r>
    <r>
      <rPr>
        <b/>
        <sz val="12"/>
        <rFont val="Times New Roman"/>
        <family val="1"/>
      </rPr>
      <t>Lote II: estabilização de voçorocas.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</si>
</sst>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dd/mm/yy;@"/>
    <numFmt numFmtId="167" formatCode="0.00000"/>
    <numFmt numFmtId="168" formatCode="[$-416]mmmm\-yy;@"/>
    <numFmt numFmtId="169" formatCode="0.000"/>
    <numFmt numFmtId="170" formatCode="0.0000"/>
    <numFmt numFmtId="171" formatCode="0.0000%"/>
    <numFmt numFmtId="172" formatCode="0.0"/>
    <numFmt numFmtId="173" formatCode="&quot;Cr$ &quot;#,##0.00_);[Red]&quot;(Cr$ &quot;#,##0.00\)"/>
  </numFmts>
  <fonts count="52" x14ac:knownFonts="1">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b/>
      <sz val="11"/>
      <name val="Times New Roman"/>
      <family val="1"/>
    </font>
    <font>
      <sz val="10"/>
      <name val="Arial"/>
      <family val="2"/>
    </font>
    <font>
      <sz val="10"/>
      <name val="MS Sans Serif"/>
      <family val="2"/>
    </font>
    <font>
      <sz val="8"/>
      <name val="Arial"/>
      <family val="2"/>
    </font>
    <font>
      <b/>
      <sz val="8"/>
      <name val="Arial"/>
      <family val="2"/>
    </font>
    <font>
      <sz val="11"/>
      <color indexed="8"/>
      <name val="Calibri"/>
      <family val="2"/>
    </font>
    <font>
      <sz val="14"/>
      <color theme="1"/>
      <name val="Arial"/>
      <family val="2"/>
    </font>
    <font>
      <b/>
      <sz val="10"/>
      <name val="Arial"/>
      <family val="2"/>
    </font>
    <font>
      <b/>
      <sz val="12"/>
      <name val="Arial"/>
      <family val="2"/>
    </font>
    <font>
      <b/>
      <sz val="10"/>
      <name val="Tahoma"/>
      <family val="2"/>
    </font>
    <font>
      <sz val="10"/>
      <name val="Tahoma"/>
      <family val="2"/>
    </font>
    <font>
      <sz val="10"/>
      <color rgb="FF000000"/>
      <name val="Arial"/>
      <family val="2"/>
    </font>
    <font>
      <b/>
      <sz val="11"/>
      <name val="Arial"/>
      <family val="2"/>
    </font>
    <font>
      <sz val="11"/>
      <color theme="1"/>
      <name val="Arial"/>
      <family val="2"/>
    </font>
    <font>
      <b/>
      <sz val="11"/>
      <color theme="0"/>
      <name val="Arial"/>
      <family val="2"/>
    </font>
    <font>
      <b/>
      <sz val="9"/>
      <name val="Arial"/>
      <family val="2"/>
    </font>
    <font>
      <b/>
      <sz val="9"/>
      <color theme="0"/>
      <name val="Arial"/>
      <family val="2"/>
    </font>
    <font>
      <b/>
      <sz val="8"/>
      <color theme="1"/>
      <name val="Arial"/>
      <family val="2"/>
    </font>
    <font>
      <b/>
      <strike/>
      <sz val="10"/>
      <name val="Arial"/>
      <family val="2"/>
    </font>
    <font>
      <b/>
      <u/>
      <sz val="10"/>
      <name val="Tahoma"/>
      <family val="2"/>
    </font>
    <font>
      <sz val="11"/>
      <name val="Times New Roman"/>
      <family val="1"/>
    </font>
    <font>
      <sz val="12"/>
      <color theme="1"/>
      <name val="Calibri"/>
      <family val="2"/>
      <scheme val="minor"/>
    </font>
    <font>
      <sz val="12"/>
      <color theme="1"/>
      <name val="Times New Roman"/>
      <family val="1"/>
    </font>
    <font>
      <sz val="14"/>
      <color theme="1"/>
      <name val="Times New Roman"/>
      <family val="1"/>
    </font>
    <font>
      <sz val="11"/>
      <name val="Calibri"/>
      <family val="2"/>
      <scheme val="minor"/>
    </font>
    <font>
      <b/>
      <sz val="12"/>
      <color theme="1"/>
      <name val="Times New Roman"/>
      <family val="1"/>
    </font>
    <font>
      <b/>
      <sz val="12"/>
      <color theme="1"/>
      <name val="Calibri"/>
      <family val="2"/>
      <scheme val="minor"/>
    </font>
    <font>
      <b/>
      <sz val="11"/>
      <color rgb="FFFFFF00"/>
      <name val="Times New Roman"/>
      <family val="1"/>
    </font>
    <font>
      <b/>
      <sz val="12"/>
      <color rgb="FFFFFF00"/>
      <name val="Times New Roman"/>
      <family val="1"/>
    </font>
    <font>
      <sz val="11"/>
      <color rgb="FFFFFF00"/>
      <name val="Times New Roman"/>
      <family val="1"/>
    </font>
    <font>
      <sz val="11"/>
      <color rgb="FFFF0000"/>
      <name val="Times New Roman"/>
      <family val="1"/>
    </font>
    <font>
      <b/>
      <i/>
      <sz val="11"/>
      <name val="Times New Roman"/>
      <family val="1"/>
    </font>
    <font>
      <sz val="14"/>
      <name val="Times New Roman"/>
      <family val="1"/>
    </font>
    <font>
      <sz val="12"/>
      <name val="Calibri"/>
      <family val="2"/>
      <scheme val="minor"/>
    </font>
    <font>
      <b/>
      <sz val="14"/>
      <name val="Times New Roman"/>
      <family val="1"/>
    </font>
    <font>
      <b/>
      <sz val="10"/>
      <color indexed="8"/>
      <name val="Arial Narrow"/>
      <family val="2"/>
    </font>
    <font>
      <b/>
      <sz val="12"/>
      <color indexed="8"/>
      <name val="Arial Narrow"/>
      <family val="2"/>
    </font>
    <font>
      <b/>
      <sz val="15"/>
      <name val="Arial"/>
      <family val="2"/>
    </font>
    <font>
      <b/>
      <sz val="18"/>
      <name val="Arial"/>
      <family val="2"/>
    </font>
    <font>
      <b/>
      <sz val="9"/>
      <name val="Verdana"/>
      <family val="2"/>
    </font>
    <font>
      <sz val="9"/>
      <name val="Verdana"/>
      <family val="2"/>
    </font>
    <font>
      <sz val="8"/>
      <name val="Verdana"/>
      <family val="2"/>
    </font>
    <font>
      <sz val="12"/>
      <name val="Arial"/>
      <family val="2"/>
    </font>
    <font>
      <b/>
      <sz val="11"/>
      <color rgb="FFFFFF99"/>
      <name val="Times New Roman"/>
      <family val="1"/>
    </font>
    <font>
      <b/>
      <sz val="14"/>
      <color rgb="FFFFFF99"/>
      <name val="Times New Roman"/>
      <family val="1"/>
    </font>
    <font>
      <sz val="12"/>
      <name val="Times New Roman"/>
      <family val="1"/>
    </font>
    <font>
      <sz val="11"/>
      <name val="Arial"/>
      <family val="2"/>
    </font>
    <font>
      <b/>
      <sz val="12"/>
      <name val="Times New Roman"/>
      <family val="1"/>
    </font>
  </fonts>
  <fills count="1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31"/>
      </patternFill>
    </fill>
    <fill>
      <patternFill patternType="solid">
        <fgColor theme="6" tint="0.59999389629810485"/>
        <bgColor indexed="64"/>
      </patternFill>
    </fill>
    <fill>
      <patternFill patternType="solid">
        <fgColor indexed="55"/>
        <bgColor indexed="23"/>
      </patternFill>
    </fill>
    <fill>
      <patternFill patternType="solid">
        <fgColor theme="0" tint="-0.249977111117893"/>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rgb="FF006600"/>
        <bgColor indexed="64"/>
      </patternFill>
    </fill>
    <fill>
      <patternFill patternType="solid">
        <fgColor rgb="FFFFFFCC"/>
        <bgColor indexed="64"/>
      </patternFill>
    </fill>
    <fill>
      <patternFill patternType="solid">
        <fgColor rgb="FF3F7D58"/>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7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right/>
      <top style="double">
        <color indexed="8"/>
      </top>
      <bottom/>
      <diagonal/>
    </border>
    <border>
      <left style="thin">
        <color indexed="8"/>
      </left>
      <right style="thin">
        <color indexed="8"/>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8"/>
      </left>
      <right style="thin">
        <color indexed="8"/>
      </right>
      <top style="thin">
        <color indexed="64"/>
      </top>
      <bottom style="thin">
        <color indexed="8"/>
      </bottom>
      <diagonal/>
    </border>
    <border>
      <left style="thin">
        <color indexed="8"/>
      </left>
      <right style="double">
        <color indexed="8"/>
      </right>
      <top style="thin">
        <color indexed="64"/>
      </top>
      <bottom/>
      <diagonal/>
    </border>
    <border>
      <left style="double">
        <color indexed="8"/>
      </left>
      <right style="thin">
        <color indexed="8"/>
      </right>
      <top/>
      <bottom style="double">
        <color indexed="64"/>
      </bottom>
      <diagonal/>
    </border>
    <border>
      <left style="thin">
        <color indexed="8"/>
      </left>
      <right style="double">
        <color indexed="8"/>
      </right>
      <top/>
      <bottom style="double">
        <color indexed="64"/>
      </bottom>
      <diagonal/>
    </border>
    <border>
      <left style="double">
        <color indexed="8"/>
      </left>
      <right style="thin">
        <color indexed="8"/>
      </right>
      <top/>
      <bottom style="thin">
        <color indexed="8"/>
      </bottom>
      <diagonal/>
    </border>
    <border>
      <left style="thin">
        <color indexed="8"/>
      </left>
      <right style="double">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diagonal/>
    </border>
    <border>
      <left style="double">
        <color indexed="8"/>
      </left>
      <right/>
      <top style="thin">
        <color indexed="8"/>
      </top>
      <bottom/>
      <diagonal/>
    </border>
    <border>
      <left style="thin">
        <color indexed="8"/>
      </left>
      <right style="double">
        <color indexed="8"/>
      </right>
      <top style="thin">
        <color indexed="8"/>
      </top>
      <bottom style="double">
        <color indexed="8"/>
      </bottom>
      <diagonal/>
    </border>
    <border>
      <left style="double">
        <color indexed="8"/>
      </left>
      <right/>
      <top style="double">
        <color indexed="8"/>
      </top>
      <bottom/>
      <diagonal/>
    </border>
    <border>
      <left style="double">
        <color indexed="8"/>
      </left>
      <right style="thin">
        <color indexed="8"/>
      </right>
      <top/>
      <bottom/>
      <diagonal/>
    </border>
    <border>
      <left/>
      <right style="double">
        <color indexed="8"/>
      </right>
      <top style="thin">
        <color indexed="8"/>
      </top>
      <bottom style="thin">
        <color indexed="8"/>
      </bottom>
      <diagonal/>
    </border>
    <border>
      <left style="thin">
        <color indexed="8"/>
      </left>
      <right style="double">
        <color indexed="8"/>
      </right>
      <top/>
      <bottom style="double">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s>
  <cellStyleXfs count="26">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xf numFmtId="0" fontId="6" fillId="0" borderId="0"/>
    <xf numFmtId="0" fontId="5" fillId="0" borderId="0"/>
    <xf numFmtId="0" fontId="9" fillId="0" borderId="0"/>
    <xf numFmtId="44" fontId="5" fillId="0" borderId="0" applyFill="0" applyBorder="0" applyAlignment="0" applyProtection="0"/>
    <xf numFmtId="44" fontId="5" fillId="0" borderId="0" applyFill="0" applyBorder="0" applyAlignment="0" applyProtection="0"/>
    <xf numFmtId="164" fontId="5" fillId="0" borderId="0" applyFill="0" applyBorder="0" applyAlignment="0" applyProtection="0"/>
    <xf numFmtId="0" fontId="5" fillId="0" borderId="0"/>
    <xf numFmtId="0" fontId="6" fillId="0" borderId="0"/>
    <xf numFmtId="0" fontId="1" fillId="0" borderId="0"/>
    <xf numFmtId="9" fontId="5" fillId="0" borderId="0" applyFill="0" applyBorder="0" applyAlignment="0" applyProtection="0"/>
    <xf numFmtId="165" fontId="5" fillId="0" borderId="0" applyFont="0" applyFill="0" applyBorder="0" applyAlignment="0" applyProtection="0"/>
    <xf numFmtId="40" fontId="6" fillId="0" borderId="0" applyFill="0" applyBorder="0" applyAlignment="0" applyProtection="0"/>
    <xf numFmtId="40" fontId="6" fillId="0" borderId="0" applyFill="0" applyBorder="0" applyAlignment="0" applyProtection="0"/>
    <xf numFmtId="166" fontId="5" fillId="0" borderId="0" applyFill="0" applyBorder="0" applyAlignment="0" applyProtection="0"/>
    <xf numFmtId="165" fontId="5" fillId="0" borderId="0" applyFont="0" applyFill="0" applyBorder="0" applyAlignment="0" applyProtection="0"/>
    <xf numFmtId="166" fontId="5" fillId="0" borderId="0" applyFill="0" applyBorder="0" applyAlignment="0" applyProtection="0"/>
    <xf numFmtId="166" fontId="5" fillId="0" borderId="0" applyFill="0" applyBorder="0" applyAlignment="0" applyProtection="0"/>
    <xf numFmtId="166" fontId="5" fillId="0" borderId="0" applyFill="0" applyBorder="0" applyAlignment="0" applyProtection="0"/>
    <xf numFmtId="43" fontId="1" fillId="0" borderId="0" applyFont="0" applyFill="0" applyBorder="0" applyAlignment="0" applyProtection="0"/>
    <xf numFmtId="40" fontId="6" fillId="0" borderId="0" applyFill="0" applyBorder="0" applyAlignment="0" applyProtection="0"/>
    <xf numFmtId="0" fontId="5" fillId="0" borderId="0"/>
    <xf numFmtId="173" fontId="6" fillId="0" borderId="0" applyFill="0" applyBorder="0" applyAlignment="0" applyProtection="0"/>
  </cellStyleXfs>
  <cellXfs count="391">
    <xf numFmtId="0" fontId="0" fillId="0" borderId="0" xfId="0"/>
    <xf numFmtId="0" fontId="7" fillId="0" borderId="0" xfId="3" applyFont="1" applyAlignment="1">
      <alignment vertical="center"/>
    </xf>
    <xf numFmtId="4" fontId="15" fillId="0" borderId="0" xfId="12" applyNumberFormat="1" applyFont="1"/>
    <xf numFmtId="0" fontId="15" fillId="0" borderId="0" xfId="12" applyFont="1"/>
    <xf numFmtId="0" fontId="17" fillId="0" borderId="0" xfId="12" applyFont="1"/>
    <xf numFmtId="49" fontId="18" fillId="3" borderId="20" xfId="12" applyNumberFormat="1" applyFont="1" applyFill="1" applyBorder="1" applyAlignment="1">
      <alignment horizontal="center" vertical="center"/>
    </xf>
    <xf numFmtId="49" fontId="18" fillId="3" borderId="0" xfId="12" applyNumberFormat="1" applyFont="1" applyFill="1" applyBorder="1" applyAlignment="1">
      <alignment horizontal="center" vertical="center"/>
    </xf>
    <xf numFmtId="0" fontId="17" fillId="0" borderId="0" xfId="12" applyFont="1" applyBorder="1"/>
    <xf numFmtId="0" fontId="17" fillId="0" borderId="21" xfId="12" applyFont="1" applyBorder="1"/>
    <xf numFmtId="0" fontId="19" fillId="3" borderId="0" xfId="12" applyFont="1" applyFill="1" applyBorder="1" applyAlignment="1">
      <alignment horizontal="center" vertical="center"/>
    </xf>
    <xf numFmtId="0" fontId="19" fillId="0" borderId="31" xfId="12" applyFont="1" applyFill="1" applyBorder="1" applyAlignment="1">
      <alignment horizontal="center" vertical="center"/>
    </xf>
    <xf numFmtId="0" fontId="19" fillId="0" borderId="33" xfId="12" applyFont="1" applyFill="1" applyBorder="1" applyAlignment="1">
      <alignment horizontal="center" vertical="center"/>
    </xf>
    <xf numFmtId="0" fontId="5" fillId="0" borderId="0" xfId="12" applyFont="1" applyBorder="1" applyAlignment="1">
      <alignment vertical="center"/>
    </xf>
    <xf numFmtId="165" fontId="11" fillId="0" borderId="22" xfId="12" applyNumberFormat="1" applyFont="1" applyFill="1" applyBorder="1" applyAlignment="1">
      <alignment horizontal="center" vertical="center" wrapText="1"/>
    </xf>
    <xf numFmtId="0" fontId="11" fillId="0" borderId="0" xfId="12" applyFont="1" applyFill="1" applyBorder="1" applyAlignment="1">
      <alignment horizontal="justify" vertical="center" wrapText="1"/>
    </xf>
    <xf numFmtId="0" fontId="11" fillId="0" borderId="22" xfId="12" applyFont="1" applyFill="1" applyBorder="1" applyAlignment="1">
      <alignment horizontal="justify" vertical="center" wrapText="1"/>
    </xf>
    <xf numFmtId="0" fontId="17" fillId="0" borderId="25" xfId="12" applyFont="1" applyBorder="1"/>
    <xf numFmtId="0" fontId="5" fillId="0" borderId="29" xfId="12" applyFont="1" applyBorder="1" applyAlignment="1">
      <alignment horizontal="center" vertical="center"/>
    </xf>
    <xf numFmtId="0" fontId="5" fillId="0" borderId="6" xfId="12" applyFont="1" applyFill="1" applyBorder="1" applyAlignment="1">
      <alignment vertical="center"/>
    </xf>
    <xf numFmtId="10" fontId="5" fillId="0" borderId="30" xfId="22" applyNumberFormat="1" applyFont="1" applyFill="1" applyBorder="1" applyAlignment="1" applyProtection="1">
      <alignment horizontal="center" vertical="center"/>
      <protection locked="0"/>
    </xf>
    <xf numFmtId="10" fontId="5" fillId="0" borderId="0" xfId="22" applyNumberFormat="1" applyFont="1" applyBorder="1" applyAlignment="1">
      <alignment horizontal="center" vertical="center"/>
    </xf>
    <xf numFmtId="10" fontId="5" fillId="0" borderId="29" xfId="22" applyNumberFormat="1" applyFont="1" applyBorder="1" applyAlignment="1">
      <alignment horizontal="center" vertical="center"/>
    </xf>
    <xf numFmtId="10" fontId="5" fillId="0" borderId="30" xfId="22" applyNumberFormat="1" applyFont="1" applyBorder="1" applyAlignment="1">
      <alignment horizontal="center" vertical="center"/>
    </xf>
    <xf numFmtId="10" fontId="11" fillId="0" borderId="33" xfId="22" applyNumberFormat="1" applyFont="1" applyBorder="1" applyAlignment="1">
      <alignment horizontal="center" vertical="center"/>
    </xf>
    <xf numFmtId="10" fontId="11" fillId="0" borderId="0" xfId="22" applyNumberFormat="1" applyFont="1" applyBorder="1" applyAlignment="1">
      <alignment horizontal="center" vertical="center"/>
    </xf>
    <xf numFmtId="10" fontId="5" fillId="0" borderId="31" xfId="22" applyNumberFormat="1" applyFont="1" applyBorder="1" applyAlignment="1">
      <alignment horizontal="center" vertical="center"/>
    </xf>
    <xf numFmtId="10" fontId="5" fillId="0" borderId="33" xfId="22" applyNumberFormat="1" applyFont="1" applyBorder="1" applyAlignment="1">
      <alignment horizontal="center" vertical="center"/>
    </xf>
    <xf numFmtId="10" fontId="17" fillId="0" borderId="0" xfId="12" applyNumberFormat="1" applyFont="1"/>
    <xf numFmtId="0" fontId="5" fillId="0" borderId="0" xfId="12" applyFont="1" applyBorder="1" applyAlignment="1">
      <alignment horizontal="center" vertical="center"/>
    </xf>
    <xf numFmtId="10" fontId="5" fillId="0" borderId="21" xfId="22" applyNumberFormat="1" applyFont="1" applyBorder="1" applyAlignment="1">
      <alignment horizontal="center" vertical="center"/>
    </xf>
    <xf numFmtId="10" fontId="5" fillId="0" borderId="22" xfId="22" applyNumberFormat="1" applyFont="1" applyBorder="1" applyAlignment="1">
      <alignment horizontal="center" vertical="center"/>
    </xf>
    <xf numFmtId="10" fontId="5" fillId="0" borderId="25" xfId="22" applyNumberFormat="1" applyFont="1" applyBorder="1" applyAlignment="1">
      <alignment horizontal="center" vertical="center"/>
    </xf>
    <xf numFmtId="49" fontId="20" fillId="0" borderId="0" xfId="12" applyNumberFormat="1" applyFont="1" applyFill="1" applyBorder="1" applyAlignment="1">
      <alignment vertical="center" wrapText="1"/>
    </xf>
    <xf numFmtId="49" fontId="20" fillId="0" borderId="21" xfId="12" applyNumberFormat="1" applyFont="1" applyFill="1" applyBorder="1" applyAlignment="1">
      <alignment vertical="center" wrapText="1"/>
    </xf>
    <xf numFmtId="10" fontId="8" fillId="0" borderId="0" xfId="22" applyNumberFormat="1" applyFont="1" applyFill="1" applyBorder="1" applyAlignment="1">
      <alignment vertical="center" wrapText="1"/>
    </xf>
    <xf numFmtId="0" fontId="21" fillId="0" borderId="0" xfId="12" applyFont="1" applyFill="1" applyBorder="1" applyAlignment="1">
      <alignment vertical="center" wrapText="1"/>
    </xf>
    <xf numFmtId="0" fontId="21" fillId="0" borderId="21" xfId="12" applyFont="1" applyFill="1" applyBorder="1" applyAlignment="1">
      <alignment vertical="center" wrapText="1"/>
    </xf>
    <xf numFmtId="0" fontId="5" fillId="0" borderId="0" xfId="12" applyFont="1" applyFill="1" applyBorder="1" applyAlignment="1">
      <alignment horizontal="center" vertical="center"/>
    </xf>
    <xf numFmtId="165" fontId="11" fillId="0" borderId="20" xfId="12" applyNumberFormat="1" applyFont="1" applyFill="1" applyBorder="1" applyAlignment="1">
      <alignment horizontal="center" vertical="center" wrapText="1"/>
    </xf>
    <xf numFmtId="165" fontId="5" fillId="0" borderId="0" xfId="12" applyNumberFormat="1" applyFont="1" applyBorder="1" applyAlignment="1">
      <alignment vertical="center"/>
    </xf>
    <xf numFmtId="0" fontId="5" fillId="0" borderId="20" xfId="12" applyFont="1" applyFill="1" applyBorder="1" applyAlignment="1">
      <alignment horizontal="center" vertical="center"/>
    </xf>
    <xf numFmtId="0" fontId="11" fillId="0" borderId="0" xfId="12" applyFont="1" applyFill="1" applyBorder="1" applyAlignment="1">
      <alignment horizontal="center" vertical="center"/>
    </xf>
    <xf numFmtId="0" fontId="5" fillId="0" borderId="20" xfId="12" applyFont="1" applyFill="1" applyBorder="1" applyAlignment="1">
      <alignment horizontal="right" vertical="center"/>
    </xf>
    <xf numFmtId="0" fontId="5" fillId="0" borderId="0" xfId="12" applyFont="1" applyFill="1" applyBorder="1" applyAlignment="1">
      <alignment horizontal="right" vertical="center"/>
    </xf>
    <xf numFmtId="164" fontId="22" fillId="0" borderId="0" xfId="22" applyNumberFormat="1" applyFont="1" applyBorder="1" applyAlignment="1">
      <alignment vertical="center"/>
    </xf>
    <xf numFmtId="10" fontId="12" fillId="0" borderId="0" xfId="12" applyNumberFormat="1" applyFont="1" applyFill="1" applyBorder="1" applyAlignment="1">
      <alignment vertical="center"/>
    </xf>
    <xf numFmtId="10" fontId="5" fillId="0" borderId="42" xfId="22" applyNumberFormat="1" applyFont="1" applyBorder="1" applyAlignment="1">
      <alignment horizontal="center" vertical="center"/>
    </xf>
    <xf numFmtId="10" fontId="5" fillId="0" borderId="4" xfId="12" applyNumberFormat="1" applyFont="1" applyFill="1" applyBorder="1" applyAlignment="1">
      <alignment horizontal="center" vertical="center"/>
    </xf>
    <xf numFmtId="10" fontId="12" fillId="0" borderId="5" xfId="12" applyNumberFormat="1" applyFont="1" applyFill="1" applyBorder="1" applyAlignment="1">
      <alignment vertical="center"/>
    </xf>
    <xf numFmtId="0" fontId="17" fillId="0" borderId="5" xfId="12" applyFont="1" applyBorder="1"/>
    <xf numFmtId="0" fontId="17" fillId="0" borderId="41" xfId="12" applyFont="1" applyBorder="1"/>
    <xf numFmtId="0" fontId="10" fillId="0" borderId="0" xfId="12" applyFont="1"/>
    <xf numFmtId="0" fontId="17" fillId="0" borderId="0" xfId="12" applyFont="1" applyAlignment="1">
      <alignment horizontal="center" vertical="center"/>
    </xf>
    <xf numFmtId="0" fontId="5" fillId="0" borderId="0" xfId="24"/>
    <xf numFmtId="10" fontId="11" fillId="0" borderId="0" xfId="22" applyNumberFormat="1" applyFont="1" applyBorder="1" applyAlignment="1">
      <alignment horizontal="center" vertical="center" wrapText="1"/>
    </xf>
    <xf numFmtId="10" fontId="5" fillId="0" borderId="4" xfId="22" applyNumberFormat="1" applyFont="1" applyBorder="1" applyAlignment="1">
      <alignment horizontal="center" vertical="center"/>
    </xf>
    <xf numFmtId="0" fontId="5" fillId="0" borderId="45" xfId="12" applyFont="1" applyBorder="1" applyAlignment="1">
      <alignment horizontal="center" vertical="center"/>
    </xf>
    <xf numFmtId="0" fontId="5" fillId="0" borderId="17" xfId="12" applyFont="1" applyFill="1" applyBorder="1" applyAlignment="1">
      <alignment vertical="center"/>
    </xf>
    <xf numFmtId="10" fontId="5" fillId="0" borderId="46" xfId="22" applyNumberFormat="1" applyFont="1" applyFill="1" applyBorder="1" applyAlignment="1" applyProtection="1">
      <alignment horizontal="center" vertical="center"/>
      <protection locked="0"/>
    </xf>
    <xf numFmtId="0" fontId="5" fillId="3" borderId="0" xfId="10" applyFont="1" applyFill="1" applyAlignment="1">
      <alignment horizontal="center"/>
    </xf>
    <xf numFmtId="0" fontId="5" fillId="0" borderId="0" xfId="10" applyFont="1"/>
    <xf numFmtId="0" fontId="13" fillId="0" borderId="54" xfId="3" applyFont="1" applyBorder="1" applyAlignment="1">
      <alignment horizontal="center" vertical="center"/>
    </xf>
    <xf numFmtId="0" fontId="13" fillId="0" borderId="55" xfId="3" applyFont="1" applyBorder="1" applyAlignment="1">
      <alignment horizontal="center" vertical="center"/>
    </xf>
    <xf numFmtId="0" fontId="14" fillId="0" borderId="56" xfId="3" applyFont="1" applyBorder="1" applyAlignment="1">
      <alignment horizontal="center" vertical="center"/>
    </xf>
    <xf numFmtId="10" fontId="14" fillId="0" borderId="57" xfId="16" applyNumberFormat="1" applyFont="1" applyFill="1" applyBorder="1" applyAlignment="1" applyProtection="1">
      <alignment horizontal="center"/>
    </xf>
    <xf numFmtId="10" fontId="14" fillId="0" borderId="58" xfId="16" applyNumberFormat="1" applyFont="1" applyFill="1" applyBorder="1" applyAlignment="1" applyProtection="1">
      <alignment horizontal="center"/>
    </xf>
    <xf numFmtId="10" fontId="13" fillId="0" borderId="60" xfId="11" applyNumberFormat="1" applyFont="1" applyBorder="1" applyAlignment="1">
      <alignment horizontal="center"/>
    </xf>
    <xf numFmtId="0" fontId="14" fillId="6" borderId="61" xfId="3" applyFont="1" applyFill="1" applyBorder="1" applyAlignment="1">
      <alignment vertical="center"/>
    </xf>
    <xf numFmtId="0" fontId="14" fillId="6" borderId="18" xfId="3" applyFont="1" applyFill="1" applyBorder="1" applyAlignment="1">
      <alignment vertical="center"/>
    </xf>
    <xf numFmtId="0" fontId="13" fillId="0" borderId="62" xfId="3" applyFont="1" applyBorder="1" applyAlignment="1">
      <alignment horizontal="center" vertical="center"/>
    </xf>
    <xf numFmtId="0" fontId="13" fillId="0" borderId="12" xfId="3" applyFont="1" applyBorder="1" applyAlignment="1">
      <alignment horizontal="center" vertical="center"/>
    </xf>
    <xf numFmtId="0" fontId="14" fillId="0" borderId="15" xfId="3" applyFont="1" applyBorder="1" applyAlignment="1">
      <alignment horizontal="center" vertical="center"/>
    </xf>
    <xf numFmtId="10" fontId="14" fillId="0" borderId="63" xfId="16" applyNumberFormat="1" applyFont="1" applyFill="1" applyBorder="1" applyAlignment="1" applyProtection="1">
      <alignment horizontal="center"/>
    </xf>
    <xf numFmtId="10" fontId="13" fillId="0" borderId="64" xfId="11" applyNumberFormat="1" applyFont="1" applyBorder="1" applyAlignment="1">
      <alignment horizontal="center"/>
    </xf>
    <xf numFmtId="0" fontId="14" fillId="6" borderId="65" xfId="3" applyFont="1" applyFill="1" applyBorder="1" applyAlignment="1">
      <alignment horizontal="right" vertical="center"/>
    </xf>
    <xf numFmtId="0" fontId="14" fillId="0" borderId="11" xfId="11" applyFont="1" applyBorder="1" applyAlignment="1">
      <alignment horizontal="left"/>
    </xf>
    <xf numFmtId="0" fontId="13" fillId="6" borderId="65" xfId="3" applyFont="1" applyFill="1" applyBorder="1" applyAlignment="1">
      <alignment horizontal="right" vertical="center"/>
    </xf>
    <xf numFmtId="0" fontId="13" fillId="6" borderId="66" xfId="3" applyFont="1" applyFill="1" applyBorder="1" applyAlignment="1">
      <alignment horizontal="right" vertical="center"/>
    </xf>
    <xf numFmtId="0" fontId="14" fillId="0" borderId="0" xfId="3"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44" fontId="24" fillId="0" borderId="6" xfId="1" applyFont="1" applyBorder="1" applyAlignment="1">
      <alignment horizontal="right" vertical="center"/>
    </xf>
    <xf numFmtId="0" fontId="3" fillId="2" borderId="6" xfId="0" applyFont="1" applyFill="1" applyBorder="1" applyAlignment="1">
      <alignment horizontal="center" vertical="center"/>
    </xf>
    <xf numFmtId="0" fontId="25" fillId="0" borderId="0" xfId="0" applyFont="1"/>
    <xf numFmtId="0" fontId="28" fillId="0" borderId="0" xfId="0" applyFont="1"/>
    <xf numFmtId="0" fontId="24" fillId="9" borderId="6" xfId="0" applyFont="1" applyFill="1" applyBorder="1" applyAlignment="1">
      <alignment vertical="center" wrapText="1"/>
    </xf>
    <xf numFmtId="0" fontId="24" fillId="9" borderId="6" xfId="0" applyFont="1" applyFill="1" applyBorder="1" applyAlignment="1">
      <alignment horizontal="center" vertical="center"/>
    </xf>
    <xf numFmtId="0" fontId="13" fillId="0" borderId="51" xfId="3" applyFont="1" applyBorder="1" applyAlignment="1">
      <alignment horizontal="center" vertical="center" wrapText="1"/>
    </xf>
    <xf numFmtId="0" fontId="13" fillId="0" borderId="53" xfId="11" applyFont="1" applyBorder="1" applyAlignment="1">
      <alignment horizontal="center"/>
    </xf>
    <xf numFmtId="0" fontId="2" fillId="0" borderId="0" xfId="0" applyFont="1" applyAlignment="1">
      <alignment horizontal="center" vertical="center"/>
    </xf>
    <xf numFmtId="0" fontId="26" fillId="0" borderId="0" xfId="0" applyFont="1" applyAlignment="1">
      <alignment horizontal="center" vertical="center"/>
    </xf>
    <xf numFmtId="0" fontId="30" fillId="0" borderId="0" xfId="0" applyFont="1"/>
    <xf numFmtId="0" fontId="29" fillId="0" borderId="0" xfId="0" applyFont="1" applyAlignment="1">
      <alignment horizontal="center" vertical="center"/>
    </xf>
    <xf numFmtId="10" fontId="13" fillId="8" borderId="64" xfId="16" applyNumberFormat="1" applyFont="1" applyFill="1" applyBorder="1" applyAlignment="1" applyProtection="1">
      <alignment horizontal="center" vertical="center"/>
    </xf>
    <xf numFmtId="0" fontId="29" fillId="0" borderId="0" xfId="0" applyFont="1" applyAlignment="1">
      <alignment vertical="center"/>
    </xf>
    <xf numFmtId="0" fontId="26" fillId="0" borderId="0" xfId="0" applyFont="1" applyAlignment="1">
      <alignment vertical="center"/>
    </xf>
    <xf numFmtId="0" fontId="24" fillId="0" borderId="0" xfId="0" applyFont="1" applyAlignment="1">
      <alignment vertical="center"/>
    </xf>
    <xf numFmtId="0" fontId="31" fillId="10" borderId="6" xfId="0" applyFont="1" applyFill="1" applyBorder="1" applyAlignment="1">
      <alignment horizontal="center" vertical="center"/>
    </xf>
    <xf numFmtId="44" fontId="24" fillId="11" borderId="6" xfId="1" applyFont="1" applyFill="1" applyBorder="1" applyAlignment="1">
      <alignment horizontal="center" vertical="center"/>
    </xf>
    <xf numFmtId="0" fontId="4" fillId="2" borderId="6" xfId="0" applyFont="1" applyFill="1" applyBorder="1" applyAlignment="1">
      <alignment vertical="center" wrapText="1"/>
    </xf>
    <xf numFmtId="0" fontId="4" fillId="2" borderId="6" xfId="0" applyFont="1" applyFill="1" applyBorder="1" applyAlignment="1">
      <alignment horizontal="center" vertical="center" wrapText="1"/>
    </xf>
    <xf numFmtId="44" fontId="31" fillId="10" borderId="0" xfId="1" applyFont="1" applyFill="1" applyAlignment="1">
      <alignment horizontal="center" vertical="center"/>
    </xf>
    <xf numFmtId="0" fontId="34" fillId="0" borderId="0" xfId="0" applyFont="1" applyAlignment="1">
      <alignment vertical="center"/>
    </xf>
    <xf numFmtId="0" fontId="34" fillId="0" borderId="0" xfId="0" applyFont="1" applyAlignment="1">
      <alignment horizontal="center" vertical="center"/>
    </xf>
    <xf numFmtId="0" fontId="24" fillId="0" borderId="0" xfId="0" applyFont="1" applyAlignment="1">
      <alignment horizontal="center" vertical="center"/>
    </xf>
    <xf numFmtId="44" fontId="4" fillId="7" borderId="17" xfId="1" applyFont="1" applyFill="1" applyBorder="1" applyAlignment="1">
      <alignment horizontal="right" vertical="center"/>
    </xf>
    <xf numFmtId="0" fontId="24" fillId="3" borderId="0" xfId="0" applyFont="1" applyFill="1" applyAlignment="1">
      <alignment vertical="center"/>
    </xf>
    <xf numFmtId="44" fontId="4" fillId="7" borderId="6" xfId="1" applyFont="1" applyFill="1" applyBorder="1" applyAlignment="1">
      <alignment horizontal="right" vertical="center"/>
    </xf>
    <xf numFmtId="44" fontId="4" fillId="8" borderId="6" xfId="1" applyFont="1" applyFill="1" applyBorder="1" applyAlignment="1">
      <alignment horizontal="right" vertical="center"/>
    </xf>
    <xf numFmtId="0" fontId="34" fillId="0" borderId="0" xfId="0" applyFont="1" applyAlignment="1">
      <alignment horizontal="right" vertical="center"/>
    </xf>
    <xf numFmtId="44" fontId="4" fillId="9" borderId="17" xfId="1" applyFont="1" applyFill="1" applyBorder="1" applyAlignment="1">
      <alignment horizontal="right" vertical="center"/>
    </xf>
    <xf numFmtId="0" fontId="24" fillId="0" borderId="0" xfId="0" applyFont="1" applyAlignment="1">
      <alignment horizontal="right" vertical="center"/>
    </xf>
    <xf numFmtId="0" fontId="34" fillId="0" borderId="0" xfId="0" applyFont="1" applyAlignment="1">
      <alignment vertical="center" wrapText="1"/>
    </xf>
    <xf numFmtId="2" fontId="34" fillId="0" borderId="0" xfId="0" applyNumberFormat="1" applyFont="1" applyAlignment="1">
      <alignment horizontal="center" vertical="center"/>
    </xf>
    <xf numFmtId="10" fontId="24" fillId="0" borderId="0" xfId="0" applyNumberFormat="1" applyFont="1" applyAlignment="1">
      <alignment horizontal="center" vertical="center"/>
    </xf>
    <xf numFmtId="0" fontId="4" fillId="2" borderId="6" xfId="0" applyFont="1" applyFill="1" applyBorder="1" applyAlignment="1">
      <alignment horizontal="center" vertical="center"/>
    </xf>
    <xf numFmtId="0" fontId="24" fillId="11" borderId="0" xfId="0" applyFont="1" applyFill="1" applyAlignment="1">
      <alignment horizontal="center" vertical="center"/>
    </xf>
    <xf numFmtId="44" fontId="4" fillId="9" borderId="6" xfId="1" applyFont="1" applyFill="1" applyBorder="1" applyAlignment="1">
      <alignment horizontal="right" vertical="center"/>
    </xf>
    <xf numFmtId="44" fontId="24" fillId="11" borderId="0" xfId="1" applyFont="1" applyFill="1" applyAlignment="1">
      <alignment horizontal="center" vertical="center"/>
    </xf>
    <xf numFmtId="0" fontId="4" fillId="3" borderId="0" xfId="0" applyFont="1" applyFill="1" applyAlignment="1">
      <alignment horizontal="right" vertical="center"/>
    </xf>
    <xf numFmtId="0" fontId="24" fillId="3" borderId="0" xfId="0" applyFont="1" applyFill="1" applyAlignment="1">
      <alignment horizontal="center" vertical="center"/>
    </xf>
    <xf numFmtId="0" fontId="24" fillId="3" borderId="0" xfId="0" applyFont="1" applyFill="1" applyAlignment="1">
      <alignment horizontal="left" vertical="center"/>
    </xf>
    <xf numFmtId="0" fontId="33" fillId="0" borderId="0" xfId="0" applyFont="1" applyAlignment="1">
      <alignment vertical="center"/>
    </xf>
    <xf numFmtId="9" fontId="31" fillId="10" borderId="0" xfId="0" applyNumberFormat="1" applyFont="1" applyFill="1" applyAlignment="1">
      <alignment horizontal="center" vertical="center"/>
    </xf>
    <xf numFmtId="0" fontId="4" fillId="0" borderId="0" xfId="0" applyFont="1" applyAlignment="1">
      <alignment horizontal="center" vertical="center"/>
    </xf>
    <xf numFmtId="10" fontId="24" fillId="0" borderId="0" xfId="2" applyNumberFormat="1" applyFont="1" applyFill="1" applyAlignment="1">
      <alignment horizontal="right" vertical="center"/>
    </xf>
    <xf numFmtId="10" fontId="24" fillId="0" borderId="0" xfId="0" applyNumberFormat="1" applyFont="1" applyFill="1" applyAlignment="1">
      <alignment horizontal="center" vertical="center"/>
    </xf>
    <xf numFmtId="168" fontId="24" fillId="0" borderId="0" xfId="1" applyNumberFormat="1" applyFont="1" applyFill="1" applyAlignment="1">
      <alignment horizontal="center" vertical="center"/>
    </xf>
    <xf numFmtId="0" fontId="4" fillId="7" borderId="6" xfId="0" applyFont="1" applyFill="1" applyBorder="1" applyAlignment="1">
      <alignment horizontal="center" vertical="center"/>
    </xf>
    <xf numFmtId="44" fontId="4" fillId="7" borderId="6" xfId="0" applyNumberFormat="1" applyFont="1" applyFill="1" applyBorder="1" applyAlignment="1">
      <alignment horizontal="center" vertical="center"/>
    </xf>
    <xf numFmtId="44" fontId="24" fillId="9" borderId="6" xfId="1" applyFont="1" applyFill="1" applyBorder="1" applyAlignment="1">
      <alignment horizontal="center" vertical="center"/>
    </xf>
    <xf numFmtId="44" fontId="4" fillId="9" borderId="6" xfId="1" applyFont="1" applyFill="1" applyBorder="1" applyAlignment="1">
      <alignment horizontal="center" vertical="center"/>
    </xf>
    <xf numFmtId="10" fontId="24" fillId="9" borderId="6" xfId="2" applyNumberFormat="1" applyFont="1" applyFill="1" applyBorder="1" applyAlignment="1">
      <alignment horizontal="center" vertical="center"/>
    </xf>
    <xf numFmtId="10" fontId="4" fillId="9" borderId="6" xfId="2" applyNumberFormat="1" applyFont="1" applyFill="1" applyBorder="1" applyAlignment="1">
      <alignment horizontal="center" vertical="center"/>
    </xf>
    <xf numFmtId="0" fontId="24" fillId="11" borderId="6" xfId="0" applyFont="1" applyFill="1" applyBorder="1" applyAlignment="1">
      <alignment horizontal="center" vertical="center"/>
    </xf>
    <xf numFmtId="0" fontId="24" fillId="11" borderId="6" xfId="0" applyFont="1" applyFill="1" applyBorder="1" applyAlignment="1">
      <alignment vertical="center" wrapText="1"/>
    </xf>
    <xf numFmtId="44" fontId="4" fillId="11" borderId="6" xfId="1" applyFont="1" applyFill="1" applyBorder="1" applyAlignment="1">
      <alignment horizontal="center" vertical="center"/>
    </xf>
    <xf numFmtId="10" fontId="24" fillId="11" borderId="6" xfId="2" applyNumberFormat="1" applyFont="1" applyFill="1" applyBorder="1" applyAlignment="1">
      <alignment horizontal="center" vertical="center"/>
    </xf>
    <xf numFmtId="10" fontId="4" fillId="11" borderId="6" xfId="2" applyNumberFormat="1" applyFont="1" applyFill="1" applyBorder="1" applyAlignment="1">
      <alignment horizontal="center" vertical="center"/>
    </xf>
    <xf numFmtId="0" fontId="4" fillId="0" borderId="0" xfId="0" applyFont="1" applyAlignment="1">
      <alignment vertical="center" wrapText="1"/>
    </xf>
    <xf numFmtId="44" fontId="4" fillId="0" borderId="0" xfId="0" applyNumberFormat="1" applyFont="1" applyAlignment="1">
      <alignment horizontal="center" vertical="center"/>
    </xf>
    <xf numFmtId="0" fontId="31" fillId="10" borderId="6" xfId="0" applyFont="1" applyFill="1" applyBorder="1" applyAlignment="1">
      <alignment horizontal="right" vertical="center" wrapText="1"/>
    </xf>
    <xf numFmtId="44" fontId="31" fillId="10" borderId="6" xfId="0" applyNumberFormat="1" applyFont="1" applyFill="1" applyBorder="1" applyAlignment="1">
      <alignment horizontal="center" vertical="center"/>
    </xf>
    <xf numFmtId="44" fontId="24"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horizontal="center" vertical="center"/>
    </xf>
    <xf numFmtId="0" fontId="37" fillId="3" borderId="0" xfId="0" applyFont="1" applyFill="1" applyBorder="1"/>
    <xf numFmtId="0" fontId="36" fillId="3" borderId="0" xfId="0" applyFont="1" applyFill="1" applyBorder="1" applyAlignment="1">
      <alignment vertical="center"/>
    </xf>
    <xf numFmtId="0" fontId="36" fillId="3" borderId="0" xfId="0" applyFont="1" applyFill="1" applyBorder="1" applyAlignment="1">
      <alignment horizontal="center" vertical="center"/>
    </xf>
    <xf numFmtId="0" fontId="36" fillId="3" borderId="0" xfId="0" applyFont="1" applyFill="1" applyBorder="1" applyAlignment="1">
      <alignment horizontal="right" vertical="center"/>
    </xf>
    <xf numFmtId="0" fontId="28" fillId="3" borderId="0" xfId="0" applyFont="1" applyFill="1" applyBorder="1"/>
    <xf numFmtId="0" fontId="27" fillId="0" borderId="0"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right" vertical="center"/>
    </xf>
    <xf numFmtId="0" fontId="24" fillId="11" borderId="6" xfId="0" applyFont="1" applyFill="1" applyBorder="1" applyAlignment="1">
      <alignment horizontal="center" vertical="center" wrapText="1"/>
    </xf>
    <xf numFmtId="168" fontId="24" fillId="11" borderId="6" xfId="0" applyNumberFormat="1" applyFont="1" applyFill="1" applyBorder="1" applyAlignment="1">
      <alignment horizontal="center" vertical="center"/>
    </xf>
    <xf numFmtId="172" fontId="24" fillId="11" borderId="6" xfId="0" applyNumberFormat="1" applyFont="1" applyFill="1" applyBorder="1" applyAlignment="1">
      <alignment horizontal="center" vertical="center"/>
    </xf>
    <xf numFmtId="0" fontId="24" fillId="11" borderId="6" xfId="0" applyFont="1" applyFill="1" applyBorder="1" applyAlignment="1">
      <alignment horizontal="left" vertical="center" wrapText="1"/>
    </xf>
    <xf numFmtId="167" fontId="24" fillId="11" borderId="6" xfId="0" applyNumberFormat="1" applyFont="1" applyFill="1" applyBorder="1" applyAlignment="1">
      <alignment horizontal="center" vertical="center"/>
    </xf>
    <xf numFmtId="44" fontId="24" fillId="11" borderId="6" xfId="0" applyNumberFormat="1" applyFont="1" applyFill="1" applyBorder="1" applyAlignment="1">
      <alignment horizontal="center" vertical="center"/>
    </xf>
    <xf numFmtId="44" fontId="24" fillId="11" borderId="6" xfId="1" applyFont="1" applyFill="1" applyBorder="1" applyAlignment="1">
      <alignment horizontal="right" vertical="center"/>
    </xf>
    <xf numFmtId="44" fontId="35" fillId="9" borderId="6" xfId="1" applyFont="1" applyFill="1" applyBorder="1" applyAlignment="1">
      <alignment horizontal="right" vertical="center"/>
    </xf>
    <xf numFmtId="44" fontId="35" fillId="9" borderId="17" xfId="1" applyFont="1" applyFill="1" applyBorder="1" applyAlignment="1">
      <alignment horizontal="right" vertical="center"/>
    </xf>
    <xf numFmtId="0" fontId="29" fillId="0" borderId="0" xfId="0" applyFont="1" applyAlignment="1">
      <alignment horizontal="center" vertical="center"/>
    </xf>
    <xf numFmtId="0" fontId="26" fillId="0" borderId="0" xfId="0" applyFont="1" applyAlignment="1">
      <alignment horizontal="center" vertical="center"/>
    </xf>
    <xf numFmtId="0" fontId="24" fillId="0" borderId="0" xfId="0" applyFont="1" applyAlignment="1">
      <alignment horizontal="left" vertical="center"/>
    </xf>
    <xf numFmtId="0" fontId="4" fillId="0" borderId="0" xfId="0" applyFont="1" applyAlignment="1">
      <alignment horizontal="right" vertical="center"/>
    </xf>
    <xf numFmtId="0" fontId="24" fillId="0" borderId="0" xfId="0" applyFont="1" applyAlignment="1">
      <alignment horizontal="center" vertical="center"/>
    </xf>
    <xf numFmtId="0" fontId="4" fillId="0" borderId="0" xfId="0" applyFont="1" applyAlignment="1">
      <alignment vertical="center"/>
    </xf>
    <xf numFmtId="0" fontId="24" fillId="0" borderId="0" xfId="0" applyFont="1" applyAlignment="1">
      <alignment horizontal="center" vertical="center"/>
    </xf>
    <xf numFmtId="49" fontId="39" fillId="0" borderId="67" xfId="0" applyNumberFormat="1" applyFont="1" applyBorder="1" applyAlignment="1">
      <alignment vertical="top" wrapText="1"/>
    </xf>
    <xf numFmtId="49" fontId="39" fillId="0" borderId="68" xfId="0" applyNumberFormat="1" applyFont="1" applyBorder="1" applyAlignment="1">
      <alignment vertical="top" wrapText="1"/>
    </xf>
    <xf numFmtId="49" fontId="39" fillId="0" borderId="70" xfId="0" applyNumberFormat="1" applyFont="1" applyBorder="1" applyAlignment="1">
      <alignment vertical="top" wrapText="1"/>
    </xf>
    <xf numFmtId="49" fontId="39" fillId="0" borderId="0" xfId="0" applyNumberFormat="1" applyFont="1" applyBorder="1" applyAlignment="1">
      <alignment vertical="top" wrapText="1"/>
    </xf>
    <xf numFmtId="0" fontId="5" fillId="0" borderId="70" xfId="24" applyFont="1" applyBorder="1"/>
    <xf numFmtId="0" fontId="5" fillId="0" borderId="0" xfId="24" applyFont="1" applyBorder="1"/>
    <xf numFmtId="4" fontId="5" fillId="0" borderId="0" xfId="24" applyNumberFormat="1" applyFont="1" applyBorder="1"/>
    <xf numFmtId="0" fontId="5" fillId="0" borderId="0" xfId="24" applyBorder="1" applyAlignment="1">
      <alignment vertical="center"/>
    </xf>
    <xf numFmtId="0" fontId="5" fillId="0" borderId="0" xfId="24" applyBorder="1"/>
    <xf numFmtId="0" fontId="5" fillId="0" borderId="71" xfId="24" applyBorder="1"/>
    <xf numFmtId="0" fontId="11" fillId="0" borderId="70" xfId="0" applyFont="1" applyBorder="1" applyAlignment="1">
      <alignment horizontal="left" vertical="top"/>
    </xf>
    <xf numFmtId="0" fontId="11" fillId="0" borderId="0" xfId="0" applyFont="1" applyBorder="1" applyAlignment="1">
      <alignment vertical="top" wrapText="1"/>
    </xf>
    <xf numFmtId="0" fontId="11" fillId="0" borderId="0" xfId="0" applyFont="1" applyBorder="1"/>
    <xf numFmtId="0" fontId="11" fillId="0" borderId="0" xfId="0" applyFont="1" applyBorder="1" applyAlignment="1">
      <alignment vertical="center"/>
    </xf>
    <xf numFmtId="0" fontId="0" fillId="0" borderId="0" xfId="0" applyBorder="1" applyAlignment="1">
      <alignment vertical="center"/>
    </xf>
    <xf numFmtId="0" fontId="42" fillId="0" borderId="70" xfId="24" applyFont="1" applyBorder="1" applyAlignment="1">
      <alignment horizontal="center" vertical="center"/>
    </xf>
    <xf numFmtId="0" fontId="42" fillId="0" borderId="0" xfId="24" applyFont="1" applyBorder="1" applyAlignment="1">
      <alignment horizontal="center" vertical="center"/>
    </xf>
    <xf numFmtId="0" fontId="43" fillId="0" borderId="70" xfId="24" applyFont="1" applyBorder="1" applyAlignment="1">
      <alignment vertical="center"/>
    </xf>
    <xf numFmtId="0" fontId="44" fillId="0" borderId="0" xfId="24" applyFont="1" applyBorder="1" applyAlignment="1">
      <alignment vertical="center"/>
    </xf>
    <xf numFmtId="0" fontId="45" fillId="0" borderId="0" xfId="24" applyFont="1" applyBorder="1" applyAlignment="1">
      <alignment vertical="center"/>
    </xf>
    <xf numFmtId="0" fontId="43" fillId="0" borderId="70" xfId="24" applyFont="1" applyBorder="1"/>
    <xf numFmtId="0" fontId="44" fillId="0" borderId="0" xfId="24" applyFont="1" applyBorder="1"/>
    <xf numFmtId="2" fontId="44" fillId="0" borderId="0" xfId="24" applyNumberFormat="1" applyFont="1" applyBorder="1"/>
    <xf numFmtId="0" fontId="44" fillId="0" borderId="70" xfId="24" applyFont="1" applyBorder="1"/>
    <xf numFmtId="0" fontId="43" fillId="0" borderId="0" xfId="24" applyFont="1" applyBorder="1"/>
    <xf numFmtId="0" fontId="5" fillId="0" borderId="70" xfId="24" applyBorder="1"/>
    <xf numFmtId="4" fontId="5" fillId="0" borderId="0" xfId="24" applyNumberFormat="1" applyBorder="1"/>
    <xf numFmtId="0" fontId="11" fillId="0" borderId="70" xfId="24" applyFont="1" applyBorder="1"/>
    <xf numFmtId="2" fontId="43" fillId="0" borderId="0" xfId="24" applyNumberFormat="1" applyFont="1" applyBorder="1"/>
    <xf numFmtId="2" fontId="43" fillId="0" borderId="72" xfId="24" applyNumberFormat="1" applyFont="1" applyBorder="1" applyAlignment="1">
      <alignment horizontal="center" vertical="center"/>
    </xf>
    <xf numFmtId="4" fontId="11" fillId="0" borderId="71" xfId="24" applyNumberFormat="1" applyFont="1" applyBorder="1"/>
    <xf numFmtId="0" fontId="11" fillId="0" borderId="73" xfId="24" applyFont="1" applyBorder="1"/>
    <xf numFmtId="0" fontId="5" fillId="0" borderId="16" xfId="24" applyBorder="1"/>
    <xf numFmtId="0" fontId="5" fillId="0" borderId="16" xfId="24" applyFont="1" applyBorder="1"/>
    <xf numFmtId="0" fontId="5" fillId="0" borderId="76" xfId="24" applyBorder="1"/>
    <xf numFmtId="171" fontId="47" fillId="12" borderId="6" xfId="2" applyNumberFormat="1" applyFont="1" applyFill="1" applyBorder="1" applyAlignment="1">
      <alignment horizontal="center" vertical="center"/>
    </xf>
    <xf numFmtId="44" fontId="47" fillId="12" borderId="6" xfId="0" applyNumberFormat="1" applyFont="1" applyFill="1" applyBorder="1" applyAlignment="1">
      <alignment horizontal="right" vertical="center"/>
    </xf>
    <xf numFmtId="169" fontId="47" fillId="12" borderId="6" xfId="0" applyNumberFormat="1" applyFont="1" applyFill="1" applyBorder="1" applyAlignment="1">
      <alignment horizontal="center" vertical="center"/>
    </xf>
    <xf numFmtId="0" fontId="47" fillId="12" borderId="6" xfId="0" applyFont="1" applyFill="1" applyBorder="1" applyAlignment="1">
      <alignment horizontal="center" vertical="center" wrapText="1"/>
    </xf>
    <xf numFmtId="170" fontId="24" fillId="11" borderId="6" xfId="0" applyNumberFormat="1" applyFont="1" applyFill="1" applyBorder="1" applyAlignment="1">
      <alignment horizontal="center" vertical="center"/>
    </xf>
    <xf numFmtId="44" fontId="4" fillId="11" borderId="6" xfId="1" applyFont="1" applyFill="1" applyBorder="1" applyAlignment="1">
      <alignment horizontal="right" vertical="center"/>
    </xf>
    <xf numFmtId="171" fontId="24" fillId="11" borderId="6" xfId="2" applyNumberFormat="1" applyFont="1" applyFill="1" applyBorder="1" applyAlignment="1">
      <alignment horizontal="center" vertical="center"/>
    </xf>
    <xf numFmtId="10" fontId="12" fillId="11" borderId="39" xfId="12" applyNumberFormat="1" applyFont="1" applyFill="1" applyBorder="1" applyAlignment="1">
      <alignment vertical="center"/>
    </xf>
    <xf numFmtId="10" fontId="12" fillId="11" borderId="41" xfId="12" applyNumberFormat="1" applyFont="1" applyFill="1" applyBorder="1" applyAlignment="1">
      <alignment vertical="center"/>
    </xf>
    <xf numFmtId="44" fontId="24" fillId="3" borderId="6" xfId="1" applyFont="1" applyFill="1" applyBorder="1" applyAlignment="1">
      <alignment horizontal="right" vertical="center"/>
    </xf>
    <xf numFmtId="0" fontId="4" fillId="7" borderId="0" xfId="0" applyFont="1" applyFill="1" applyAlignment="1">
      <alignment horizontal="center" vertical="center"/>
    </xf>
    <xf numFmtId="0" fontId="4" fillId="0" borderId="0" xfId="0" applyFont="1" applyAlignment="1">
      <alignment horizontal="center" vertical="center"/>
    </xf>
    <xf numFmtId="0" fontId="24" fillId="0" borderId="0" xfId="0" applyFont="1" applyAlignment="1">
      <alignment horizontal="left" vertical="center"/>
    </xf>
    <xf numFmtId="0" fontId="24" fillId="0" borderId="0" xfId="0" applyFont="1" applyAlignment="1">
      <alignment horizontal="center" vertical="center"/>
    </xf>
    <xf numFmtId="0" fontId="38" fillId="0" borderId="0" xfId="0" applyFont="1" applyAlignment="1">
      <alignment horizontal="right" vertical="center"/>
    </xf>
    <xf numFmtId="0" fontId="36" fillId="0" borderId="0" xfId="0" applyFont="1" applyAlignment="1">
      <alignment horizontal="center" vertical="center"/>
    </xf>
    <xf numFmtId="0" fontId="36" fillId="0" borderId="0" xfId="0" applyFont="1" applyAlignment="1">
      <alignment horizontal="left" vertical="center"/>
    </xf>
    <xf numFmtId="10" fontId="24" fillId="0" borderId="0" xfId="2" applyNumberFormat="1" applyFont="1" applyAlignment="1">
      <alignment horizontal="right" vertical="center"/>
    </xf>
    <xf numFmtId="0" fontId="36" fillId="0" borderId="0" xfId="0" applyFont="1" applyAlignment="1">
      <alignment vertical="center"/>
    </xf>
    <xf numFmtId="0" fontId="4" fillId="0" borderId="0" xfId="0" applyFont="1" applyAlignment="1">
      <alignment horizontal="center" vertical="center"/>
    </xf>
    <xf numFmtId="0" fontId="4" fillId="7" borderId="0" xfId="0" applyFont="1" applyFill="1" applyAlignment="1">
      <alignment horizontal="center" vertical="center"/>
    </xf>
    <xf numFmtId="0" fontId="24" fillId="0" borderId="0" xfId="0" applyFont="1" applyAlignment="1">
      <alignment horizontal="left" vertical="center"/>
    </xf>
    <xf numFmtId="0" fontId="24" fillId="0" borderId="0" xfId="0" applyFont="1" applyAlignment="1">
      <alignment horizontal="center" vertical="center"/>
    </xf>
    <xf numFmtId="0" fontId="24" fillId="9" borderId="6" xfId="0" applyFont="1" applyFill="1" applyBorder="1" applyAlignment="1">
      <alignment horizontal="center" vertical="center" wrapText="1"/>
    </xf>
    <xf numFmtId="168" fontId="24" fillId="9" borderId="6" xfId="0" applyNumberFormat="1" applyFont="1" applyFill="1" applyBorder="1" applyAlignment="1">
      <alignment horizontal="center" vertical="center"/>
    </xf>
    <xf numFmtId="172" fontId="24" fillId="9" borderId="6" xfId="0" applyNumberFormat="1" applyFont="1" applyFill="1" applyBorder="1" applyAlignment="1">
      <alignment horizontal="center" vertical="center"/>
    </xf>
    <xf numFmtId="0" fontId="24" fillId="13" borderId="6" xfId="0" applyFont="1" applyFill="1" applyBorder="1" applyAlignment="1">
      <alignment vertical="center" wrapText="1"/>
    </xf>
    <xf numFmtId="0" fontId="24" fillId="13" borderId="6" xfId="0" applyFont="1" applyFill="1" applyBorder="1" applyAlignment="1">
      <alignment horizontal="center" vertical="center" wrapText="1"/>
    </xf>
    <xf numFmtId="168" fontId="24" fillId="13" borderId="6" xfId="0" applyNumberFormat="1" applyFont="1" applyFill="1" applyBorder="1" applyAlignment="1">
      <alignment horizontal="center" vertical="center"/>
    </xf>
    <xf numFmtId="0" fontId="24" fillId="13" borderId="6" xfId="0" applyFont="1" applyFill="1" applyBorder="1" applyAlignment="1">
      <alignment horizontal="center" vertical="center"/>
    </xf>
    <xf numFmtId="172" fontId="24" fillId="13" borderId="6" xfId="0" applyNumberFormat="1" applyFont="1" applyFill="1" applyBorder="1" applyAlignment="1">
      <alignment horizontal="center" vertical="center"/>
    </xf>
    <xf numFmtId="0" fontId="24" fillId="14" borderId="6" xfId="0" applyFont="1" applyFill="1" applyBorder="1" applyAlignment="1">
      <alignment vertical="center" wrapText="1"/>
    </xf>
    <xf numFmtId="0" fontId="24" fillId="14" borderId="6" xfId="0" applyFont="1" applyFill="1" applyBorder="1" applyAlignment="1">
      <alignment horizontal="center" vertical="center" wrapText="1"/>
    </xf>
    <xf numFmtId="168" fontId="24" fillId="14" borderId="6" xfId="0" applyNumberFormat="1" applyFont="1" applyFill="1" applyBorder="1" applyAlignment="1">
      <alignment horizontal="center" vertical="center"/>
    </xf>
    <xf numFmtId="0" fontId="24" fillId="14" borderId="6" xfId="0" applyFont="1" applyFill="1" applyBorder="1" applyAlignment="1">
      <alignment horizontal="center" vertical="center"/>
    </xf>
    <xf numFmtId="172" fontId="24" fillId="14" borderId="6" xfId="0" applyNumberFormat="1" applyFont="1" applyFill="1" applyBorder="1" applyAlignment="1">
      <alignment horizontal="center" vertical="center"/>
    </xf>
    <xf numFmtId="44" fontId="24" fillId="13" borderId="0" xfId="1" applyFont="1" applyFill="1" applyAlignment="1">
      <alignment vertical="center"/>
    </xf>
    <xf numFmtId="2" fontId="44" fillId="11" borderId="0" xfId="24" applyNumberFormat="1" applyFont="1" applyFill="1" applyBorder="1"/>
    <xf numFmtId="2" fontId="44" fillId="11" borderId="72" xfId="24" applyNumberFormat="1" applyFont="1" applyFill="1" applyBorder="1" applyAlignment="1">
      <alignment horizontal="center" vertical="center"/>
    </xf>
    <xf numFmtId="0" fontId="27" fillId="0" borderId="0" xfId="0" applyFont="1" applyAlignment="1">
      <alignment horizontal="left" vertical="center" wrapText="1"/>
    </xf>
    <xf numFmtId="0" fontId="27" fillId="11" borderId="0" xfId="0" applyFont="1" applyFill="1" applyBorder="1" applyAlignment="1">
      <alignment horizontal="left" vertical="center" wrapText="1"/>
    </xf>
    <xf numFmtId="0" fontId="48" fillId="12" borderId="0" xfId="0" applyFont="1" applyFill="1" applyBorder="1" applyAlignment="1">
      <alignment horizontal="left" vertical="center"/>
    </xf>
    <xf numFmtId="0" fontId="36" fillId="11" borderId="0" xfId="0" applyFont="1" applyFill="1" applyBorder="1" applyAlignment="1">
      <alignment horizontal="left" vertical="center" wrapText="1"/>
    </xf>
    <xf numFmtId="0" fontId="29" fillId="0" borderId="0" xfId="0" applyFont="1" applyBorder="1" applyAlignment="1">
      <alignment horizontal="center" vertical="center"/>
    </xf>
    <xf numFmtId="0" fontId="27" fillId="11" borderId="0" xfId="0" applyFont="1" applyFill="1" applyAlignment="1">
      <alignment horizontal="left" vertical="center" wrapText="1"/>
    </xf>
    <xf numFmtId="0" fontId="32" fillId="10" borderId="6" xfId="0" applyFont="1" applyFill="1" applyBorder="1" applyAlignment="1">
      <alignment horizontal="left" vertical="center"/>
    </xf>
    <xf numFmtId="0" fontId="26" fillId="11" borderId="6" xfId="0" applyFont="1" applyFill="1" applyBorder="1" applyAlignment="1">
      <alignment horizontal="left" vertical="center" wrapText="1"/>
    </xf>
    <xf numFmtId="0" fontId="29" fillId="0" borderId="0" xfId="0" applyFont="1" applyAlignment="1">
      <alignment horizontal="center" vertical="center"/>
    </xf>
    <xf numFmtId="0" fontId="4" fillId="7" borderId="6" xfId="0" applyFont="1" applyFill="1" applyBorder="1" applyAlignment="1">
      <alignment horizontal="right" vertical="center"/>
    </xf>
    <xf numFmtId="0" fontId="35" fillId="9" borderId="6" xfId="0" applyFont="1" applyFill="1" applyBorder="1" applyAlignment="1">
      <alignment horizontal="right" vertical="center"/>
    </xf>
    <xf numFmtId="170" fontId="35" fillId="9" borderId="6" xfId="0" applyNumberFormat="1" applyFont="1" applyFill="1" applyBorder="1" applyAlignment="1">
      <alignment horizontal="right" vertical="center"/>
    </xf>
    <xf numFmtId="170" fontId="4" fillId="7" borderId="7" xfId="0" applyNumberFormat="1" applyFont="1" applyFill="1" applyBorder="1" applyAlignment="1">
      <alignment horizontal="right" vertical="center"/>
    </xf>
    <xf numFmtId="170" fontId="4" fillId="7" borderId="9" xfId="0" applyNumberFormat="1" applyFont="1" applyFill="1" applyBorder="1" applyAlignment="1">
      <alignment horizontal="right" vertical="center"/>
    </xf>
    <xf numFmtId="170" fontId="4" fillId="9" borderId="6" xfId="0" applyNumberFormat="1" applyFont="1" applyFill="1" applyBorder="1" applyAlignment="1">
      <alignment horizontal="right" vertical="center"/>
    </xf>
    <xf numFmtId="170" fontId="4" fillId="7" borderId="6" xfId="0" applyNumberFormat="1" applyFont="1" applyFill="1" applyBorder="1" applyAlignment="1">
      <alignment horizontal="right" vertical="center"/>
    </xf>
    <xf numFmtId="0" fontId="4" fillId="7" borderId="0" xfId="0" applyFont="1" applyFill="1" applyAlignment="1">
      <alignment horizontal="left" vertical="center" wrapText="1"/>
    </xf>
    <xf numFmtId="0" fontId="4" fillId="7" borderId="16" xfId="0" applyFont="1" applyFill="1" applyBorder="1" applyAlignment="1">
      <alignment horizontal="left" vertical="center" wrapText="1"/>
    </xf>
    <xf numFmtId="0" fontId="4" fillId="7" borderId="0" xfId="0" applyFont="1" applyFill="1" applyAlignment="1">
      <alignment horizontal="center" vertical="center"/>
    </xf>
    <xf numFmtId="0" fontId="4" fillId="7" borderId="16" xfId="0" applyFont="1" applyFill="1" applyBorder="1" applyAlignment="1">
      <alignment horizontal="center" vertical="center"/>
    </xf>
    <xf numFmtId="0" fontId="4" fillId="0" borderId="0" xfId="0" applyFont="1" applyAlignment="1">
      <alignment horizontal="center" vertical="center"/>
    </xf>
    <xf numFmtId="0" fontId="47" fillId="12" borderId="7" xfId="0" applyFont="1" applyFill="1" applyBorder="1" applyAlignment="1">
      <alignment horizontal="right" vertical="center"/>
    </xf>
    <xf numFmtId="0" fontId="47" fillId="12" borderId="8" xfId="0" applyFont="1" applyFill="1" applyBorder="1" applyAlignment="1">
      <alignment horizontal="right" vertical="center"/>
    </xf>
    <xf numFmtId="0" fontId="47" fillId="12" borderId="9" xfId="0" applyFont="1" applyFill="1" applyBorder="1" applyAlignment="1">
      <alignment horizontal="right" vertical="center"/>
    </xf>
    <xf numFmtId="0" fontId="47" fillId="12" borderId="7" xfId="0" applyFont="1" applyFill="1" applyBorder="1" applyAlignment="1">
      <alignment horizontal="left" vertical="center" wrapText="1"/>
    </xf>
    <xf numFmtId="0" fontId="47" fillId="12" borderId="9" xfId="0" applyFont="1" applyFill="1" applyBorder="1" applyAlignment="1">
      <alignment horizontal="left" vertical="center" wrapText="1"/>
    </xf>
    <xf numFmtId="0" fontId="47" fillId="12" borderId="6" xfId="0" applyFont="1" applyFill="1" applyBorder="1" applyAlignment="1">
      <alignment horizontal="right" vertical="center"/>
    </xf>
    <xf numFmtId="0" fontId="24" fillId="0" borderId="0" xfId="0" applyFont="1" applyAlignment="1">
      <alignment horizontal="left" vertical="center"/>
    </xf>
    <xf numFmtId="0" fontId="49" fillId="11" borderId="6" xfId="0" applyFont="1" applyFill="1" applyBorder="1" applyAlignment="1">
      <alignment horizontal="left" vertical="center" wrapText="1"/>
    </xf>
    <xf numFmtId="0" fontId="32" fillId="12" borderId="7" xfId="0" applyFont="1" applyFill="1" applyBorder="1" applyAlignment="1">
      <alignment horizontal="center" vertical="center"/>
    </xf>
    <xf numFmtId="0" fontId="32" fillId="12" borderId="9" xfId="0" applyFont="1" applyFill="1" applyBorder="1" applyAlignment="1">
      <alignment horizontal="center"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31" fillId="10" borderId="6" xfId="0" applyFont="1" applyFill="1" applyBorder="1" applyAlignment="1">
      <alignment horizontal="left" vertical="center"/>
    </xf>
    <xf numFmtId="0" fontId="4" fillId="7" borderId="6" xfId="0" applyFont="1" applyFill="1" applyBorder="1" applyAlignment="1">
      <alignment horizontal="left" vertical="center"/>
    </xf>
    <xf numFmtId="0" fontId="24" fillId="0" borderId="0" xfId="0" applyFont="1" applyAlignment="1">
      <alignment horizontal="center" vertical="center"/>
    </xf>
    <xf numFmtId="0" fontId="32" fillId="10" borderId="7" xfId="0" applyFont="1" applyFill="1" applyBorder="1" applyAlignment="1">
      <alignment horizontal="center" vertical="center"/>
    </xf>
    <xf numFmtId="0" fontId="32" fillId="10" borderId="9" xfId="0" applyFont="1" applyFill="1" applyBorder="1" applyAlignment="1">
      <alignment horizontal="center" vertical="center"/>
    </xf>
    <xf numFmtId="0" fontId="12" fillId="0" borderId="37" xfId="12" applyFont="1" applyBorder="1" applyAlignment="1">
      <alignment horizontal="center" vertical="center"/>
    </xf>
    <xf numFmtId="0" fontId="12" fillId="0" borderId="38" xfId="12" applyFont="1" applyBorder="1" applyAlignment="1">
      <alignment horizontal="center" vertical="center"/>
    </xf>
    <xf numFmtId="0" fontId="12" fillId="0" borderId="40" xfId="12" applyFont="1" applyBorder="1" applyAlignment="1">
      <alignment horizontal="center" vertical="center"/>
    </xf>
    <xf numFmtId="0" fontId="12" fillId="0" borderId="5" xfId="12" applyFont="1" applyBorder="1" applyAlignment="1">
      <alignment horizontal="center" vertical="center"/>
    </xf>
    <xf numFmtId="10" fontId="5" fillId="0" borderId="43" xfId="12" applyNumberFormat="1" applyFont="1" applyFill="1" applyBorder="1" applyAlignment="1">
      <alignment horizontal="center" vertical="center"/>
    </xf>
    <xf numFmtId="10" fontId="5" fillId="0" borderId="44" xfId="12" applyNumberFormat="1" applyFont="1" applyFill="1" applyBorder="1" applyAlignment="1">
      <alignment horizontal="center" vertical="center"/>
    </xf>
    <xf numFmtId="10" fontId="5" fillId="0" borderId="0" xfId="22" applyNumberFormat="1" applyFont="1" applyBorder="1" applyAlignment="1">
      <alignment horizontal="center" vertical="center"/>
    </xf>
    <xf numFmtId="0" fontId="11" fillId="0" borderId="31" xfId="12" applyFont="1" applyFill="1" applyBorder="1" applyAlignment="1">
      <alignment horizontal="right" vertical="center"/>
    </xf>
    <xf numFmtId="0" fontId="11" fillId="0" borderId="32" xfId="12" applyFont="1" applyFill="1" applyBorder="1" applyAlignment="1">
      <alignment horizontal="right" vertical="center"/>
    </xf>
    <xf numFmtId="165" fontId="11" fillId="5" borderId="22" xfId="12" applyNumberFormat="1" applyFont="1" applyFill="1" applyBorder="1" applyAlignment="1">
      <alignment horizontal="center" vertical="center" wrapText="1"/>
    </xf>
    <xf numFmtId="165" fontId="11" fillId="5" borderId="23" xfId="12" applyNumberFormat="1" applyFont="1" applyFill="1" applyBorder="1" applyAlignment="1">
      <alignment horizontal="center" vertical="center" wrapText="1"/>
    </xf>
    <xf numFmtId="165" fontId="11" fillId="5" borderId="25" xfId="12" applyNumberFormat="1" applyFont="1" applyFill="1" applyBorder="1" applyAlignment="1">
      <alignment horizontal="center" vertical="center" wrapText="1"/>
    </xf>
    <xf numFmtId="165" fontId="11" fillId="5" borderId="29" xfId="12" applyNumberFormat="1" applyFont="1" applyFill="1" applyBorder="1" applyAlignment="1">
      <alignment horizontal="center" vertical="center" wrapText="1"/>
    </xf>
    <xf numFmtId="165" fontId="11" fillId="5" borderId="6" xfId="12" applyNumberFormat="1" applyFont="1" applyFill="1" applyBorder="1" applyAlignment="1">
      <alignment horizontal="center" vertical="center" wrapText="1"/>
    </xf>
    <xf numFmtId="165" fontId="11" fillId="5" borderId="30" xfId="12" applyNumberFormat="1" applyFont="1" applyFill="1" applyBorder="1" applyAlignment="1">
      <alignment horizontal="center" vertical="center" wrapText="1"/>
    </xf>
    <xf numFmtId="0" fontId="5" fillId="0" borderId="20" xfId="12" applyFont="1" applyFill="1" applyBorder="1" applyAlignment="1">
      <alignment horizontal="center" vertical="center"/>
    </xf>
    <xf numFmtId="0" fontId="5" fillId="0" borderId="0" xfId="12" applyFont="1" applyFill="1" applyBorder="1" applyAlignment="1">
      <alignment horizontal="center" vertical="center"/>
    </xf>
    <xf numFmtId="0" fontId="11" fillId="0" borderId="37" xfId="12" applyFont="1" applyFill="1" applyBorder="1" applyAlignment="1">
      <alignment horizontal="center" vertical="center"/>
    </xf>
    <xf numFmtId="0" fontId="11" fillId="0" borderId="38" xfId="12" applyFont="1" applyFill="1" applyBorder="1" applyAlignment="1">
      <alignment horizontal="center" vertical="center"/>
    </xf>
    <xf numFmtId="0" fontId="11" fillId="0" borderId="39" xfId="12" applyFont="1" applyFill="1" applyBorder="1" applyAlignment="1">
      <alignment horizontal="center" vertical="center"/>
    </xf>
    <xf numFmtId="0" fontId="11" fillId="0" borderId="40" xfId="12" applyFont="1" applyFill="1" applyBorder="1" applyAlignment="1">
      <alignment horizontal="center" vertical="center"/>
    </xf>
    <xf numFmtId="0" fontId="11" fillId="0" borderId="5" xfId="12" applyFont="1" applyFill="1" applyBorder="1" applyAlignment="1">
      <alignment horizontal="center" vertical="center"/>
    </xf>
    <xf numFmtId="0" fontId="11" fillId="0" borderId="41" xfId="12" applyFont="1" applyFill="1" applyBorder="1" applyAlignment="1">
      <alignment horizontal="center" vertical="center"/>
    </xf>
    <xf numFmtId="0" fontId="19" fillId="3" borderId="32" xfId="12" applyFont="1" applyFill="1" applyBorder="1" applyAlignment="1">
      <alignment horizontal="center" vertical="center"/>
    </xf>
    <xf numFmtId="10" fontId="8" fillId="0" borderId="45" xfId="22" applyNumberFormat="1" applyFont="1" applyBorder="1" applyAlignment="1">
      <alignment horizontal="center" vertical="center" wrapText="1"/>
    </xf>
    <xf numFmtId="10" fontId="8" fillId="0" borderId="47" xfId="22" applyNumberFormat="1" applyFont="1" applyBorder="1" applyAlignment="1">
      <alignment horizontal="center" vertical="center" wrapText="1"/>
    </xf>
    <xf numFmtId="0" fontId="21" fillId="0" borderId="17" xfId="12" applyFont="1" applyBorder="1" applyAlignment="1">
      <alignment horizontal="center" vertical="center" wrapText="1"/>
    </xf>
    <xf numFmtId="0" fontId="21" fillId="0" borderId="48" xfId="12" applyFont="1" applyBorder="1" applyAlignment="1">
      <alignment horizontal="center" vertical="center" wrapText="1"/>
    </xf>
    <xf numFmtId="0" fontId="21" fillId="0" borderId="46" xfId="12" applyFont="1" applyBorder="1" applyAlignment="1">
      <alignment horizontal="center" vertical="center" wrapText="1"/>
    </xf>
    <xf numFmtId="0" fontId="21" fillId="0" borderId="49" xfId="12" applyFont="1" applyBorder="1" applyAlignment="1">
      <alignment horizontal="center" vertical="center" wrapText="1"/>
    </xf>
    <xf numFmtId="0" fontId="5" fillId="0" borderId="45" xfId="12" applyFont="1" applyBorder="1" applyAlignment="1">
      <alignment horizontal="center" vertical="center"/>
    </xf>
    <xf numFmtId="0" fontId="5" fillId="0" borderId="26" xfId="12" applyFont="1" applyBorder="1" applyAlignment="1">
      <alignment horizontal="center" vertical="center"/>
    </xf>
    <xf numFmtId="0" fontId="5" fillId="0" borderId="17" xfId="12" applyFont="1" applyFill="1" applyBorder="1" applyAlignment="1">
      <alignment horizontal="left" vertical="center"/>
    </xf>
    <xf numFmtId="0" fontId="5" fillId="0" borderId="27" xfId="12" applyFont="1" applyFill="1" applyBorder="1" applyAlignment="1">
      <alignment horizontal="left" vertical="center"/>
    </xf>
    <xf numFmtId="10" fontId="5" fillId="0" borderId="46" xfId="22" applyNumberFormat="1" applyFont="1" applyFill="1" applyBorder="1" applyAlignment="1" applyProtection="1">
      <alignment horizontal="center" vertical="center"/>
      <protection locked="0"/>
    </xf>
    <xf numFmtId="10" fontId="5" fillId="0" borderId="28" xfId="22" applyNumberFormat="1" applyFont="1" applyFill="1" applyBorder="1" applyAlignment="1" applyProtection="1">
      <alignment horizontal="center" vertical="center"/>
      <protection locked="0"/>
    </xf>
    <xf numFmtId="10" fontId="5" fillId="0" borderId="43" xfId="22" applyNumberFormat="1" applyFont="1" applyBorder="1" applyAlignment="1">
      <alignment horizontal="center" vertical="center"/>
    </xf>
    <xf numFmtId="10" fontId="5" fillId="0" borderId="44" xfId="22" applyNumberFormat="1" applyFont="1" applyBorder="1" applyAlignment="1">
      <alignment horizontal="center" vertical="center"/>
    </xf>
    <xf numFmtId="10" fontId="5" fillId="0" borderId="7" xfId="22" applyNumberFormat="1" applyFont="1" applyBorder="1" applyAlignment="1">
      <alignment horizontal="center" vertical="center"/>
    </xf>
    <xf numFmtId="10" fontId="5" fillId="0" borderId="9" xfId="22" applyNumberFormat="1" applyFont="1" applyBorder="1" applyAlignment="1">
      <alignment horizontal="center" vertical="center"/>
    </xf>
    <xf numFmtId="10" fontId="5" fillId="0" borderId="34" xfId="22" applyNumberFormat="1" applyFont="1" applyBorder="1" applyAlignment="1">
      <alignment horizontal="center" vertical="center"/>
    </xf>
    <xf numFmtId="10" fontId="5" fillId="0" borderId="35" xfId="22" applyNumberFormat="1" applyFont="1" applyBorder="1" applyAlignment="1">
      <alignment horizontal="center" vertical="center"/>
    </xf>
    <xf numFmtId="0" fontId="5" fillId="0" borderId="20" xfId="12" applyFont="1" applyBorder="1" applyAlignment="1">
      <alignment horizontal="center" vertical="center"/>
    </xf>
    <xf numFmtId="0" fontId="5" fillId="0" borderId="0" xfId="12" applyFont="1" applyBorder="1" applyAlignment="1">
      <alignment horizontal="center" vertical="center"/>
    </xf>
    <xf numFmtId="0" fontId="11" fillId="0" borderId="23" xfId="12" applyFont="1" applyFill="1" applyBorder="1" applyAlignment="1">
      <alignment horizontal="justify" vertical="center" wrapText="1"/>
    </xf>
    <xf numFmtId="0" fontId="11" fillId="0" borderId="25" xfId="12" applyFont="1" applyFill="1" applyBorder="1" applyAlignment="1">
      <alignment horizontal="justify" vertical="center" wrapText="1"/>
    </xf>
    <xf numFmtId="49" fontId="19" fillId="5" borderId="37" xfId="12" applyNumberFormat="1" applyFont="1" applyFill="1" applyBorder="1" applyAlignment="1">
      <alignment horizontal="center" vertical="center" wrapText="1"/>
    </xf>
    <xf numFmtId="49" fontId="19" fillId="5" borderId="38" xfId="12" applyNumberFormat="1" applyFont="1" applyFill="1" applyBorder="1" applyAlignment="1">
      <alignment horizontal="center" vertical="center" wrapText="1"/>
    </xf>
    <xf numFmtId="49" fontId="19" fillId="5" borderId="39" xfId="12" applyNumberFormat="1" applyFont="1" applyFill="1" applyBorder="1" applyAlignment="1">
      <alignment horizontal="center" vertical="center" wrapText="1"/>
    </xf>
    <xf numFmtId="10" fontId="5" fillId="0" borderId="24" xfId="22" applyNumberFormat="1" applyFont="1" applyBorder="1" applyAlignment="1">
      <alignment horizontal="center" vertical="center"/>
    </xf>
    <xf numFmtId="10" fontId="5" fillId="0" borderId="36" xfId="22" applyNumberFormat="1" applyFont="1" applyBorder="1" applyAlignment="1">
      <alignment horizontal="center" vertical="center"/>
    </xf>
    <xf numFmtId="49" fontId="16" fillId="11" borderId="2" xfId="12" applyNumberFormat="1" applyFont="1" applyFill="1" applyBorder="1" applyAlignment="1">
      <alignment horizontal="center" vertical="center"/>
    </xf>
    <xf numFmtId="49" fontId="16" fillId="11" borderId="3" xfId="12" applyNumberFormat="1" applyFont="1" applyFill="1" applyBorder="1" applyAlignment="1">
      <alignment horizontal="center" vertical="center"/>
    </xf>
    <xf numFmtId="49" fontId="16" fillId="11" borderId="1" xfId="12" applyNumberFormat="1" applyFont="1" applyFill="1" applyBorder="1" applyAlignment="1">
      <alignment horizontal="center" vertical="center"/>
    </xf>
    <xf numFmtId="49" fontId="19" fillId="5" borderId="22" xfId="12" applyNumberFormat="1" applyFont="1" applyFill="1" applyBorder="1" applyAlignment="1">
      <alignment horizontal="center" vertical="center" wrapText="1"/>
    </xf>
    <xf numFmtId="49" fontId="19" fillId="5" borderId="23" xfId="12" applyNumberFormat="1" applyFont="1" applyFill="1" applyBorder="1" applyAlignment="1">
      <alignment horizontal="center" vertical="center" wrapText="1"/>
    </xf>
    <xf numFmtId="49" fontId="19" fillId="5" borderId="24" xfId="12" applyNumberFormat="1" applyFont="1" applyFill="1" applyBorder="1" applyAlignment="1">
      <alignment horizontal="center" vertical="center" wrapText="1"/>
    </xf>
    <xf numFmtId="49" fontId="19" fillId="5" borderId="25" xfId="12" applyNumberFormat="1" applyFont="1" applyFill="1" applyBorder="1" applyAlignment="1">
      <alignment horizontal="center" vertical="center" wrapText="1"/>
    </xf>
    <xf numFmtId="49" fontId="19" fillId="5" borderId="29" xfId="12" applyNumberFormat="1" applyFont="1" applyFill="1" applyBorder="1" applyAlignment="1">
      <alignment horizontal="center" vertical="center" wrapText="1"/>
    </xf>
    <xf numFmtId="49" fontId="19" fillId="5" borderId="6" xfId="12" applyNumberFormat="1" applyFont="1" applyFill="1" applyBorder="1" applyAlignment="1">
      <alignment horizontal="center" vertical="center" wrapText="1"/>
    </xf>
    <xf numFmtId="49" fontId="19" fillId="5" borderId="7" xfId="12" applyNumberFormat="1" applyFont="1" applyFill="1" applyBorder="1" applyAlignment="1">
      <alignment horizontal="center" vertical="center" wrapText="1"/>
    </xf>
    <xf numFmtId="49" fontId="19" fillId="5" borderId="30" xfId="12" applyNumberFormat="1" applyFont="1" applyFill="1" applyBorder="1" applyAlignment="1">
      <alignment horizontal="center" vertical="center" wrapText="1"/>
    </xf>
    <xf numFmtId="0" fontId="19" fillId="0" borderId="26" xfId="12" applyFont="1" applyFill="1" applyBorder="1" applyAlignment="1">
      <alignment horizontal="center" vertical="center"/>
    </xf>
    <xf numFmtId="0" fontId="19" fillId="0" borderId="31" xfId="12" applyFont="1" applyFill="1" applyBorder="1" applyAlignment="1">
      <alignment horizontal="center" vertical="center"/>
    </xf>
    <xf numFmtId="0" fontId="19" fillId="0" borderId="27" xfId="12" applyFont="1" applyFill="1" applyBorder="1" applyAlignment="1">
      <alignment horizontal="center" vertical="center"/>
    </xf>
    <xf numFmtId="0" fontId="19" fillId="0" borderId="32" xfId="12" applyFont="1" applyFill="1" applyBorder="1" applyAlignment="1">
      <alignment horizontal="center" vertical="center"/>
    </xf>
    <xf numFmtId="0" fontId="19" fillId="0" borderId="28" xfId="12" applyFont="1" applyFill="1" applyBorder="1" applyAlignment="1">
      <alignment horizontal="center" vertical="center"/>
    </xf>
    <xf numFmtId="0" fontId="19" fillId="0" borderId="33" xfId="12" applyFont="1" applyFill="1" applyBorder="1" applyAlignment="1">
      <alignment horizontal="center" vertical="center"/>
    </xf>
    <xf numFmtId="0" fontId="19" fillId="3" borderId="34" xfId="12" applyFont="1" applyFill="1" applyBorder="1" applyAlignment="1">
      <alignment horizontal="center" vertical="center"/>
    </xf>
    <xf numFmtId="0" fontId="19" fillId="3" borderId="35" xfId="12" applyFont="1" applyFill="1" applyBorder="1" applyAlignment="1">
      <alignment horizontal="center" vertical="center"/>
    </xf>
    <xf numFmtId="0" fontId="5" fillId="0" borderId="20" xfId="12" applyFont="1" applyBorder="1" applyAlignment="1">
      <alignment vertical="center"/>
    </xf>
    <xf numFmtId="0" fontId="5" fillId="0" borderId="0" xfId="12" applyFont="1" applyBorder="1" applyAlignment="1">
      <alignment vertical="center"/>
    </xf>
    <xf numFmtId="0" fontId="17" fillId="0" borderId="24" xfId="12" applyFont="1" applyBorder="1" applyAlignment="1">
      <alignment horizontal="center"/>
    </xf>
    <xf numFmtId="0" fontId="17" fillId="0" borderId="36" xfId="12" applyFont="1" applyBorder="1" applyAlignment="1">
      <alignment horizontal="center"/>
    </xf>
    <xf numFmtId="4" fontId="15" fillId="0" borderId="0" xfId="12" applyNumberFormat="1" applyFont="1" applyAlignment="1">
      <alignment horizontal="center" wrapText="1"/>
    </xf>
    <xf numFmtId="0" fontId="13" fillId="0" borderId="59" xfId="3" applyFont="1" applyBorder="1" applyAlignment="1">
      <alignment horizontal="right" vertical="center"/>
    </xf>
    <xf numFmtId="0" fontId="13" fillId="6" borderId="18" xfId="3" applyFont="1" applyFill="1" applyBorder="1" applyAlignment="1">
      <alignment horizontal="center" vertical="center"/>
    </xf>
    <xf numFmtId="0" fontId="13" fillId="0" borderId="65" xfId="3" applyNumberFormat="1" applyFont="1" applyBorder="1" applyAlignment="1">
      <alignment horizontal="right" vertical="center"/>
    </xf>
    <xf numFmtId="0" fontId="14" fillId="0" borderId="12" xfId="11" applyFont="1" applyBorder="1" applyAlignment="1">
      <alignment horizontal="left"/>
    </xf>
    <xf numFmtId="0" fontId="14" fillId="6" borderId="61" xfId="3" applyFont="1" applyFill="1" applyBorder="1" applyAlignment="1">
      <alignment horizontal="center" vertical="center"/>
    </xf>
    <xf numFmtId="0" fontId="13" fillId="0" borderId="10" xfId="3" applyFont="1" applyBorder="1" applyAlignment="1">
      <alignment horizontal="left" vertical="center"/>
    </xf>
    <xf numFmtId="0" fontId="14" fillId="0" borderId="12" xfId="3" applyFont="1" applyBorder="1" applyAlignment="1">
      <alignment horizontal="left" vertical="center"/>
    </xf>
    <xf numFmtId="0" fontId="23" fillId="4" borderId="0" xfId="3" applyFont="1" applyFill="1" applyBorder="1" applyAlignment="1">
      <alignment horizontal="center" vertical="center"/>
    </xf>
    <xf numFmtId="0" fontId="14" fillId="0" borderId="12" xfId="3" applyFont="1" applyBorder="1" applyAlignment="1">
      <alignment horizontal="left" vertical="center" wrapText="1"/>
    </xf>
    <xf numFmtId="0" fontId="13" fillId="0" borderId="19" xfId="3" applyFont="1" applyBorder="1" applyAlignment="1">
      <alignment horizontal="left" vertical="center"/>
    </xf>
    <xf numFmtId="0" fontId="14" fillId="0" borderId="15" xfId="11" applyFont="1" applyBorder="1" applyAlignment="1">
      <alignment horizontal="left"/>
    </xf>
    <xf numFmtId="0" fontId="14" fillId="0" borderId="14" xfId="11" applyFont="1" applyBorder="1" applyAlignment="1">
      <alignment horizontal="left"/>
    </xf>
    <xf numFmtId="0" fontId="14" fillId="0" borderId="13" xfId="11" applyFont="1" applyBorder="1" applyAlignment="1">
      <alignment horizontal="left"/>
    </xf>
    <xf numFmtId="0" fontId="13" fillId="0" borderId="50" xfId="3" applyFont="1" applyBorder="1" applyAlignment="1">
      <alignment horizontal="center" vertical="center"/>
    </xf>
    <xf numFmtId="0" fontId="13" fillId="0" borderId="52" xfId="3" applyFont="1" applyBorder="1" applyAlignment="1">
      <alignment horizontal="center" vertical="center"/>
    </xf>
    <xf numFmtId="0" fontId="5" fillId="3" borderId="0" xfId="10" applyFont="1" applyFill="1" applyAlignment="1"/>
    <xf numFmtId="0" fontId="5" fillId="3" borderId="0" xfId="10" applyFont="1" applyFill="1" applyAlignment="1">
      <alignment horizontal="left"/>
    </xf>
    <xf numFmtId="0" fontId="14" fillId="0" borderId="0" xfId="3" applyFont="1" applyBorder="1" applyAlignment="1">
      <alignment horizontal="center" vertical="top"/>
    </xf>
    <xf numFmtId="4" fontId="46" fillId="15" borderId="74" xfId="24" applyNumberFormat="1" applyFont="1" applyFill="1" applyBorder="1" applyAlignment="1">
      <alignment horizontal="center" vertical="center"/>
    </xf>
    <xf numFmtId="4" fontId="46" fillId="15" borderId="75" xfId="24" applyNumberFormat="1" applyFont="1" applyFill="1" applyBorder="1" applyAlignment="1">
      <alignment horizontal="center" vertical="center"/>
    </xf>
    <xf numFmtId="49" fontId="40" fillId="0" borderId="68" xfId="0" applyNumberFormat="1" applyFont="1" applyBorder="1" applyAlignment="1">
      <alignment horizontal="center" vertical="top" wrapText="1"/>
    </xf>
    <xf numFmtId="49" fontId="40" fillId="0" borderId="69" xfId="0" applyNumberFormat="1" applyFont="1" applyBorder="1" applyAlignment="1">
      <alignment horizontal="center" vertical="top" wrapText="1"/>
    </xf>
    <xf numFmtId="49" fontId="40" fillId="0" borderId="0" xfId="0" applyNumberFormat="1" applyFont="1" applyBorder="1" applyAlignment="1">
      <alignment horizontal="center" vertical="top" wrapText="1"/>
    </xf>
    <xf numFmtId="49" fontId="40" fillId="0" borderId="71" xfId="0" applyNumberFormat="1" applyFont="1" applyBorder="1" applyAlignment="1">
      <alignment horizontal="center" vertical="top" wrapText="1"/>
    </xf>
    <xf numFmtId="0" fontId="16" fillId="0" borderId="70"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71" xfId="0" applyFont="1" applyBorder="1" applyAlignment="1">
      <alignment horizontal="center" vertical="center" wrapText="1"/>
    </xf>
    <xf numFmtId="0" fontId="41" fillId="0" borderId="70" xfId="24" applyFont="1" applyBorder="1" applyAlignment="1">
      <alignment horizontal="center" vertical="center" wrapText="1"/>
    </xf>
    <xf numFmtId="0" fontId="41" fillId="0" borderId="0" xfId="24" applyFont="1" applyBorder="1" applyAlignment="1">
      <alignment horizontal="center" vertical="center" wrapText="1"/>
    </xf>
    <xf numFmtId="0" fontId="41" fillId="0" borderId="71" xfId="24" applyFont="1" applyBorder="1" applyAlignment="1">
      <alignment horizontal="center" vertical="center" wrapText="1"/>
    </xf>
    <xf numFmtId="0" fontId="44" fillId="0" borderId="0" xfId="24" applyFont="1" applyBorder="1" applyAlignment="1">
      <alignment horizontal="left"/>
    </xf>
  </cellXfs>
  <cellStyles count="26">
    <cellStyle name="Moeda" xfId="1" builtinId="4"/>
    <cellStyle name="Moeda 2" xfId="7"/>
    <cellStyle name="Moeda 2 2" xfId="8"/>
    <cellStyle name="Moeda 3" xfId="9"/>
    <cellStyle name="Moeda 4" xfId="25"/>
    <cellStyle name="Normal" xfId="0" builtinId="0"/>
    <cellStyle name="Normal 10" xfId="10"/>
    <cellStyle name="Normal 2" xfId="4"/>
    <cellStyle name="Normal 2 2" xfId="6"/>
    <cellStyle name="Normal 2 2 2" xfId="24"/>
    <cellStyle name="Normal 2 3" xfId="11"/>
    <cellStyle name="Normal 3" xfId="5"/>
    <cellStyle name="Normal 6" xfId="12"/>
    <cellStyle name="Normal_PP-VI" xfId="3"/>
    <cellStyle name="Porcentagem" xfId="2" builtinId="5"/>
    <cellStyle name="Porcentagem 2" xfId="13"/>
    <cellStyle name="Separador de milhares 2" xfId="14"/>
    <cellStyle name="Separador de milhares 2 2" xfId="15"/>
    <cellStyle name="Separador de milhares 2 2 2" xfId="16"/>
    <cellStyle name="Separador de milhares 3" xfId="17"/>
    <cellStyle name="Separador de milhares 4" xfId="18"/>
    <cellStyle name="Separador de milhares 5" xfId="19"/>
    <cellStyle name="Separador de milhares 6" xfId="20"/>
    <cellStyle name="Separador de milhares 7" xfId="21"/>
    <cellStyle name="Vírgula 2" xfId="23"/>
    <cellStyle name="Vírgula 6" xfId="22"/>
  </cellStyles>
  <dxfs count="0"/>
  <tableStyles count="0" defaultTableStyle="TableStyleMedium2" defaultPivotStyle="PivotStyleLight16"/>
  <colors>
    <mruColors>
      <color rgb="FFFFFFCC"/>
      <color rgb="FFFFFF99"/>
      <color rgb="FF3F7D58"/>
      <color rgb="FF0000FF"/>
      <color rgb="FFCCFFCC"/>
      <color rgb="FF44923E"/>
      <color rgb="FF00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103802</xdr:rowOff>
    </xdr:from>
    <xdr:to>
      <xdr:col>0</xdr:col>
      <xdr:colOff>1695451</xdr:colOff>
      <xdr:row>2</xdr:row>
      <xdr:rowOff>105264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23825" y="103802"/>
          <a:ext cx="1571626" cy="40151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47226</xdr:colOff>
      <xdr:row>1</xdr:row>
      <xdr:rowOff>0</xdr:rowOff>
    </xdr:from>
    <xdr:to>
      <xdr:col>2</xdr:col>
      <xdr:colOff>830037</xdr:colOff>
      <xdr:row>3</xdr:row>
      <xdr:rowOff>160502</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73155" y="190500"/>
          <a:ext cx="2129918" cy="54150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68036</xdr:colOff>
      <xdr:row>0</xdr:row>
      <xdr:rowOff>54429</xdr:rowOff>
    </xdr:from>
    <xdr:to>
      <xdr:col>2</xdr:col>
      <xdr:colOff>76111</xdr:colOff>
      <xdr:row>2</xdr:row>
      <xdr:rowOff>102053</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8036" y="54429"/>
          <a:ext cx="1681754" cy="42862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8075</xdr:colOff>
      <xdr:row>2</xdr:row>
      <xdr:rowOff>47625</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684475" cy="428624"/>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0</xdr:row>
      <xdr:rowOff>0</xdr:rowOff>
    </xdr:from>
    <xdr:to>
      <xdr:col>2</xdr:col>
      <xdr:colOff>323850</xdr:colOff>
      <xdr:row>2</xdr:row>
      <xdr:rowOff>171450</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9050" y="0"/>
          <a:ext cx="2152650" cy="5715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042sr\2&#170;_GRR\Users\arnaldo.filho\Documents\BKP_Arnaldo\Arnaldo%20Dantas%20de%20Araujo%20Filho\Arnaldo\Or&#231;amento\2016\Comportas%20Baixio%20de%20Irec&#234;\Licita&#231;&#227;o\Planilha%20Or&#231;ament&#225;ria%20-%20Anexo%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ONTAL2\Vira%20Beiju\Documents%20and%20Settings\ilsa.lima\Meus%20documentos\GRD-UEP\GRD-UEP%202009\PLANILHAS\Joca%20Marques\UNIDADES%20ESCOLARES\escola\Or&#231;am_Escola%202%20salas_Joca%20Marques-M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g Aurea"/>
      <sheetName val="CRONOGRAMA"/>
      <sheetName val="COMPOSIÇÕES"/>
      <sheetName val="RELAÇÃO - COMPOSIÇÕES E INSUMOS"/>
      <sheetName val="mc Big Aurea"/>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ária"/>
      <sheetName val="Composições"/>
      <sheetName val="Insumos"/>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F16"/>
  <sheetViews>
    <sheetView workbookViewId="0">
      <selection activeCell="A12" sqref="A12:F12"/>
    </sheetView>
  </sheetViews>
  <sheetFormatPr defaultRowHeight="15" x14ac:dyDescent="0.25"/>
  <cols>
    <col min="1" max="1" width="87.140625" style="79" customWidth="1"/>
    <col min="2" max="2" width="16.7109375" style="147" customWidth="1"/>
    <col min="3" max="3" width="12.5703125" style="147" bestFit="1" customWidth="1"/>
    <col min="4" max="4" width="10.85546875" style="147" bestFit="1" customWidth="1"/>
    <col min="5" max="5" width="11.7109375" style="147" bestFit="1" customWidth="1"/>
    <col min="6" max="6" width="15.5703125" style="81" customWidth="1"/>
  </cols>
  <sheetData>
    <row r="1" spans="1:6" s="92" customFormat="1" ht="15.75" x14ac:dyDescent="0.25">
      <c r="A1" s="250" t="s">
        <v>173</v>
      </c>
      <c r="B1" s="250"/>
      <c r="C1" s="250"/>
      <c r="D1" s="250"/>
      <c r="E1" s="250"/>
      <c r="F1" s="250"/>
    </row>
    <row r="2" spans="1:6" s="92" customFormat="1" ht="15.75" x14ac:dyDescent="0.25">
      <c r="A2" s="250" t="s">
        <v>147</v>
      </c>
      <c r="B2" s="250"/>
      <c r="C2" s="250"/>
      <c r="D2" s="250"/>
      <c r="E2" s="250"/>
      <c r="F2" s="250"/>
    </row>
    <row r="3" spans="1:6" s="92" customFormat="1" ht="15.75" x14ac:dyDescent="0.25">
      <c r="A3" s="250" t="s">
        <v>303</v>
      </c>
      <c r="B3" s="250"/>
      <c r="C3" s="250"/>
      <c r="D3" s="250"/>
      <c r="E3" s="250"/>
      <c r="F3" s="250"/>
    </row>
    <row r="4" spans="1:6" ht="18.75" x14ac:dyDescent="0.25">
      <c r="A4" s="153"/>
      <c r="B4" s="154"/>
      <c r="C4" s="154"/>
      <c r="D4" s="154"/>
      <c r="E4" s="154"/>
      <c r="F4" s="155"/>
    </row>
    <row r="5" spans="1:6" s="148" customFormat="1" ht="18.75" x14ac:dyDescent="0.25">
      <c r="A5" s="248" t="s">
        <v>133</v>
      </c>
      <c r="B5" s="248"/>
      <c r="C5" s="248"/>
      <c r="D5" s="248"/>
      <c r="E5" s="248"/>
      <c r="F5" s="248"/>
    </row>
    <row r="6" spans="1:6" s="148" customFormat="1" ht="62.25" customHeight="1" x14ac:dyDescent="0.25">
      <c r="A6" s="251" t="s">
        <v>347</v>
      </c>
      <c r="B6" s="251"/>
      <c r="C6" s="251"/>
      <c r="D6" s="251"/>
      <c r="E6" s="251"/>
      <c r="F6" s="251"/>
    </row>
    <row r="7" spans="1:6" s="148" customFormat="1" ht="18.75" x14ac:dyDescent="0.25">
      <c r="A7" s="246"/>
      <c r="B7" s="246"/>
      <c r="C7" s="246"/>
      <c r="D7" s="246"/>
      <c r="E7" s="246"/>
      <c r="F7" s="246"/>
    </row>
    <row r="8" spans="1:6" s="148" customFormat="1" ht="18.75" x14ac:dyDescent="0.25">
      <c r="A8" s="248" t="s">
        <v>13</v>
      </c>
      <c r="B8" s="248"/>
      <c r="C8" s="248"/>
      <c r="D8" s="248"/>
      <c r="E8" s="248"/>
      <c r="F8" s="248"/>
    </row>
    <row r="9" spans="1:6" s="148" customFormat="1" ht="65.25" customHeight="1" x14ac:dyDescent="0.25">
      <c r="A9" s="249" t="s">
        <v>348</v>
      </c>
      <c r="B9" s="249"/>
      <c r="C9" s="249"/>
      <c r="D9" s="249"/>
      <c r="E9" s="249"/>
      <c r="F9" s="249"/>
    </row>
    <row r="10" spans="1:6" s="152" customFormat="1" ht="18.75" x14ac:dyDescent="0.25">
      <c r="A10" s="149"/>
      <c r="B10" s="150"/>
      <c r="C10" s="150"/>
      <c r="D10" s="150"/>
      <c r="E10" s="150"/>
      <c r="F10" s="151"/>
    </row>
    <row r="11" spans="1:6" ht="18.75" x14ac:dyDescent="0.25">
      <c r="A11" s="248" t="s">
        <v>340</v>
      </c>
      <c r="B11" s="248"/>
      <c r="C11" s="248"/>
      <c r="D11" s="248"/>
      <c r="E11" s="248"/>
      <c r="F11" s="248"/>
    </row>
    <row r="12" spans="1:6" ht="38.25" customHeight="1" x14ac:dyDescent="0.25">
      <c r="A12" s="247" t="s">
        <v>339</v>
      </c>
      <c r="B12" s="247"/>
      <c r="C12" s="247"/>
      <c r="D12" s="247"/>
      <c r="E12" s="247"/>
      <c r="F12" s="247"/>
    </row>
    <row r="13" spans="1:6" ht="40.5" customHeight="1" x14ac:dyDescent="0.25">
      <c r="A13" s="247" t="s">
        <v>302</v>
      </c>
      <c r="B13" s="247"/>
      <c r="C13" s="247"/>
      <c r="D13" s="247"/>
      <c r="E13" s="247"/>
      <c r="F13" s="247"/>
    </row>
    <row r="14" spans="1:6" ht="37.5" customHeight="1" x14ac:dyDescent="0.25">
      <c r="A14" s="247" t="s">
        <v>187</v>
      </c>
      <c r="B14" s="247"/>
      <c r="C14" s="247"/>
      <c r="D14" s="247"/>
      <c r="E14" s="247"/>
      <c r="F14" s="247"/>
    </row>
    <row r="15" spans="1:6" ht="18.75" x14ac:dyDescent="0.25">
      <c r="A15" s="247" t="s">
        <v>341</v>
      </c>
      <c r="B15" s="247"/>
      <c r="C15" s="247"/>
      <c r="D15" s="247"/>
      <c r="E15" s="247"/>
      <c r="F15" s="247"/>
    </row>
    <row r="16" spans="1:6" ht="18.75" x14ac:dyDescent="0.25">
      <c r="A16" s="246"/>
      <c r="B16" s="246"/>
      <c r="C16" s="246"/>
      <c r="D16" s="246"/>
      <c r="E16" s="246"/>
      <c r="F16" s="246"/>
    </row>
  </sheetData>
  <mergeCells count="14">
    <mergeCell ref="A1:F1"/>
    <mergeCell ref="A2:F2"/>
    <mergeCell ref="A3:F3"/>
    <mergeCell ref="A5:F5"/>
    <mergeCell ref="A6:F6"/>
    <mergeCell ref="A7:F7"/>
    <mergeCell ref="A15:F15"/>
    <mergeCell ref="A16:F16"/>
    <mergeCell ref="A8:F8"/>
    <mergeCell ref="A9:F9"/>
    <mergeCell ref="A11:F11"/>
    <mergeCell ref="A12:F12"/>
    <mergeCell ref="A13:F13"/>
    <mergeCell ref="A14:F14"/>
  </mergeCells>
  <pageMargins left="0.98425196850393704" right="0.98425196850393704" top="1.1811023622047245" bottom="0.78740157480314965" header="0.31496062992125984" footer="0.31496062992125984"/>
  <pageSetup paperSize="9" scale="8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J61"/>
  <sheetViews>
    <sheetView topLeftCell="A34" zoomScale="85" zoomScaleNormal="85" workbookViewId="0">
      <selection activeCell="F60" sqref="F60"/>
    </sheetView>
  </sheetViews>
  <sheetFormatPr defaultRowHeight="15" x14ac:dyDescent="0.25"/>
  <cols>
    <col min="1" max="1" width="87.140625" style="79" customWidth="1"/>
    <col min="2" max="2" width="16.7109375" style="80" customWidth="1"/>
    <col min="3" max="3" width="12.5703125" style="80" bestFit="1" customWidth="1"/>
    <col min="4" max="4" width="10.85546875" style="80" bestFit="1" customWidth="1"/>
    <col min="5" max="5" width="11.7109375" style="80" bestFit="1" customWidth="1"/>
    <col min="6" max="6" width="18.28515625" style="81" customWidth="1"/>
    <col min="7" max="9" width="9.85546875" style="79" bestFit="1" customWidth="1"/>
    <col min="10" max="10" width="14.85546875" style="90" hidden="1" customWidth="1"/>
  </cols>
  <sheetData>
    <row r="1" spans="1:10" s="92" customFormat="1" ht="15.75" x14ac:dyDescent="0.25">
      <c r="A1" s="254" t="s">
        <v>173</v>
      </c>
      <c r="B1" s="254"/>
      <c r="C1" s="254"/>
      <c r="D1" s="254"/>
      <c r="E1" s="254"/>
      <c r="F1" s="254"/>
      <c r="G1" s="95"/>
      <c r="H1" s="95"/>
      <c r="I1" s="95"/>
      <c r="J1" s="93"/>
    </row>
    <row r="2" spans="1:10" s="92" customFormat="1" ht="15.75" x14ac:dyDescent="0.25">
      <c r="A2" s="254" t="s">
        <v>147</v>
      </c>
      <c r="B2" s="254"/>
      <c r="C2" s="254"/>
      <c r="D2" s="254"/>
      <c r="E2" s="254"/>
      <c r="F2" s="254"/>
      <c r="G2" s="95"/>
      <c r="H2" s="95"/>
      <c r="I2" s="95"/>
      <c r="J2" s="93"/>
    </row>
    <row r="3" spans="1:10" s="92" customFormat="1" ht="15.75" x14ac:dyDescent="0.25">
      <c r="A3" s="254" t="s">
        <v>166</v>
      </c>
      <c r="B3" s="254"/>
      <c r="C3" s="254"/>
      <c r="D3" s="254"/>
      <c r="E3" s="254"/>
      <c r="F3" s="254"/>
      <c r="G3" s="95"/>
      <c r="H3" s="95"/>
      <c r="I3" s="95"/>
      <c r="J3" s="93"/>
    </row>
    <row r="4" spans="1:10" s="92" customFormat="1" ht="15.75" x14ac:dyDescent="0.25">
      <c r="A4" s="166"/>
      <c r="B4" s="166"/>
      <c r="C4" s="166"/>
      <c r="D4" s="166"/>
      <c r="E4" s="166"/>
      <c r="F4" s="166"/>
      <c r="G4" s="95"/>
      <c r="H4" s="95"/>
      <c r="I4" s="95"/>
      <c r="J4" s="165"/>
    </row>
    <row r="5" spans="1:10" s="84" customFormat="1" ht="15.75" x14ac:dyDescent="0.25">
      <c r="A5" s="254" t="s">
        <v>167</v>
      </c>
      <c r="B5" s="254"/>
      <c r="C5" s="254"/>
      <c r="D5" s="254"/>
      <c r="E5" s="254"/>
      <c r="F5" s="254"/>
      <c r="G5" s="96"/>
      <c r="H5" s="96"/>
      <c r="I5" s="96"/>
      <c r="J5" s="91"/>
    </row>
    <row r="7" spans="1:10" s="84" customFormat="1" ht="15.75" x14ac:dyDescent="0.25">
      <c r="A7" s="252" t="s">
        <v>133</v>
      </c>
      <c r="B7" s="252"/>
      <c r="C7" s="252"/>
      <c r="D7" s="252"/>
      <c r="E7" s="252"/>
      <c r="F7" s="252"/>
      <c r="G7" s="96"/>
      <c r="H7" s="96"/>
      <c r="I7" s="96"/>
      <c r="J7" s="91"/>
    </row>
    <row r="8" spans="1:10" s="84" customFormat="1" ht="43.5" customHeight="1" x14ac:dyDescent="0.25">
      <c r="A8" s="253" t="str">
        <f>'Instruções Preenchimento'!A6:F6</f>
        <v>Projeto Piloto: Substituição de fossas negras por fossas sépticas de evapotranspiração e estabilização de voçorocas às margens do rio Santo Antônio, na comunidade Agrovila I, zona rural do município de Correntina, no Estado da Bahia, na área de jurisdição da 2ª Superintendência Regional da Codevasf.</v>
      </c>
      <c r="B8" s="253"/>
      <c r="C8" s="253"/>
      <c r="D8" s="253"/>
      <c r="E8" s="253"/>
      <c r="F8" s="253"/>
      <c r="G8" s="96"/>
      <c r="H8" s="96"/>
      <c r="I8" s="96"/>
      <c r="J8" s="91"/>
    </row>
    <row r="9" spans="1:10" s="84" customFormat="1" ht="15.75" x14ac:dyDescent="0.25">
      <c r="A9" s="252" t="s">
        <v>13</v>
      </c>
      <c r="B9" s="252"/>
      <c r="C9" s="252"/>
      <c r="D9" s="252"/>
      <c r="E9" s="252"/>
      <c r="F9" s="252"/>
      <c r="G9" s="96"/>
      <c r="H9" s="96"/>
      <c r="I9" s="96"/>
      <c r="J9" s="91"/>
    </row>
    <row r="10" spans="1:10" s="84" customFormat="1" ht="54" customHeight="1" x14ac:dyDescent="0.25">
      <c r="A10" s="253" t="str">
        <f>'Instruções Preenchimento'!A9:F9</f>
        <v>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Lote II - estabilização de voçorocas.</v>
      </c>
      <c r="B10" s="253"/>
      <c r="C10" s="253"/>
      <c r="D10" s="253"/>
      <c r="E10" s="253"/>
      <c r="F10" s="253"/>
      <c r="G10" s="96"/>
      <c r="H10" s="96"/>
      <c r="I10" s="96"/>
      <c r="J10" s="91"/>
    </row>
    <row r="11" spans="1:10" x14ac:dyDescent="0.25">
      <c r="G11" s="146" t="s">
        <v>186</v>
      </c>
    </row>
    <row r="12" spans="1:10" ht="45.75" customHeight="1" x14ac:dyDescent="0.25">
      <c r="A12" s="100" t="s">
        <v>134</v>
      </c>
      <c r="B12" s="101" t="s">
        <v>129</v>
      </c>
      <c r="C12" s="101" t="s">
        <v>130</v>
      </c>
      <c r="D12" s="101" t="s">
        <v>20</v>
      </c>
      <c r="E12" s="101" t="s">
        <v>14</v>
      </c>
      <c r="F12" s="101" t="s">
        <v>182</v>
      </c>
      <c r="G12" s="145">
        <v>1</v>
      </c>
      <c r="H12" s="145">
        <v>2</v>
      </c>
      <c r="I12" s="145">
        <v>3</v>
      </c>
      <c r="J12" s="83" t="s">
        <v>172</v>
      </c>
    </row>
    <row r="13" spans="1:10" s="85" customFormat="1" x14ac:dyDescent="0.25">
      <c r="A13" s="86" t="s">
        <v>252</v>
      </c>
      <c r="B13" s="230" t="s">
        <v>253</v>
      </c>
      <c r="C13" s="231">
        <v>43770</v>
      </c>
      <c r="D13" s="87" t="s">
        <v>136</v>
      </c>
      <c r="E13" s="232">
        <v>1</v>
      </c>
      <c r="F13" s="216">
        <v>3.77</v>
      </c>
      <c r="G13" s="97"/>
      <c r="H13" s="97"/>
      <c r="I13" s="97"/>
      <c r="J13" s="99"/>
    </row>
    <row r="14" spans="1:10" s="85" customFormat="1" x14ac:dyDescent="0.25">
      <c r="A14" s="136" t="s">
        <v>312</v>
      </c>
      <c r="B14" s="156" t="s">
        <v>313</v>
      </c>
      <c r="C14" s="157">
        <v>43853</v>
      </c>
      <c r="D14" s="135" t="s">
        <v>21</v>
      </c>
      <c r="E14" s="158">
        <v>1</v>
      </c>
      <c r="F14" s="216">
        <v>18.47</v>
      </c>
      <c r="G14" s="97"/>
      <c r="H14" s="97"/>
      <c r="I14" s="97"/>
      <c r="J14" s="99"/>
    </row>
    <row r="15" spans="1:10" s="85" customFormat="1" x14ac:dyDescent="0.25">
      <c r="A15" s="136" t="s">
        <v>307</v>
      </c>
      <c r="B15" s="156" t="s">
        <v>306</v>
      </c>
      <c r="C15" s="157">
        <v>43853</v>
      </c>
      <c r="D15" s="135" t="s">
        <v>21</v>
      </c>
      <c r="E15" s="158">
        <v>1</v>
      </c>
      <c r="F15" s="216">
        <v>19.190000000000001</v>
      </c>
      <c r="G15" s="97"/>
      <c r="H15" s="97"/>
      <c r="I15" s="97"/>
      <c r="J15" s="99"/>
    </row>
    <row r="16" spans="1:10" s="85" customFormat="1" ht="30" x14ac:dyDescent="0.25">
      <c r="A16" s="136" t="s">
        <v>356</v>
      </c>
      <c r="B16" s="156" t="s">
        <v>306</v>
      </c>
      <c r="C16" s="157">
        <v>43853</v>
      </c>
      <c r="D16" s="135" t="s">
        <v>21</v>
      </c>
      <c r="E16" s="158">
        <v>1</v>
      </c>
      <c r="F16" s="216">
        <v>19.190000000000001</v>
      </c>
      <c r="G16" s="97"/>
      <c r="H16" s="97"/>
      <c r="I16" s="97"/>
      <c r="J16" s="99"/>
    </row>
    <row r="17" spans="1:10" s="85" customFormat="1" x14ac:dyDescent="0.25">
      <c r="A17" s="136" t="s">
        <v>355</v>
      </c>
      <c r="B17" s="156" t="s">
        <v>306</v>
      </c>
      <c r="C17" s="157">
        <v>43853</v>
      </c>
      <c r="D17" s="135" t="s">
        <v>21</v>
      </c>
      <c r="E17" s="158">
        <v>1</v>
      </c>
      <c r="F17" s="216">
        <v>19.190000000000001</v>
      </c>
      <c r="G17" s="97"/>
      <c r="H17" s="97"/>
      <c r="I17" s="97"/>
      <c r="J17" s="99"/>
    </row>
    <row r="18" spans="1:10" s="85" customFormat="1" x14ac:dyDescent="0.25">
      <c r="A18" s="86" t="s">
        <v>239</v>
      </c>
      <c r="B18" s="230" t="s">
        <v>240</v>
      </c>
      <c r="C18" s="231">
        <v>43770</v>
      </c>
      <c r="D18" s="87" t="s">
        <v>234</v>
      </c>
      <c r="E18" s="232">
        <v>1</v>
      </c>
      <c r="F18" s="216">
        <v>10.82</v>
      </c>
      <c r="G18" s="97"/>
      <c r="H18" s="97"/>
      <c r="I18" s="97"/>
      <c r="J18" s="99"/>
    </row>
    <row r="19" spans="1:10" s="85" customFormat="1" x14ac:dyDescent="0.25">
      <c r="A19" s="86" t="s">
        <v>241</v>
      </c>
      <c r="B19" s="230" t="s">
        <v>242</v>
      </c>
      <c r="C19" s="231">
        <v>43770</v>
      </c>
      <c r="D19" s="87" t="s">
        <v>234</v>
      </c>
      <c r="E19" s="232">
        <v>1</v>
      </c>
      <c r="F19" s="216">
        <v>2.91</v>
      </c>
      <c r="G19" s="97"/>
      <c r="H19" s="97"/>
      <c r="I19" s="97"/>
      <c r="J19" s="99"/>
    </row>
    <row r="20" spans="1:10" s="85" customFormat="1" x14ac:dyDescent="0.25">
      <c r="A20" s="86" t="s">
        <v>243</v>
      </c>
      <c r="B20" s="230" t="s">
        <v>244</v>
      </c>
      <c r="C20" s="231">
        <v>43770</v>
      </c>
      <c r="D20" s="87" t="s">
        <v>234</v>
      </c>
      <c r="E20" s="232">
        <v>1</v>
      </c>
      <c r="F20" s="216">
        <v>18.72</v>
      </c>
      <c r="G20" s="97"/>
      <c r="H20" s="97"/>
      <c r="I20" s="97"/>
      <c r="J20" s="99"/>
    </row>
    <row r="21" spans="1:10" s="85" customFormat="1" x14ac:dyDescent="0.25">
      <c r="A21" s="86" t="s">
        <v>245</v>
      </c>
      <c r="B21" s="230" t="s">
        <v>246</v>
      </c>
      <c r="C21" s="231">
        <v>43770</v>
      </c>
      <c r="D21" s="87" t="s">
        <v>234</v>
      </c>
      <c r="E21" s="232">
        <v>1</v>
      </c>
      <c r="F21" s="216">
        <v>12.47</v>
      </c>
      <c r="G21" s="97"/>
      <c r="H21" s="97"/>
      <c r="I21" s="97"/>
      <c r="J21" s="99"/>
    </row>
    <row r="22" spans="1:10" s="85" customFormat="1" x14ac:dyDescent="0.25">
      <c r="A22" s="86" t="s">
        <v>247</v>
      </c>
      <c r="B22" s="230" t="s">
        <v>248</v>
      </c>
      <c r="C22" s="231">
        <v>43770</v>
      </c>
      <c r="D22" s="87" t="s">
        <v>234</v>
      </c>
      <c r="E22" s="232">
        <v>1</v>
      </c>
      <c r="F22" s="216">
        <v>5</v>
      </c>
      <c r="G22" s="97"/>
      <c r="H22" s="97"/>
      <c r="I22" s="97"/>
      <c r="J22" s="99"/>
    </row>
    <row r="23" spans="1:10" s="85" customFormat="1" x14ac:dyDescent="0.25">
      <c r="A23" s="136" t="s">
        <v>222</v>
      </c>
      <c r="B23" s="156" t="s">
        <v>221</v>
      </c>
      <c r="C23" s="157">
        <v>43853</v>
      </c>
      <c r="D23" s="135" t="s">
        <v>142</v>
      </c>
      <c r="E23" s="158">
        <v>1</v>
      </c>
      <c r="F23" s="216">
        <v>0.08</v>
      </c>
      <c r="G23" s="97"/>
      <c r="H23" s="97"/>
      <c r="I23" s="97"/>
      <c r="J23" s="99"/>
    </row>
    <row r="24" spans="1:10" s="85" customFormat="1" ht="45" x14ac:dyDescent="0.25">
      <c r="A24" s="136" t="s">
        <v>320</v>
      </c>
      <c r="B24" s="156" t="s">
        <v>321</v>
      </c>
      <c r="C24" s="157">
        <v>43853</v>
      </c>
      <c r="D24" s="135" t="s">
        <v>218</v>
      </c>
      <c r="E24" s="158">
        <v>1</v>
      </c>
      <c r="F24" s="216">
        <v>153.1</v>
      </c>
      <c r="G24" s="97"/>
      <c r="H24" s="97"/>
      <c r="I24" s="97"/>
      <c r="J24" s="99"/>
    </row>
    <row r="25" spans="1:10" s="85" customFormat="1" x14ac:dyDescent="0.25">
      <c r="A25" s="136" t="s">
        <v>196</v>
      </c>
      <c r="B25" s="156" t="s">
        <v>197</v>
      </c>
      <c r="C25" s="157">
        <v>43853</v>
      </c>
      <c r="D25" s="135" t="s">
        <v>21</v>
      </c>
      <c r="E25" s="158">
        <v>1</v>
      </c>
      <c r="F25" s="216">
        <v>23.18</v>
      </c>
      <c r="G25" s="97"/>
      <c r="H25" s="97"/>
      <c r="I25" s="97"/>
      <c r="J25" s="99"/>
    </row>
    <row r="26" spans="1:10" s="85" customFormat="1" ht="60" x14ac:dyDescent="0.25">
      <c r="A26" s="136" t="s">
        <v>322</v>
      </c>
      <c r="B26" s="156" t="s">
        <v>277</v>
      </c>
      <c r="C26" s="157">
        <v>43853</v>
      </c>
      <c r="D26" s="135" t="s">
        <v>218</v>
      </c>
      <c r="E26" s="158">
        <v>1</v>
      </c>
      <c r="F26" s="216">
        <v>121.22</v>
      </c>
      <c r="G26" s="97"/>
      <c r="H26" s="97"/>
      <c r="I26" s="97"/>
      <c r="J26" s="99"/>
    </row>
    <row r="27" spans="1:10" s="85" customFormat="1" ht="30" x14ac:dyDescent="0.25">
      <c r="A27" s="136" t="s">
        <v>198</v>
      </c>
      <c r="B27" s="156" t="s">
        <v>199</v>
      </c>
      <c r="C27" s="157">
        <v>43853</v>
      </c>
      <c r="D27" s="135" t="s">
        <v>136</v>
      </c>
      <c r="E27" s="158">
        <v>1</v>
      </c>
      <c r="F27" s="216">
        <v>340.14</v>
      </c>
      <c r="G27" s="97"/>
      <c r="H27" s="97"/>
      <c r="I27" s="97"/>
      <c r="J27" s="99"/>
    </row>
    <row r="28" spans="1:10" s="85" customFormat="1" ht="30" x14ac:dyDescent="0.25">
      <c r="A28" s="136" t="s">
        <v>266</v>
      </c>
      <c r="B28" s="156" t="s">
        <v>267</v>
      </c>
      <c r="C28" s="157">
        <v>43853</v>
      </c>
      <c r="D28" s="135" t="s">
        <v>136</v>
      </c>
      <c r="E28" s="158">
        <v>1</v>
      </c>
      <c r="F28" s="216">
        <v>280.04000000000002</v>
      </c>
      <c r="G28" s="97"/>
      <c r="H28" s="97"/>
      <c r="I28" s="97"/>
      <c r="J28" s="99"/>
    </row>
    <row r="29" spans="1:10" s="85" customFormat="1" x14ac:dyDescent="0.25">
      <c r="A29" s="86" t="s">
        <v>235</v>
      </c>
      <c r="B29" s="230" t="s">
        <v>236</v>
      </c>
      <c r="C29" s="231">
        <v>43770</v>
      </c>
      <c r="D29" s="87" t="s">
        <v>234</v>
      </c>
      <c r="E29" s="232">
        <v>1</v>
      </c>
      <c r="F29" s="216">
        <v>180</v>
      </c>
      <c r="G29" s="97"/>
      <c r="H29" s="97"/>
      <c r="I29" s="97"/>
      <c r="J29" s="99"/>
    </row>
    <row r="30" spans="1:10" s="85" customFormat="1" ht="30" x14ac:dyDescent="0.25">
      <c r="A30" s="136" t="s">
        <v>314</v>
      </c>
      <c r="B30" s="156" t="s">
        <v>231</v>
      </c>
      <c r="C30" s="157">
        <v>43853</v>
      </c>
      <c r="D30" s="135" t="s">
        <v>21</v>
      </c>
      <c r="E30" s="158">
        <v>1</v>
      </c>
      <c r="F30" s="216">
        <v>89.26</v>
      </c>
      <c r="G30" s="97"/>
      <c r="H30" s="97"/>
      <c r="I30" s="97"/>
      <c r="J30" s="99"/>
    </row>
    <row r="31" spans="1:10" s="85" customFormat="1" ht="30" x14ac:dyDescent="0.25">
      <c r="A31" s="136" t="s">
        <v>230</v>
      </c>
      <c r="B31" s="156" t="s">
        <v>231</v>
      </c>
      <c r="C31" s="157">
        <v>43853</v>
      </c>
      <c r="D31" s="135" t="s">
        <v>21</v>
      </c>
      <c r="E31" s="158">
        <v>1</v>
      </c>
      <c r="F31" s="216">
        <v>89.26</v>
      </c>
      <c r="G31" s="97"/>
      <c r="H31" s="97"/>
      <c r="I31" s="97"/>
      <c r="J31" s="99"/>
    </row>
    <row r="32" spans="1:10" s="85" customFormat="1" ht="30" x14ac:dyDescent="0.25">
      <c r="A32" s="136" t="s">
        <v>315</v>
      </c>
      <c r="B32" s="156" t="s">
        <v>316</v>
      </c>
      <c r="C32" s="157">
        <v>43853</v>
      </c>
      <c r="D32" s="135" t="s">
        <v>136</v>
      </c>
      <c r="E32" s="158">
        <v>1</v>
      </c>
      <c r="F32" s="216">
        <v>64.400000000000006</v>
      </c>
      <c r="G32" s="97"/>
      <c r="H32" s="97"/>
      <c r="I32" s="97"/>
      <c r="J32" s="99"/>
    </row>
    <row r="33" spans="1:10" s="85" customFormat="1" x14ac:dyDescent="0.25">
      <c r="A33" s="136" t="s">
        <v>212</v>
      </c>
      <c r="B33" s="156" t="s">
        <v>213</v>
      </c>
      <c r="C33" s="157">
        <v>43853</v>
      </c>
      <c r="D33" s="135" t="s">
        <v>142</v>
      </c>
      <c r="E33" s="158">
        <v>1</v>
      </c>
      <c r="F33" s="216">
        <v>1.78</v>
      </c>
      <c r="G33" s="97"/>
      <c r="H33" s="97"/>
      <c r="I33" s="97"/>
      <c r="J33" s="99"/>
    </row>
    <row r="34" spans="1:10" s="85" customFormat="1" x14ac:dyDescent="0.25">
      <c r="A34" s="136" t="s">
        <v>215</v>
      </c>
      <c r="B34" s="156" t="s">
        <v>216</v>
      </c>
      <c r="C34" s="157">
        <v>43853</v>
      </c>
      <c r="D34" s="135" t="s">
        <v>142</v>
      </c>
      <c r="E34" s="158">
        <v>1</v>
      </c>
      <c r="F34" s="216">
        <v>1.02</v>
      </c>
      <c r="G34" s="97"/>
      <c r="H34" s="97"/>
      <c r="I34" s="97"/>
      <c r="J34" s="99"/>
    </row>
    <row r="35" spans="1:10" s="85" customFormat="1" x14ac:dyDescent="0.25">
      <c r="A35" s="136" t="s">
        <v>260</v>
      </c>
      <c r="B35" s="156" t="s">
        <v>261</v>
      </c>
      <c r="C35" s="157">
        <v>43853</v>
      </c>
      <c r="D35" s="135" t="s">
        <v>262</v>
      </c>
      <c r="E35" s="158">
        <v>1</v>
      </c>
      <c r="F35" s="216">
        <v>4.67</v>
      </c>
      <c r="G35" s="97"/>
      <c r="H35" s="97"/>
      <c r="I35" s="97"/>
      <c r="J35" s="99"/>
    </row>
    <row r="36" spans="1:10" s="85" customFormat="1" x14ac:dyDescent="0.25">
      <c r="A36" s="233" t="s">
        <v>337</v>
      </c>
      <c r="B36" s="234" t="s">
        <v>217</v>
      </c>
      <c r="C36" s="235">
        <v>43775</v>
      </c>
      <c r="D36" s="236" t="s">
        <v>142</v>
      </c>
      <c r="E36" s="237">
        <v>1</v>
      </c>
      <c r="F36" s="216">
        <f>AVERAGE(G36:I36)</f>
        <v>31.996666666666666</v>
      </c>
      <c r="G36" s="243">
        <v>25.99</v>
      </c>
      <c r="H36" s="243">
        <v>35</v>
      </c>
      <c r="I36" s="243">
        <v>35</v>
      </c>
      <c r="J36" s="99"/>
    </row>
    <row r="37" spans="1:10" s="85" customFormat="1" x14ac:dyDescent="0.25">
      <c r="A37" s="86" t="s">
        <v>237</v>
      </c>
      <c r="B37" s="230" t="s">
        <v>238</v>
      </c>
      <c r="C37" s="231">
        <v>43770</v>
      </c>
      <c r="D37" s="87" t="s">
        <v>234</v>
      </c>
      <c r="E37" s="232">
        <v>1</v>
      </c>
      <c r="F37" s="216">
        <v>89</v>
      </c>
      <c r="G37" s="97"/>
      <c r="H37" s="97"/>
      <c r="I37" s="97"/>
      <c r="J37" s="99"/>
    </row>
    <row r="38" spans="1:10" s="85" customFormat="1" ht="30" x14ac:dyDescent="0.25">
      <c r="A38" s="136" t="s">
        <v>232</v>
      </c>
      <c r="B38" s="156" t="s">
        <v>233</v>
      </c>
      <c r="C38" s="157">
        <v>43853</v>
      </c>
      <c r="D38" s="135" t="s">
        <v>234</v>
      </c>
      <c r="E38" s="158">
        <v>1</v>
      </c>
      <c r="F38" s="216">
        <v>695</v>
      </c>
      <c r="G38" s="97"/>
      <c r="H38" s="97"/>
      <c r="I38" s="97"/>
      <c r="J38" s="99"/>
    </row>
    <row r="39" spans="1:10" s="85" customFormat="1" x14ac:dyDescent="0.25">
      <c r="A39" s="136" t="s">
        <v>330</v>
      </c>
      <c r="B39" s="156" t="s">
        <v>331</v>
      </c>
      <c r="C39" s="157">
        <v>43853</v>
      </c>
      <c r="D39" s="135" t="s">
        <v>6</v>
      </c>
      <c r="E39" s="158">
        <v>1</v>
      </c>
      <c r="F39" s="216">
        <v>11.06</v>
      </c>
      <c r="G39" s="97"/>
      <c r="H39" s="97"/>
      <c r="I39" s="97"/>
      <c r="J39" s="99"/>
    </row>
    <row r="40" spans="1:10" s="85" customFormat="1" x14ac:dyDescent="0.25">
      <c r="A40" s="86" t="s">
        <v>254</v>
      </c>
      <c r="B40" s="230" t="s">
        <v>255</v>
      </c>
      <c r="C40" s="231">
        <v>43770</v>
      </c>
      <c r="D40" s="87" t="s">
        <v>234</v>
      </c>
      <c r="E40" s="232">
        <v>1</v>
      </c>
      <c r="F40" s="216">
        <v>30</v>
      </c>
      <c r="G40" s="97"/>
      <c r="H40" s="97"/>
      <c r="I40" s="97"/>
      <c r="J40" s="99"/>
    </row>
    <row r="41" spans="1:10" s="85" customFormat="1" x14ac:dyDescent="0.25">
      <c r="A41" s="86" t="s">
        <v>256</v>
      </c>
      <c r="B41" s="230" t="s">
        <v>258</v>
      </c>
      <c r="C41" s="231">
        <v>43770</v>
      </c>
      <c r="D41" s="87" t="s">
        <v>234</v>
      </c>
      <c r="E41" s="232">
        <v>1</v>
      </c>
      <c r="F41" s="216">
        <v>87.77</v>
      </c>
      <c r="G41" s="97"/>
      <c r="H41" s="97"/>
      <c r="I41" s="97"/>
      <c r="J41" s="99"/>
    </row>
    <row r="42" spans="1:10" s="85" customFormat="1" x14ac:dyDescent="0.25">
      <c r="A42" s="86" t="s">
        <v>257</v>
      </c>
      <c r="B42" s="230" t="s">
        <v>259</v>
      </c>
      <c r="C42" s="231">
        <v>43770</v>
      </c>
      <c r="D42" s="87" t="s">
        <v>234</v>
      </c>
      <c r="E42" s="232">
        <v>1</v>
      </c>
      <c r="F42" s="216">
        <v>29.83</v>
      </c>
      <c r="G42" s="97"/>
      <c r="H42" s="97"/>
      <c r="I42" s="97"/>
      <c r="J42" s="99"/>
    </row>
    <row r="43" spans="1:10" s="85" customFormat="1" x14ac:dyDescent="0.25">
      <c r="A43" s="136" t="s">
        <v>228</v>
      </c>
      <c r="B43" s="156" t="s">
        <v>229</v>
      </c>
      <c r="C43" s="157">
        <v>43853</v>
      </c>
      <c r="D43" s="135" t="s">
        <v>21</v>
      </c>
      <c r="E43" s="158">
        <v>1</v>
      </c>
      <c r="F43" s="216">
        <v>41.01</v>
      </c>
      <c r="G43" s="97"/>
      <c r="H43" s="97"/>
      <c r="I43" s="97"/>
      <c r="J43" s="99"/>
    </row>
    <row r="44" spans="1:10" s="85" customFormat="1" ht="30" x14ac:dyDescent="0.25">
      <c r="A44" s="136" t="s">
        <v>334</v>
      </c>
      <c r="B44" s="156" t="s">
        <v>335</v>
      </c>
      <c r="C44" s="157">
        <v>43853</v>
      </c>
      <c r="D44" s="135" t="s">
        <v>219</v>
      </c>
      <c r="E44" s="158">
        <v>1</v>
      </c>
      <c r="F44" s="216">
        <v>65.459999999999994</v>
      </c>
      <c r="G44" s="97"/>
      <c r="H44" s="97"/>
      <c r="I44" s="97"/>
      <c r="J44" s="99"/>
    </row>
    <row r="45" spans="1:10" s="85" customFormat="1" ht="30" x14ac:dyDescent="0.25">
      <c r="A45" s="136" t="s">
        <v>332</v>
      </c>
      <c r="B45" s="156" t="s">
        <v>333</v>
      </c>
      <c r="C45" s="157">
        <v>43853</v>
      </c>
      <c r="D45" s="135" t="s">
        <v>218</v>
      </c>
      <c r="E45" s="158">
        <v>1</v>
      </c>
      <c r="F45" s="216">
        <v>160.94</v>
      </c>
      <c r="G45" s="97"/>
      <c r="H45" s="97"/>
      <c r="I45" s="97"/>
      <c r="J45" s="99"/>
    </row>
    <row r="46" spans="1:10" s="85" customFormat="1" x14ac:dyDescent="0.25">
      <c r="A46" s="136" t="s">
        <v>323</v>
      </c>
      <c r="B46" s="156" t="s">
        <v>324</v>
      </c>
      <c r="C46" s="157">
        <v>43853</v>
      </c>
      <c r="D46" s="135" t="s">
        <v>6</v>
      </c>
      <c r="E46" s="158">
        <v>1</v>
      </c>
      <c r="F46" s="216">
        <v>33.85</v>
      </c>
      <c r="G46" s="97"/>
      <c r="H46" s="97"/>
      <c r="I46" s="97"/>
      <c r="J46" s="99"/>
    </row>
    <row r="47" spans="1:10" s="85" customFormat="1" ht="30" x14ac:dyDescent="0.25">
      <c r="A47" s="136" t="s">
        <v>311</v>
      </c>
      <c r="B47" s="156" t="s">
        <v>309</v>
      </c>
      <c r="C47" s="157">
        <v>43853</v>
      </c>
      <c r="D47" s="135" t="s">
        <v>219</v>
      </c>
      <c r="E47" s="158">
        <v>1</v>
      </c>
      <c r="F47" s="216">
        <v>64.209999999999994</v>
      </c>
      <c r="G47" s="97"/>
      <c r="H47" s="97"/>
      <c r="I47" s="97"/>
      <c r="J47" s="99"/>
    </row>
    <row r="48" spans="1:10" s="85" customFormat="1" ht="45" x14ac:dyDescent="0.25">
      <c r="A48" s="136" t="s">
        <v>310</v>
      </c>
      <c r="B48" s="156" t="s">
        <v>308</v>
      </c>
      <c r="C48" s="157">
        <v>43853</v>
      </c>
      <c r="D48" s="135" t="s">
        <v>218</v>
      </c>
      <c r="E48" s="158">
        <v>1</v>
      </c>
      <c r="F48" s="216">
        <v>140.94999999999999</v>
      </c>
      <c r="G48" s="97"/>
      <c r="H48" s="97"/>
      <c r="I48" s="97"/>
      <c r="J48" s="99"/>
    </row>
    <row r="49" spans="1:10" s="85" customFormat="1" x14ac:dyDescent="0.25">
      <c r="A49" s="136" t="s">
        <v>192</v>
      </c>
      <c r="B49" s="156" t="s">
        <v>193</v>
      </c>
      <c r="C49" s="157">
        <v>43853</v>
      </c>
      <c r="D49" s="135" t="s">
        <v>21</v>
      </c>
      <c r="E49" s="158">
        <v>1</v>
      </c>
      <c r="F49" s="216">
        <v>23.33</v>
      </c>
      <c r="G49" s="97"/>
      <c r="H49" s="97"/>
      <c r="I49" s="97"/>
      <c r="J49" s="99"/>
    </row>
    <row r="50" spans="1:10" s="85" customFormat="1" x14ac:dyDescent="0.25">
      <c r="A50" s="136" t="s">
        <v>209</v>
      </c>
      <c r="B50" s="156" t="s">
        <v>210</v>
      </c>
      <c r="C50" s="157">
        <v>43853</v>
      </c>
      <c r="D50" s="135" t="s">
        <v>211</v>
      </c>
      <c r="E50" s="158">
        <v>1</v>
      </c>
      <c r="F50" s="216">
        <v>47.25</v>
      </c>
      <c r="G50" s="97"/>
      <c r="H50" s="97"/>
      <c r="I50" s="97"/>
      <c r="J50" s="99"/>
    </row>
    <row r="51" spans="1:10" s="85" customFormat="1" ht="30" x14ac:dyDescent="0.25">
      <c r="A51" s="136" t="s">
        <v>272</v>
      </c>
      <c r="B51" s="156" t="s">
        <v>273</v>
      </c>
      <c r="C51" s="157">
        <v>43853</v>
      </c>
      <c r="D51" s="135" t="s">
        <v>135</v>
      </c>
      <c r="E51" s="158">
        <v>1</v>
      </c>
      <c r="F51" s="216">
        <v>225</v>
      </c>
      <c r="G51" s="97"/>
      <c r="H51" s="97"/>
      <c r="I51" s="97"/>
      <c r="J51" s="99"/>
    </row>
    <row r="52" spans="1:10" s="85" customFormat="1" ht="30" x14ac:dyDescent="0.25">
      <c r="A52" s="136" t="s">
        <v>270</v>
      </c>
      <c r="B52" s="156" t="s">
        <v>271</v>
      </c>
      <c r="C52" s="157">
        <v>43853</v>
      </c>
      <c r="D52" s="135" t="s">
        <v>2</v>
      </c>
      <c r="E52" s="158">
        <v>1</v>
      </c>
      <c r="F52" s="216">
        <v>4.17</v>
      </c>
      <c r="G52" s="97"/>
      <c r="H52" s="97"/>
      <c r="I52" s="97"/>
      <c r="J52" s="99"/>
    </row>
    <row r="53" spans="1:10" s="85" customFormat="1" x14ac:dyDescent="0.25">
      <c r="A53" s="136" t="s">
        <v>275</v>
      </c>
      <c r="B53" s="156" t="s">
        <v>274</v>
      </c>
      <c r="C53" s="157">
        <v>43853</v>
      </c>
      <c r="D53" s="135" t="s">
        <v>142</v>
      </c>
      <c r="E53" s="158">
        <v>1</v>
      </c>
      <c r="F53" s="216">
        <v>10.220000000000001</v>
      </c>
      <c r="G53" s="97"/>
      <c r="H53" s="97"/>
      <c r="I53" s="97"/>
      <c r="J53" s="99"/>
    </row>
    <row r="54" spans="1:10" s="85" customFormat="1" x14ac:dyDescent="0.25">
      <c r="A54" s="136" t="s">
        <v>357</v>
      </c>
      <c r="B54" s="156" t="s">
        <v>358</v>
      </c>
      <c r="C54" s="157">
        <v>43853</v>
      </c>
      <c r="D54" s="135" t="s">
        <v>21</v>
      </c>
      <c r="E54" s="158">
        <v>1</v>
      </c>
      <c r="F54" s="216">
        <v>65.75</v>
      </c>
      <c r="G54" s="97"/>
      <c r="H54" s="97"/>
      <c r="I54" s="97"/>
      <c r="J54" s="99"/>
    </row>
    <row r="55" spans="1:10" s="85" customFormat="1" ht="30" x14ac:dyDescent="0.25">
      <c r="A55" s="136" t="s">
        <v>328</v>
      </c>
      <c r="B55" s="156" t="s">
        <v>329</v>
      </c>
      <c r="C55" s="157">
        <v>43853</v>
      </c>
      <c r="D55" s="135" t="s">
        <v>2</v>
      </c>
      <c r="E55" s="158">
        <v>1</v>
      </c>
      <c r="F55" s="216">
        <v>1.46</v>
      </c>
      <c r="G55" s="97"/>
      <c r="H55" s="97"/>
      <c r="I55" s="97"/>
      <c r="J55" s="99"/>
    </row>
    <row r="56" spans="1:10" s="85" customFormat="1" ht="30" x14ac:dyDescent="0.25">
      <c r="A56" s="136" t="s">
        <v>268</v>
      </c>
      <c r="B56" s="156" t="s">
        <v>269</v>
      </c>
      <c r="C56" s="157">
        <v>43853</v>
      </c>
      <c r="D56" s="135" t="s">
        <v>2</v>
      </c>
      <c r="E56" s="158">
        <v>1</v>
      </c>
      <c r="F56" s="216">
        <v>4.72</v>
      </c>
      <c r="G56" s="97"/>
      <c r="H56" s="97"/>
      <c r="I56" s="97"/>
      <c r="J56" s="99"/>
    </row>
    <row r="57" spans="1:10" s="85" customFormat="1" ht="30" x14ac:dyDescent="0.25">
      <c r="A57" s="136" t="s">
        <v>202</v>
      </c>
      <c r="B57" s="156" t="s">
        <v>203</v>
      </c>
      <c r="C57" s="157">
        <v>43853</v>
      </c>
      <c r="D57" s="135" t="s">
        <v>2</v>
      </c>
      <c r="E57" s="158">
        <v>1</v>
      </c>
      <c r="F57" s="216">
        <v>1.5</v>
      </c>
      <c r="G57" s="97"/>
      <c r="H57" s="97"/>
      <c r="I57" s="97"/>
      <c r="J57" s="99"/>
    </row>
    <row r="58" spans="1:10" s="85" customFormat="1" ht="30" x14ac:dyDescent="0.25">
      <c r="A58" s="136" t="s">
        <v>200</v>
      </c>
      <c r="B58" s="156" t="s">
        <v>201</v>
      </c>
      <c r="C58" s="157">
        <v>43853</v>
      </c>
      <c r="D58" s="135" t="s">
        <v>2</v>
      </c>
      <c r="E58" s="158">
        <v>1</v>
      </c>
      <c r="F58" s="216">
        <v>8.2100000000000009</v>
      </c>
      <c r="G58" s="79"/>
      <c r="H58" s="79"/>
      <c r="I58" s="79"/>
      <c r="J58" s="99"/>
    </row>
    <row r="59" spans="1:10" s="85" customFormat="1" x14ac:dyDescent="0.25">
      <c r="A59" s="136" t="s">
        <v>141</v>
      </c>
      <c r="B59" s="156" t="s">
        <v>137</v>
      </c>
      <c r="C59" s="157">
        <v>43853</v>
      </c>
      <c r="D59" s="135" t="s">
        <v>21</v>
      </c>
      <c r="E59" s="158">
        <v>1</v>
      </c>
      <c r="F59" s="216">
        <v>16.28</v>
      </c>
      <c r="G59" s="97"/>
      <c r="H59" s="79"/>
      <c r="I59" s="79"/>
      <c r="J59" s="99"/>
    </row>
    <row r="60" spans="1:10" s="85" customFormat="1" ht="30" x14ac:dyDescent="0.25">
      <c r="A60" s="136" t="s">
        <v>317</v>
      </c>
      <c r="B60" s="156" t="s">
        <v>318</v>
      </c>
      <c r="C60" s="157">
        <v>43853</v>
      </c>
      <c r="D60" s="135" t="s">
        <v>319</v>
      </c>
      <c r="E60" s="158">
        <v>1</v>
      </c>
      <c r="F60" s="216">
        <v>0.81</v>
      </c>
      <c r="G60" s="97"/>
      <c r="H60" s="79"/>
      <c r="I60" s="79"/>
      <c r="J60" s="99"/>
    </row>
    <row r="61" spans="1:10" x14ac:dyDescent="0.25">
      <c r="A61" s="238" t="s">
        <v>251</v>
      </c>
      <c r="B61" s="239" t="s">
        <v>249</v>
      </c>
      <c r="C61" s="240">
        <v>43800</v>
      </c>
      <c r="D61" s="241" t="s">
        <v>301</v>
      </c>
      <c r="E61" s="242">
        <v>1</v>
      </c>
      <c r="F61" s="82">
        <v>1.08</v>
      </c>
    </row>
  </sheetData>
  <autoFilter ref="A12:J61"/>
  <sortState ref="A12:J107">
    <sortCondition ref="A12"/>
  </sortState>
  <mergeCells count="8">
    <mergeCell ref="A9:F9"/>
    <mergeCell ref="A10:F10"/>
    <mergeCell ref="A5:F5"/>
    <mergeCell ref="A1:F1"/>
    <mergeCell ref="A2:F2"/>
    <mergeCell ref="A3:F3"/>
    <mergeCell ref="A7:F7"/>
    <mergeCell ref="A8:F8"/>
  </mergeCells>
  <pageMargins left="0.98425196850393704" right="0.98425196850393704" top="0.78740157480314965" bottom="0.78740157480314965" header="0.31496062992125984" footer="0.31496062992125984"/>
  <pageSetup paperSize="9" scale="4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H246"/>
  <sheetViews>
    <sheetView topLeftCell="A199" zoomScale="85" zoomScaleNormal="85" workbookViewId="0">
      <selection activeCell="I209" sqref="I209"/>
    </sheetView>
  </sheetViews>
  <sheetFormatPr defaultRowHeight="15" x14ac:dyDescent="0.25"/>
  <cols>
    <col min="1" max="1" width="9.42578125" style="168" customWidth="1"/>
    <col min="2" max="2" width="20.140625" style="220" customWidth="1"/>
    <col min="3" max="3" width="31.7109375" style="220" bestFit="1" customWidth="1"/>
    <col min="4" max="4" width="84.28515625" style="219" customWidth="1"/>
    <col min="5" max="5" width="14" style="220" customWidth="1"/>
    <col min="6" max="6" width="18.85546875" style="220" customWidth="1"/>
    <col min="7" max="7" width="28" style="220" customWidth="1"/>
    <col min="8" max="8" width="21.28515625" style="112" customWidth="1"/>
    <col min="9" max="16384" width="9.140625" style="97"/>
  </cols>
  <sheetData>
    <row r="1" spans="1:8" x14ac:dyDescent="0.25">
      <c r="C1" s="266" t="s">
        <v>173</v>
      </c>
      <c r="D1" s="266"/>
      <c r="E1" s="266"/>
      <c r="F1" s="266"/>
      <c r="G1" s="266"/>
      <c r="H1" s="266"/>
    </row>
    <row r="2" spans="1:8" x14ac:dyDescent="0.25">
      <c r="C2" s="266" t="s">
        <v>147</v>
      </c>
      <c r="D2" s="266"/>
      <c r="E2" s="266"/>
      <c r="F2" s="266"/>
      <c r="G2" s="266"/>
      <c r="H2" s="266"/>
    </row>
    <row r="3" spans="1:8" x14ac:dyDescent="0.25">
      <c r="C3" s="266" t="s">
        <v>304</v>
      </c>
      <c r="D3" s="266"/>
      <c r="E3" s="266"/>
      <c r="F3" s="266"/>
      <c r="G3" s="266"/>
      <c r="H3" s="266"/>
    </row>
    <row r="5" spans="1:8" x14ac:dyDescent="0.25">
      <c r="C5" s="266" t="s">
        <v>171</v>
      </c>
      <c r="D5" s="266"/>
      <c r="E5" s="266"/>
      <c r="F5" s="266"/>
      <c r="G5" s="266"/>
      <c r="H5" s="266"/>
    </row>
    <row r="6" spans="1:8" s="225" customFormat="1" ht="18.75" x14ac:dyDescent="0.25">
      <c r="A6" s="221"/>
      <c r="B6" s="222"/>
      <c r="C6" s="222"/>
      <c r="D6" s="223"/>
      <c r="E6" s="222"/>
      <c r="F6" s="222"/>
      <c r="G6" s="218" t="s">
        <v>159</v>
      </c>
      <c r="H6" s="224">
        <f>'BDI Serviços'!C31</f>
        <v>0.26</v>
      </c>
    </row>
    <row r="7" spans="1:8" s="225" customFormat="1" ht="18.75" x14ac:dyDescent="0.25">
      <c r="A7" s="221"/>
      <c r="B7" s="222"/>
      <c r="C7" s="222"/>
      <c r="D7" s="223"/>
      <c r="E7" s="222"/>
      <c r="F7" s="222"/>
      <c r="G7" s="218" t="s">
        <v>160</v>
      </c>
      <c r="H7" s="224">
        <f>'BDI Materiais'!C29</f>
        <v>0.12</v>
      </c>
    </row>
    <row r="8" spans="1:8" s="225" customFormat="1" ht="18.75" x14ac:dyDescent="0.25">
      <c r="A8" s="221"/>
      <c r="B8" s="222"/>
      <c r="C8" s="222"/>
      <c r="D8" s="223"/>
      <c r="E8" s="222"/>
      <c r="F8" s="222"/>
      <c r="G8" s="168" t="s">
        <v>191</v>
      </c>
      <c r="H8" s="126">
        <f>'Det Enc Sociais'!G49</f>
        <v>1.1685000000000001</v>
      </c>
    </row>
    <row r="11" spans="1:8" x14ac:dyDescent="0.25">
      <c r="B11" s="217" t="s">
        <v>155</v>
      </c>
      <c r="C11" s="217" t="s">
        <v>156</v>
      </c>
      <c r="D11" s="262" t="s">
        <v>227</v>
      </c>
      <c r="E11" s="217" t="s">
        <v>6</v>
      </c>
      <c r="F11" s="217" t="s">
        <v>7</v>
      </c>
      <c r="G11" s="264" t="s">
        <v>131</v>
      </c>
      <c r="H11" s="264" t="s">
        <v>132</v>
      </c>
    </row>
    <row r="12" spans="1:8" ht="30.75" customHeight="1" x14ac:dyDescent="0.25">
      <c r="B12" s="217" t="s">
        <v>194</v>
      </c>
      <c r="C12" s="217" t="s">
        <v>139</v>
      </c>
      <c r="D12" s="263"/>
      <c r="E12" s="217" t="s">
        <v>234</v>
      </c>
      <c r="F12" s="217">
        <v>1</v>
      </c>
      <c r="G12" s="265"/>
      <c r="H12" s="265"/>
    </row>
    <row r="13" spans="1:8" ht="30" x14ac:dyDescent="0.25">
      <c r="A13" s="168" t="s">
        <v>162</v>
      </c>
      <c r="B13" s="135" t="s">
        <v>195</v>
      </c>
      <c r="C13" s="135" t="str">
        <f>'Itens para CPUs'!B31</f>
        <v>SINAPI 90777</v>
      </c>
      <c r="D13" s="159" t="str">
        <f>'Itens para CPUs'!A31</f>
        <v>ENGENHEIRO (CIVIL, AGRÔNOMO, AMBIENTAL) DE OBRAS JÚNIOR COM ENCARGOS COMPLEMENTARES</v>
      </c>
      <c r="E13" s="135" t="str">
        <f>'Itens para CPUs'!D31</f>
        <v>H</v>
      </c>
      <c r="F13" s="160">
        <f>10</f>
        <v>10</v>
      </c>
      <c r="G13" s="161">
        <f>'Itens para CPUs'!F31</f>
        <v>89.26</v>
      </c>
      <c r="H13" s="162">
        <f>ROUND(F13*G13,2)</f>
        <v>892.6</v>
      </c>
    </row>
    <row r="14" spans="1:8" x14ac:dyDescent="0.25">
      <c r="F14" s="256" t="s">
        <v>158</v>
      </c>
      <c r="G14" s="256"/>
      <c r="H14" s="163">
        <f>SUM(H13)</f>
        <v>892.6</v>
      </c>
    </row>
    <row r="15" spans="1:8" x14ac:dyDescent="0.25">
      <c r="F15" s="257" t="s">
        <v>350</v>
      </c>
      <c r="G15" s="257"/>
      <c r="H15" s="164">
        <f>ROUND(H14*$H$6,2)</f>
        <v>232.08</v>
      </c>
    </row>
    <row r="16" spans="1:8" x14ac:dyDescent="0.25">
      <c r="F16" s="255" t="s">
        <v>154</v>
      </c>
      <c r="G16" s="255"/>
      <c r="H16" s="106">
        <f>SUM(H14:H15)</f>
        <v>1124.68</v>
      </c>
    </row>
    <row r="17" spans="1:8" s="107" customFormat="1" ht="30" x14ac:dyDescent="0.25">
      <c r="A17" s="120" t="s">
        <v>163</v>
      </c>
      <c r="B17" s="135" t="s">
        <v>139</v>
      </c>
      <c r="C17" s="135" t="str">
        <f>'Itens para CPUs'!B38</f>
        <v>SINAPI 10775</v>
      </c>
      <c r="D17" s="159" t="str">
        <f>'Itens para CPUs'!A38</f>
        <v>LOCAÇÃO DE CONTAINER 2,30 x 6,00 M, ALT. 2,50 M, COM 1 SANITÁRIO, PARA ESCRITORIO, COMPLETO, SEM DIVISÓRIAS INTERNAS</v>
      </c>
      <c r="E17" s="135" t="str">
        <f>'Itens para CPUs'!D38</f>
        <v>MÊS</v>
      </c>
      <c r="F17" s="160">
        <f>1</f>
        <v>1</v>
      </c>
      <c r="G17" s="161">
        <f>'Itens para CPUs'!F38</f>
        <v>695</v>
      </c>
      <c r="H17" s="162">
        <f>ROUND(F17*G17,2)</f>
        <v>695</v>
      </c>
    </row>
    <row r="18" spans="1:8" s="107" customFormat="1" x14ac:dyDescent="0.25">
      <c r="A18" s="120"/>
      <c r="B18" s="135" t="s">
        <v>139</v>
      </c>
      <c r="C18" s="135" t="str">
        <f>'Itens para CPUs'!B29</f>
        <v>10555/ORSE</v>
      </c>
      <c r="D18" s="159" t="str">
        <f>'Itens para CPUs'!A29</f>
        <v>CONSUMO DE ENERGIA ELÉTRICA</v>
      </c>
      <c r="E18" s="135" t="str">
        <f>'Itens para CPUs'!D29</f>
        <v>MÊS</v>
      </c>
      <c r="F18" s="160">
        <f>1</f>
        <v>1</v>
      </c>
      <c r="G18" s="161">
        <f>'Itens para CPUs'!F29</f>
        <v>180</v>
      </c>
      <c r="H18" s="162">
        <f t="shared" ref="H18:H25" si="0">ROUND(F18*G18,2)</f>
        <v>180</v>
      </c>
    </row>
    <row r="19" spans="1:8" s="107" customFormat="1" x14ac:dyDescent="0.25">
      <c r="A19" s="120"/>
      <c r="B19" s="135" t="s">
        <v>139</v>
      </c>
      <c r="C19" s="135" t="str">
        <f>'Itens para CPUs'!B37</f>
        <v>10558/ORSE</v>
      </c>
      <c r="D19" s="159" t="str">
        <f>'Itens para CPUs'!A37</f>
        <v>INTERNET - DISPÊNDIO MENSAL</v>
      </c>
      <c r="E19" s="135" t="str">
        <f>'Itens para CPUs'!D37</f>
        <v>MÊS</v>
      </c>
      <c r="F19" s="160">
        <f>1</f>
        <v>1</v>
      </c>
      <c r="G19" s="161">
        <f>'Itens para CPUs'!F37</f>
        <v>89</v>
      </c>
      <c r="H19" s="162">
        <f t="shared" si="0"/>
        <v>89</v>
      </c>
    </row>
    <row r="20" spans="1:8" s="107" customFormat="1" x14ac:dyDescent="0.25">
      <c r="A20" s="120"/>
      <c r="B20" s="135" t="s">
        <v>139</v>
      </c>
      <c r="C20" s="135" t="str">
        <f>'Itens para CPUs'!B18</f>
        <v>10537/ORSE</v>
      </c>
      <c r="D20" s="159" t="str">
        <f>'Itens para CPUs'!A18</f>
        <v>ALUGUEL DE ARMÁRIO DE AÇO E VIDROS</v>
      </c>
      <c r="E20" s="135" t="str">
        <f>'Itens para CPUs'!D18</f>
        <v>MÊS</v>
      </c>
      <c r="F20" s="160">
        <f>1</f>
        <v>1</v>
      </c>
      <c r="G20" s="161">
        <f>'Itens para CPUs'!F18</f>
        <v>10.82</v>
      </c>
      <c r="H20" s="162">
        <f t="shared" si="0"/>
        <v>10.82</v>
      </c>
    </row>
    <row r="21" spans="1:8" s="107" customFormat="1" x14ac:dyDescent="0.25">
      <c r="A21" s="120"/>
      <c r="B21" s="135" t="s">
        <v>139</v>
      </c>
      <c r="C21" s="135" t="str">
        <f>'Itens para CPUs'!B19</f>
        <v>10531/ORSE</v>
      </c>
      <c r="D21" s="159" t="str">
        <f>'Itens para CPUs'!A19</f>
        <v>ALUGUEL DE CADEIRA SEM BRAÇOS</v>
      </c>
      <c r="E21" s="135" t="str">
        <f>'Itens para CPUs'!D19</f>
        <v>MÊS</v>
      </c>
      <c r="F21" s="160">
        <f>1</f>
        <v>1</v>
      </c>
      <c r="G21" s="161">
        <f>'Itens para CPUs'!F19</f>
        <v>2.91</v>
      </c>
      <c r="H21" s="162">
        <f t="shared" si="0"/>
        <v>2.91</v>
      </c>
    </row>
    <row r="22" spans="1:8" s="107" customFormat="1" x14ac:dyDescent="0.25">
      <c r="A22" s="120"/>
      <c r="B22" s="135" t="s">
        <v>139</v>
      </c>
      <c r="C22" s="135" t="str">
        <f>'Itens para CPUs'!B20</f>
        <v>10540/ORSE</v>
      </c>
      <c r="D22" s="159" t="str">
        <f>'Itens para CPUs'!A20</f>
        <v>ALUGUEL DE COMPUTADOR NOTEBOOK</v>
      </c>
      <c r="E22" s="135" t="str">
        <f>'Itens para CPUs'!D20</f>
        <v>MÊS</v>
      </c>
      <c r="F22" s="160">
        <f>1</f>
        <v>1</v>
      </c>
      <c r="G22" s="161">
        <f>'Itens para CPUs'!F20</f>
        <v>18.72</v>
      </c>
      <c r="H22" s="162">
        <f t="shared" si="0"/>
        <v>18.72</v>
      </c>
    </row>
    <row r="23" spans="1:8" s="107" customFormat="1" x14ac:dyDescent="0.25">
      <c r="A23" s="120"/>
      <c r="B23" s="135" t="s">
        <v>139</v>
      </c>
      <c r="C23" s="135" t="str">
        <f>'Itens para CPUs'!B21</f>
        <v>10541/ORSE</v>
      </c>
      <c r="D23" s="159" t="str">
        <f>'Itens para CPUs'!A21</f>
        <v>ALUGUEL DE IMPRESSORA COLORIDA - LASER</v>
      </c>
      <c r="E23" s="135" t="str">
        <f>'Itens para CPUs'!D21</f>
        <v>MÊS</v>
      </c>
      <c r="F23" s="160">
        <f>1</f>
        <v>1</v>
      </c>
      <c r="G23" s="161">
        <f>'Itens para CPUs'!F21</f>
        <v>12.47</v>
      </c>
      <c r="H23" s="162">
        <f t="shared" si="0"/>
        <v>12.47</v>
      </c>
    </row>
    <row r="24" spans="1:8" s="107" customFormat="1" x14ac:dyDescent="0.25">
      <c r="A24" s="120"/>
      <c r="B24" s="135" t="s">
        <v>139</v>
      </c>
      <c r="C24" s="135" t="str">
        <f>'Itens para CPUs'!B22</f>
        <v>10530/ORSE</v>
      </c>
      <c r="D24" s="159" t="str">
        <f>'Itens para CPUs'!A22</f>
        <v>ALUGUEL DE MESA PARA REUNIÃO</v>
      </c>
      <c r="E24" s="135" t="str">
        <f>'Itens para CPUs'!D22</f>
        <v>MÊS</v>
      </c>
      <c r="F24" s="160">
        <f>1</f>
        <v>1</v>
      </c>
      <c r="G24" s="161">
        <f>'Itens para CPUs'!F22</f>
        <v>5</v>
      </c>
      <c r="H24" s="162">
        <f t="shared" si="0"/>
        <v>5</v>
      </c>
    </row>
    <row r="25" spans="1:8" s="107" customFormat="1" x14ac:dyDescent="0.25">
      <c r="A25" s="120"/>
      <c r="B25" s="135" t="s">
        <v>250</v>
      </c>
      <c r="C25" s="135" t="str">
        <f>'Itens para CPUs'!B61</f>
        <v>CODEVASF</v>
      </c>
      <c r="D25" s="159" t="str">
        <f>'Itens para CPUs'!A61</f>
        <v>VEÍCULO TIPO PICK UP 1.6 FLEX (101 CV)</v>
      </c>
      <c r="E25" s="135" t="str">
        <f>'Itens para CPUs'!D61</f>
        <v>KM</v>
      </c>
      <c r="F25" s="160">
        <f>150*2</f>
        <v>300</v>
      </c>
      <c r="G25" s="161">
        <f>'Itens para CPUs'!F61</f>
        <v>1.08</v>
      </c>
      <c r="H25" s="162">
        <f t="shared" si="0"/>
        <v>324</v>
      </c>
    </row>
    <row r="26" spans="1:8" s="107" customFormat="1" x14ac:dyDescent="0.25">
      <c r="A26" s="120"/>
      <c r="B26" s="121"/>
      <c r="C26" s="121"/>
      <c r="D26" s="122"/>
      <c r="E26" s="121"/>
      <c r="F26" s="256" t="s">
        <v>157</v>
      </c>
      <c r="G26" s="256"/>
      <c r="H26" s="118">
        <f>SUM(H17:H25)</f>
        <v>1337.92</v>
      </c>
    </row>
    <row r="27" spans="1:8" s="107" customFormat="1" x14ac:dyDescent="0.25">
      <c r="A27" s="120"/>
      <c r="B27" s="121"/>
      <c r="C27" s="121"/>
      <c r="D27" s="122"/>
      <c r="E27" s="121"/>
      <c r="F27" s="257" t="s">
        <v>351</v>
      </c>
      <c r="G27" s="257"/>
      <c r="H27" s="111">
        <f>ROUND(H26*$H$6,2)</f>
        <v>347.86</v>
      </c>
    </row>
    <row r="28" spans="1:8" s="107" customFormat="1" x14ac:dyDescent="0.25">
      <c r="A28" s="120"/>
      <c r="B28" s="121"/>
      <c r="C28" s="121"/>
      <c r="D28" s="122"/>
      <c r="E28" s="121"/>
      <c r="F28" s="258" t="s">
        <v>161</v>
      </c>
      <c r="G28" s="259"/>
      <c r="H28" s="108">
        <f>SUM(H26:H27)</f>
        <v>1685.7800000000002</v>
      </c>
    </row>
    <row r="29" spans="1:8" x14ac:dyDescent="0.25">
      <c r="A29" s="168" t="s">
        <v>164</v>
      </c>
      <c r="B29" s="135" t="s">
        <v>165</v>
      </c>
      <c r="C29" s="135" t="str">
        <f>'Itens para CPUs'!B13</f>
        <v>08978/ORSE</v>
      </c>
      <c r="D29" s="159" t="str">
        <f>'Itens para CPUs'!A13</f>
        <v>ÁGUA - CONSUMO EM VOLUME</v>
      </c>
      <c r="E29" s="135" t="str">
        <f>'Itens para CPUs'!D13</f>
        <v>M³</v>
      </c>
      <c r="F29" s="160">
        <f>10</f>
        <v>10</v>
      </c>
      <c r="G29" s="161">
        <f>'Itens para CPUs'!F13</f>
        <v>3.77</v>
      </c>
      <c r="H29" s="162">
        <f>ROUND(F29*G29,2)</f>
        <v>37.700000000000003</v>
      </c>
    </row>
    <row r="30" spans="1:8" x14ac:dyDescent="0.25">
      <c r="B30" s="135" t="s">
        <v>165</v>
      </c>
      <c r="C30" s="135" t="str">
        <f>'Itens para CPUs'!B40</f>
        <v>10562/ORSE</v>
      </c>
      <c r="D30" s="159" t="str">
        <f>'Itens para CPUs'!A40</f>
        <v>MATERIAL DE ESCRITÓRIO</v>
      </c>
      <c r="E30" s="135" t="str">
        <f>'Itens para CPUs'!D40</f>
        <v>MÊS</v>
      </c>
      <c r="F30" s="160">
        <f>1</f>
        <v>1</v>
      </c>
      <c r="G30" s="161">
        <f>'Itens para CPUs'!F40</f>
        <v>30</v>
      </c>
      <c r="H30" s="162">
        <f t="shared" ref="H30:H33" si="1">ROUND(F30*G30,2)</f>
        <v>30</v>
      </c>
    </row>
    <row r="31" spans="1:8" x14ac:dyDescent="0.25">
      <c r="B31" s="135" t="s">
        <v>165</v>
      </c>
      <c r="C31" s="135" t="str">
        <f>'Itens para CPUs'!B41</f>
        <v>10563/ORSE</v>
      </c>
      <c r="D31" s="159" t="str">
        <f>'Itens para CPUs'!A41</f>
        <v>MATERIAL DE LIMPEZA</v>
      </c>
      <c r="E31" s="135" t="str">
        <f>'Itens para CPUs'!D41</f>
        <v>MÊS</v>
      </c>
      <c r="F31" s="160">
        <f>1</f>
        <v>1</v>
      </c>
      <c r="G31" s="161">
        <f>'Itens para CPUs'!F41</f>
        <v>87.77</v>
      </c>
      <c r="H31" s="162">
        <f t="shared" si="1"/>
        <v>87.77</v>
      </c>
    </row>
    <row r="32" spans="1:8" x14ac:dyDescent="0.25">
      <c r="B32" s="135" t="s">
        <v>165</v>
      </c>
      <c r="C32" s="135" t="str">
        <f>'Itens para CPUs'!B42</f>
        <v>10564/ORSE</v>
      </c>
      <c r="D32" s="159" t="str">
        <f>'Itens para CPUs'!A42</f>
        <v>MEDICAMENTOS DE PRIMEIROS SOCORROS</v>
      </c>
      <c r="E32" s="135" t="str">
        <f>'Itens para CPUs'!D42</f>
        <v>MÊS</v>
      </c>
      <c r="F32" s="160">
        <f>1</f>
        <v>1</v>
      </c>
      <c r="G32" s="161">
        <f>'Itens para CPUs'!F42</f>
        <v>29.83</v>
      </c>
      <c r="H32" s="162">
        <f t="shared" si="1"/>
        <v>29.83</v>
      </c>
    </row>
    <row r="33" spans="1:8" x14ac:dyDescent="0.25">
      <c r="B33" s="135" t="s">
        <v>165</v>
      </c>
      <c r="C33" s="135" t="str">
        <f>'Itens para CPUs'!B35</f>
        <v>SINAPI 4222</v>
      </c>
      <c r="D33" s="159" t="str">
        <f>'Itens para CPUs'!A35</f>
        <v>GASOLINA COMUM</v>
      </c>
      <c r="E33" s="135" t="str">
        <f>'Itens para CPUs'!D35</f>
        <v>L</v>
      </c>
      <c r="F33" s="160">
        <f>F25/8</f>
        <v>37.5</v>
      </c>
      <c r="G33" s="161">
        <f>'Itens para CPUs'!F35</f>
        <v>4.67</v>
      </c>
      <c r="H33" s="162">
        <f t="shared" si="1"/>
        <v>175.13</v>
      </c>
    </row>
    <row r="34" spans="1:8" x14ac:dyDescent="0.25">
      <c r="F34" s="260" t="s">
        <v>149</v>
      </c>
      <c r="G34" s="260"/>
      <c r="H34" s="118">
        <f>SUM(H29:H33)</f>
        <v>360.43</v>
      </c>
    </row>
    <row r="35" spans="1:8" x14ac:dyDescent="0.25">
      <c r="F35" s="260" t="s">
        <v>148</v>
      </c>
      <c r="G35" s="260"/>
      <c r="H35" s="118">
        <f>ROUND(H34*$H$7,2)</f>
        <v>43.25</v>
      </c>
    </row>
    <row r="36" spans="1:8" x14ac:dyDescent="0.25">
      <c r="F36" s="258" t="s">
        <v>153</v>
      </c>
      <c r="G36" s="259"/>
      <c r="H36" s="108">
        <f>SUM(H34:H35)</f>
        <v>403.68</v>
      </c>
    </row>
    <row r="37" spans="1:8" x14ac:dyDescent="0.25">
      <c r="F37" s="261" t="s">
        <v>140</v>
      </c>
      <c r="G37" s="261"/>
      <c r="H37" s="109">
        <f>SUM(H16,H28,H36)</f>
        <v>3214.14</v>
      </c>
    </row>
    <row r="40" spans="1:8" x14ac:dyDescent="0.25">
      <c r="B40" s="217" t="s">
        <v>155</v>
      </c>
      <c r="C40" s="217" t="s">
        <v>156</v>
      </c>
      <c r="D40" s="262" t="s">
        <v>265</v>
      </c>
      <c r="E40" s="217" t="s">
        <v>6</v>
      </c>
      <c r="F40" s="217" t="s">
        <v>7</v>
      </c>
      <c r="G40" s="264" t="s">
        <v>131</v>
      </c>
      <c r="H40" s="264" t="s">
        <v>132</v>
      </c>
    </row>
    <row r="41" spans="1:8" ht="30.75" customHeight="1" x14ac:dyDescent="0.25">
      <c r="B41" s="217" t="s">
        <v>264</v>
      </c>
      <c r="C41" s="217" t="s">
        <v>139</v>
      </c>
      <c r="D41" s="263"/>
      <c r="E41" s="217" t="s">
        <v>135</v>
      </c>
      <c r="F41" s="217">
        <v>1</v>
      </c>
      <c r="G41" s="265"/>
      <c r="H41" s="265"/>
    </row>
    <row r="42" spans="1:8" ht="25.5" customHeight="1" x14ac:dyDescent="0.25">
      <c r="A42" s="168" t="s">
        <v>162</v>
      </c>
      <c r="B42" s="135" t="s">
        <v>195</v>
      </c>
      <c r="C42" s="135" t="str">
        <f>'Itens para CPUs'!B25</f>
        <v>SINAPI 88262</v>
      </c>
      <c r="D42" s="159" t="str">
        <f>'Itens para CPUs'!A25</f>
        <v>CARPINTEIRO DE FORMAS COM ENCARGOS COMPLEMENTARES</v>
      </c>
      <c r="E42" s="135" t="str">
        <f>'Itens para CPUs'!D25</f>
        <v>H</v>
      </c>
      <c r="F42" s="160">
        <f>1</f>
        <v>1</v>
      </c>
      <c r="G42" s="161">
        <f>'Itens para CPUs'!F25</f>
        <v>23.18</v>
      </c>
      <c r="H42" s="162">
        <f>ROUND(F42*G42,2)</f>
        <v>23.18</v>
      </c>
    </row>
    <row r="43" spans="1:8" ht="25.5" customHeight="1" x14ac:dyDescent="0.25">
      <c r="B43" s="135" t="s">
        <v>195</v>
      </c>
      <c r="C43" s="135" t="str">
        <f>'Itens para CPUs'!B59</f>
        <v>SINAPI 88316</v>
      </c>
      <c r="D43" s="159" t="str">
        <f>'Itens para CPUs'!A59</f>
        <v>SERVENTE COM ENCARGOS COMPLEMENTARES</v>
      </c>
      <c r="E43" s="135" t="str">
        <f>'Itens para CPUs'!D59</f>
        <v>H</v>
      </c>
      <c r="F43" s="160">
        <f>2</f>
        <v>2</v>
      </c>
      <c r="G43" s="161">
        <f>'Itens para CPUs'!F59</f>
        <v>16.28</v>
      </c>
      <c r="H43" s="162">
        <f>ROUND(F43*G43,2)</f>
        <v>32.56</v>
      </c>
    </row>
    <row r="44" spans="1:8" x14ac:dyDescent="0.25">
      <c r="F44" s="256" t="s">
        <v>158</v>
      </c>
      <c r="G44" s="256"/>
      <c r="H44" s="163">
        <f>SUM(H42:H43)</f>
        <v>55.74</v>
      </c>
    </row>
    <row r="45" spans="1:8" x14ac:dyDescent="0.25">
      <c r="F45" s="257" t="s">
        <v>350</v>
      </c>
      <c r="G45" s="257"/>
      <c r="H45" s="164">
        <f>ROUND(H44*$H$6,2)</f>
        <v>14.49</v>
      </c>
    </row>
    <row r="46" spans="1:8" x14ac:dyDescent="0.25">
      <c r="F46" s="255" t="s">
        <v>154</v>
      </c>
      <c r="G46" s="255"/>
      <c r="H46" s="106">
        <f>SUM(H44:H45)</f>
        <v>70.23</v>
      </c>
    </row>
    <row r="47" spans="1:8" s="107" customFormat="1" ht="30" x14ac:dyDescent="0.25">
      <c r="A47" s="120" t="s">
        <v>163</v>
      </c>
      <c r="B47" s="135" t="s">
        <v>139</v>
      </c>
      <c r="C47" s="135" t="str">
        <f>'Itens para CPUs'!B28</f>
        <v>SINAPI 94962</v>
      </c>
      <c r="D47" s="159" t="str">
        <f>'Itens para CPUs'!A28</f>
        <v>CONCRETO MAGRO PARA LASTRO, TRAÇO 1:4,5:4,5 (CIMENTO/AREIA MÉDIA/ BRITA 1) - PREPARO MECÂNICO COM BETONEIRA 400 L. AF_07/2016</v>
      </c>
      <c r="E47" s="135" t="str">
        <f>'Itens para CPUs'!D28</f>
        <v>M³</v>
      </c>
      <c r="F47" s="160">
        <v>0.01</v>
      </c>
      <c r="G47" s="161">
        <f>'Itens para CPUs'!F28</f>
        <v>280.04000000000002</v>
      </c>
      <c r="H47" s="162">
        <f>ROUND(F47*G47,2)</f>
        <v>2.8</v>
      </c>
    </row>
    <row r="48" spans="1:8" s="107" customFormat="1" x14ac:dyDescent="0.25">
      <c r="A48" s="120"/>
      <c r="B48" s="135"/>
      <c r="C48" s="135"/>
      <c r="D48" s="159"/>
      <c r="E48" s="135"/>
      <c r="F48" s="160"/>
      <c r="G48" s="161"/>
      <c r="H48" s="162">
        <f t="shared" ref="H48" si="2">ROUND(F48*G48,2)</f>
        <v>0</v>
      </c>
    </row>
    <row r="49" spans="1:8" s="107" customFormat="1" x14ac:dyDescent="0.25">
      <c r="A49" s="120"/>
      <c r="B49" s="121"/>
      <c r="C49" s="121"/>
      <c r="D49" s="122"/>
      <c r="E49" s="121"/>
      <c r="F49" s="256" t="s">
        <v>157</v>
      </c>
      <c r="G49" s="256"/>
      <c r="H49" s="118">
        <f>SUM(H47:H48)</f>
        <v>2.8</v>
      </c>
    </row>
    <row r="50" spans="1:8" s="107" customFormat="1" x14ac:dyDescent="0.25">
      <c r="A50" s="120"/>
      <c r="B50" s="121"/>
      <c r="C50" s="121"/>
      <c r="D50" s="122"/>
      <c r="E50" s="121"/>
      <c r="F50" s="257" t="s">
        <v>351</v>
      </c>
      <c r="G50" s="257"/>
      <c r="H50" s="111">
        <f>ROUND(H49*$H$6,2)</f>
        <v>0.73</v>
      </c>
    </row>
    <row r="51" spans="1:8" s="107" customFormat="1" x14ac:dyDescent="0.25">
      <c r="A51" s="120"/>
      <c r="B51" s="121"/>
      <c r="C51" s="121"/>
      <c r="D51" s="122"/>
      <c r="E51" s="121"/>
      <c r="F51" s="258" t="s">
        <v>161</v>
      </c>
      <c r="G51" s="259"/>
      <c r="H51" s="108">
        <f>SUM(H49:H50)</f>
        <v>3.53</v>
      </c>
    </row>
    <row r="52" spans="1:8" ht="30" x14ac:dyDescent="0.25">
      <c r="A52" s="168" t="s">
        <v>164</v>
      </c>
      <c r="B52" s="135" t="s">
        <v>165</v>
      </c>
      <c r="C52" s="135" t="str">
        <f>'Itens para CPUs'!B56</f>
        <v>SINAPI 4417</v>
      </c>
      <c r="D52" s="159" t="str">
        <f>'Itens para CPUs'!A56</f>
        <v>SARRAFO DE MADEIRA NÃO APARELHADA *2,5 X 7* CM, MAÇARANDUBA, ANGELIM OU EQUIVALENTE DA REGIÃO</v>
      </c>
      <c r="E52" s="135" t="str">
        <f>'Itens para CPUs'!D56</f>
        <v>M</v>
      </c>
      <c r="F52" s="160">
        <v>1</v>
      </c>
      <c r="G52" s="161">
        <f>'Itens para CPUs'!F56</f>
        <v>4.72</v>
      </c>
      <c r="H52" s="162">
        <f>ROUND(F52*G52,2)</f>
        <v>4.72</v>
      </c>
    </row>
    <row r="53" spans="1:8" ht="30" x14ac:dyDescent="0.25">
      <c r="B53" s="135" t="s">
        <v>165</v>
      </c>
      <c r="C53" s="135" t="str">
        <f>'Itens para CPUs'!B52</f>
        <v>SINAPI 4491</v>
      </c>
      <c r="D53" s="159" t="str">
        <f>'Itens para CPUs'!A52</f>
        <v>PONTALETE DE MADEIRA NÃO APARELHADA *7,5 X 7,5* CM (3 X 3") PINUS, MISTA OU EQUIVALENTE DA REGIÃO</v>
      </c>
      <c r="E53" s="135" t="str">
        <f>'Itens para CPUs'!D52</f>
        <v>M</v>
      </c>
      <c r="F53" s="160">
        <v>4</v>
      </c>
      <c r="G53" s="161">
        <f>'Itens para CPUs'!F52</f>
        <v>4.17</v>
      </c>
      <c r="H53" s="162">
        <f t="shared" ref="H53:H55" si="3">ROUND(F53*G53,2)</f>
        <v>16.68</v>
      </c>
    </row>
    <row r="54" spans="1:8" ht="30" x14ac:dyDescent="0.25">
      <c r="B54" s="135" t="s">
        <v>165</v>
      </c>
      <c r="C54" s="135" t="str">
        <f>'Itens para CPUs'!B51</f>
        <v>SINAPI 4813</v>
      </c>
      <c r="D54" s="159" t="str">
        <f>'Itens para CPUs'!A51</f>
        <v>PLACA DE OBRA (PARA CONSTRUÇÃO CIVIL) EM CHAPA GALVANIZADA *N. 22*, ADESIVADA, DE *2,0 X 1,125* M</v>
      </c>
      <c r="E54" s="135" t="str">
        <f>'Itens para CPUs'!D51</f>
        <v>M²</v>
      </c>
      <c r="F54" s="160">
        <v>1</v>
      </c>
      <c r="G54" s="161">
        <f>'Itens para CPUs'!F51</f>
        <v>225</v>
      </c>
      <c r="H54" s="162">
        <f t="shared" si="3"/>
        <v>225</v>
      </c>
    </row>
    <row r="55" spans="1:8" x14ac:dyDescent="0.25">
      <c r="B55" s="135" t="s">
        <v>165</v>
      </c>
      <c r="C55" s="135" t="str">
        <f>'Itens para CPUs'!B53</f>
        <v>SINAPI 5075</v>
      </c>
      <c r="D55" s="159" t="str">
        <f>'Itens para CPUs'!A53</f>
        <v>PREGO DE AÇO POLIDO COM CABECA 18 X 30 (2 3/4 X 10)</v>
      </c>
      <c r="E55" s="135" t="str">
        <f>'Itens para CPUs'!D53</f>
        <v>KG</v>
      </c>
      <c r="F55" s="160">
        <v>0.11</v>
      </c>
      <c r="G55" s="161">
        <f>'Itens para CPUs'!F53</f>
        <v>10.220000000000001</v>
      </c>
      <c r="H55" s="162">
        <f t="shared" si="3"/>
        <v>1.1200000000000001</v>
      </c>
    </row>
    <row r="56" spans="1:8" x14ac:dyDescent="0.25">
      <c r="F56" s="260" t="s">
        <v>149</v>
      </c>
      <c r="G56" s="260"/>
      <c r="H56" s="118">
        <f>SUM(H52:H55)</f>
        <v>247.52</v>
      </c>
    </row>
    <row r="57" spans="1:8" x14ac:dyDescent="0.25">
      <c r="F57" s="260" t="s">
        <v>148</v>
      </c>
      <c r="G57" s="260"/>
      <c r="H57" s="118">
        <f>ROUND(H56*$H$7,2)</f>
        <v>29.7</v>
      </c>
    </row>
    <row r="58" spans="1:8" x14ac:dyDescent="0.25">
      <c r="F58" s="258" t="s">
        <v>153</v>
      </c>
      <c r="G58" s="259"/>
      <c r="H58" s="108">
        <f>SUM(H56:H57)</f>
        <v>277.22000000000003</v>
      </c>
    </row>
    <row r="59" spans="1:8" x14ac:dyDescent="0.25">
      <c r="F59" s="261" t="s">
        <v>140</v>
      </c>
      <c r="G59" s="261"/>
      <c r="H59" s="109">
        <f>SUM(H46,H51,H58)</f>
        <v>350.98</v>
      </c>
    </row>
    <row r="62" spans="1:8" x14ac:dyDescent="0.25">
      <c r="B62" s="217" t="s">
        <v>155</v>
      </c>
      <c r="C62" s="217" t="s">
        <v>156</v>
      </c>
      <c r="D62" s="262" t="s">
        <v>278</v>
      </c>
      <c r="E62" s="217" t="s">
        <v>6</v>
      </c>
      <c r="F62" s="217" t="s">
        <v>7</v>
      </c>
      <c r="G62" s="264" t="s">
        <v>131</v>
      </c>
      <c r="H62" s="264" t="s">
        <v>132</v>
      </c>
    </row>
    <row r="63" spans="1:8" ht="30.75" customHeight="1" x14ac:dyDescent="0.25">
      <c r="B63" s="217" t="s">
        <v>279</v>
      </c>
      <c r="C63" s="217" t="s">
        <v>276</v>
      </c>
      <c r="D63" s="263"/>
      <c r="E63" s="217" t="s">
        <v>300</v>
      </c>
      <c r="F63" s="217">
        <v>1</v>
      </c>
      <c r="G63" s="265"/>
      <c r="H63" s="265"/>
    </row>
    <row r="64" spans="1:8" ht="25.5" customHeight="1" x14ac:dyDescent="0.25">
      <c r="A64" s="168" t="s">
        <v>162</v>
      </c>
      <c r="B64" s="135"/>
      <c r="C64" s="135"/>
      <c r="D64" s="159"/>
      <c r="E64" s="135"/>
      <c r="F64" s="160"/>
      <c r="G64" s="161"/>
      <c r="H64" s="162">
        <f>ROUND(F64*G64,2)</f>
        <v>0</v>
      </c>
    </row>
    <row r="65" spans="1:8" ht="25.5" customHeight="1" x14ac:dyDescent="0.25">
      <c r="B65" s="135"/>
      <c r="C65" s="135"/>
      <c r="D65" s="159"/>
      <c r="E65" s="135"/>
      <c r="F65" s="160"/>
      <c r="G65" s="161"/>
      <c r="H65" s="162">
        <f>ROUND(F65*G65,2)</f>
        <v>0</v>
      </c>
    </row>
    <row r="66" spans="1:8" x14ac:dyDescent="0.25">
      <c r="F66" s="256" t="s">
        <v>158</v>
      </c>
      <c r="G66" s="256"/>
      <c r="H66" s="163">
        <f>SUM(H64:H65)</f>
        <v>0</v>
      </c>
    </row>
    <row r="67" spans="1:8" x14ac:dyDescent="0.25">
      <c r="F67" s="257" t="s">
        <v>350</v>
      </c>
      <c r="G67" s="257"/>
      <c r="H67" s="164">
        <f>ROUND(H66*$H$6,2)</f>
        <v>0</v>
      </c>
    </row>
    <row r="68" spans="1:8" x14ac:dyDescent="0.25">
      <c r="F68" s="255" t="s">
        <v>154</v>
      </c>
      <c r="G68" s="255"/>
      <c r="H68" s="106">
        <f>SUM(H66:H67)</f>
        <v>0</v>
      </c>
    </row>
    <row r="69" spans="1:8" s="107" customFormat="1" ht="75" x14ac:dyDescent="0.25">
      <c r="A69" s="120" t="s">
        <v>163</v>
      </c>
      <c r="B69" s="135" t="s">
        <v>139</v>
      </c>
      <c r="C69" s="135" t="str">
        <f>'Itens para CPUs'!B26</f>
        <v>SINAPI 5824</v>
      </c>
      <c r="D69" s="159" t="str">
        <f>'Itens para CPUs'!A26</f>
        <v>CAMINHÃO TOCO, PBT 16.000 KG, CARGA ÚTIL MÁXIMA DE 10.685 KG, DISTÂNCIA ENTRE EIXOS DE 4,80 M, POTÊNCIA DO MOTOR DE 189 CV, INCLUSIVE CARROCERIA FIXA ABERTA DE MADEIRA PARA TRANSPORTE GERAL DE CARGA SECA, DIMENSÕES APROXIMADAS DE 2,50 X 7,00 X 0,50 M - CHP DIURNO. AF_06/2014</v>
      </c>
      <c r="E69" s="135" t="str">
        <f>'Itens para CPUs'!D26</f>
        <v>CHP</v>
      </c>
      <c r="F69" s="160">
        <v>4.4999999999999997E-3</v>
      </c>
      <c r="G69" s="161">
        <f>'Itens para CPUs'!F26</f>
        <v>121.22</v>
      </c>
      <c r="H69" s="162">
        <f>ROUND(F69*G69,2)</f>
        <v>0.55000000000000004</v>
      </c>
    </row>
    <row r="70" spans="1:8" s="107" customFormat="1" x14ac:dyDescent="0.25">
      <c r="A70" s="120"/>
      <c r="B70" s="135"/>
      <c r="C70" s="135"/>
      <c r="D70" s="159"/>
      <c r="E70" s="135"/>
      <c r="F70" s="160"/>
      <c r="G70" s="161"/>
      <c r="H70" s="162">
        <f t="shared" ref="H70" si="4">ROUND(F70*G70,2)</f>
        <v>0</v>
      </c>
    </row>
    <row r="71" spans="1:8" s="107" customFormat="1" x14ac:dyDescent="0.25">
      <c r="A71" s="120"/>
      <c r="B71" s="121"/>
      <c r="C71" s="121"/>
      <c r="D71" s="122"/>
      <c r="E71" s="121"/>
      <c r="F71" s="256" t="s">
        <v>157</v>
      </c>
      <c r="G71" s="256"/>
      <c r="H71" s="118">
        <f>SUM(H69:H70)</f>
        <v>0.55000000000000004</v>
      </c>
    </row>
    <row r="72" spans="1:8" s="107" customFormat="1" x14ac:dyDescent="0.25">
      <c r="A72" s="120"/>
      <c r="B72" s="121"/>
      <c r="C72" s="121"/>
      <c r="D72" s="122"/>
      <c r="E72" s="121"/>
      <c r="F72" s="257" t="s">
        <v>351</v>
      </c>
      <c r="G72" s="257"/>
      <c r="H72" s="111">
        <f>ROUND(H71*$H$6,2)</f>
        <v>0.14000000000000001</v>
      </c>
    </row>
    <row r="73" spans="1:8" s="107" customFormat="1" x14ac:dyDescent="0.25">
      <c r="A73" s="120"/>
      <c r="B73" s="121"/>
      <c r="C73" s="121"/>
      <c r="D73" s="122"/>
      <c r="E73" s="121"/>
      <c r="F73" s="258" t="s">
        <v>161</v>
      </c>
      <c r="G73" s="259"/>
      <c r="H73" s="108">
        <f>SUM(H71:H72)</f>
        <v>0.69000000000000006</v>
      </c>
    </row>
    <row r="74" spans="1:8" x14ac:dyDescent="0.25">
      <c r="A74" s="168" t="s">
        <v>164</v>
      </c>
      <c r="B74" s="135"/>
      <c r="C74" s="135"/>
      <c r="D74" s="159"/>
      <c r="E74" s="135"/>
      <c r="F74" s="160"/>
      <c r="G74" s="161"/>
      <c r="H74" s="162">
        <f>ROUND(F74*G74,2)</f>
        <v>0</v>
      </c>
    </row>
    <row r="75" spans="1:8" x14ac:dyDescent="0.25">
      <c r="B75" s="135"/>
      <c r="C75" s="135"/>
      <c r="D75" s="159"/>
      <c r="E75" s="135"/>
      <c r="F75" s="160"/>
      <c r="G75" s="161"/>
      <c r="H75" s="162">
        <f t="shared" ref="H75:H77" si="5">ROUND(F75*G75,2)</f>
        <v>0</v>
      </c>
    </row>
    <row r="76" spans="1:8" x14ac:dyDescent="0.25">
      <c r="B76" s="135"/>
      <c r="C76" s="135"/>
      <c r="D76" s="159"/>
      <c r="E76" s="135"/>
      <c r="F76" s="160"/>
      <c r="G76" s="161"/>
      <c r="H76" s="162">
        <f t="shared" si="5"/>
        <v>0</v>
      </c>
    </row>
    <row r="77" spans="1:8" x14ac:dyDescent="0.25">
      <c r="B77" s="135"/>
      <c r="C77" s="135"/>
      <c r="D77" s="159"/>
      <c r="E77" s="135"/>
      <c r="F77" s="160"/>
      <c r="G77" s="161"/>
      <c r="H77" s="162">
        <f t="shared" si="5"/>
        <v>0</v>
      </c>
    </row>
    <row r="78" spans="1:8" x14ac:dyDescent="0.25">
      <c r="F78" s="260" t="s">
        <v>149</v>
      </c>
      <c r="G78" s="260"/>
      <c r="H78" s="118">
        <f>SUM(H74:H77)</f>
        <v>0</v>
      </c>
    </row>
    <row r="79" spans="1:8" x14ac:dyDescent="0.25">
      <c r="F79" s="260" t="s">
        <v>148</v>
      </c>
      <c r="G79" s="260"/>
      <c r="H79" s="118">
        <f>ROUND(H78*$H$7,2)</f>
        <v>0</v>
      </c>
    </row>
    <row r="80" spans="1:8" x14ac:dyDescent="0.25">
      <c r="F80" s="258" t="s">
        <v>153</v>
      </c>
      <c r="G80" s="259"/>
      <c r="H80" s="108">
        <f>SUM(H78:H79)</f>
        <v>0</v>
      </c>
    </row>
    <row r="81" spans="1:8" x14ac:dyDescent="0.25">
      <c r="F81" s="261" t="s">
        <v>140</v>
      </c>
      <c r="G81" s="261"/>
      <c r="H81" s="109">
        <f>SUM(H68,H73,H80)</f>
        <v>0.69000000000000006</v>
      </c>
    </row>
    <row r="84" spans="1:8" x14ac:dyDescent="0.25">
      <c r="B84" s="217" t="s">
        <v>155</v>
      </c>
      <c r="C84" s="217" t="s">
        <v>156</v>
      </c>
      <c r="D84" s="262" t="s">
        <v>281</v>
      </c>
      <c r="E84" s="217" t="s">
        <v>6</v>
      </c>
      <c r="F84" s="217" t="s">
        <v>7</v>
      </c>
      <c r="G84" s="264" t="s">
        <v>131</v>
      </c>
      <c r="H84" s="264" t="s">
        <v>132</v>
      </c>
    </row>
    <row r="85" spans="1:8" ht="30.75" customHeight="1" x14ac:dyDescent="0.25">
      <c r="B85" s="217" t="s">
        <v>280</v>
      </c>
      <c r="C85" s="217" t="s">
        <v>276</v>
      </c>
      <c r="D85" s="263"/>
      <c r="E85" s="217" t="s">
        <v>300</v>
      </c>
      <c r="F85" s="217">
        <v>1</v>
      </c>
      <c r="G85" s="265"/>
      <c r="H85" s="265"/>
    </row>
    <row r="86" spans="1:8" x14ac:dyDescent="0.25">
      <c r="A86" s="168" t="s">
        <v>162</v>
      </c>
      <c r="B86" s="135"/>
      <c r="C86" s="135"/>
      <c r="D86" s="159"/>
      <c r="E86" s="135"/>
      <c r="F86" s="160"/>
      <c r="G86" s="161"/>
      <c r="H86" s="162">
        <f>ROUND(F86*G86,2)</f>
        <v>0</v>
      </c>
    </row>
    <row r="87" spans="1:8" x14ac:dyDescent="0.25">
      <c r="B87" s="135"/>
      <c r="C87" s="135"/>
      <c r="D87" s="159"/>
      <c r="E87" s="135"/>
      <c r="F87" s="160"/>
      <c r="G87" s="161"/>
      <c r="H87" s="162">
        <f>ROUND(F87*G87,2)</f>
        <v>0</v>
      </c>
    </row>
    <row r="88" spans="1:8" x14ac:dyDescent="0.25">
      <c r="F88" s="256" t="s">
        <v>158</v>
      </c>
      <c r="G88" s="256"/>
      <c r="H88" s="163">
        <f>SUM(H86:H87)</f>
        <v>0</v>
      </c>
    </row>
    <row r="89" spans="1:8" x14ac:dyDescent="0.25">
      <c r="F89" s="257" t="s">
        <v>350</v>
      </c>
      <c r="G89" s="257"/>
      <c r="H89" s="164">
        <f>ROUND(H88*$H$6,2)</f>
        <v>0</v>
      </c>
    </row>
    <row r="90" spans="1:8" x14ac:dyDescent="0.25">
      <c r="F90" s="255" t="s">
        <v>154</v>
      </c>
      <c r="G90" s="255"/>
      <c r="H90" s="106">
        <f>SUM(H88:H89)</f>
        <v>0</v>
      </c>
    </row>
    <row r="91" spans="1:8" s="107" customFormat="1" ht="75" x14ac:dyDescent="0.25">
      <c r="A91" s="120" t="s">
        <v>163</v>
      </c>
      <c r="B91" s="135" t="s">
        <v>139</v>
      </c>
      <c r="C91" s="135" t="str">
        <f>'Itens para CPUs'!B26</f>
        <v>SINAPI 5824</v>
      </c>
      <c r="D91" s="159" t="str">
        <f>'Itens para CPUs'!A26</f>
        <v>CAMINHÃO TOCO, PBT 16.000 KG, CARGA ÚTIL MÁXIMA DE 10.685 KG, DISTÂNCIA ENTRE EIXOS DE 4,80 M, POTÊNCIA DO MOTOR DE 189 CV, INCLUSIVE CARROCERIA FIXA ABERTA DE MADEIRA PARA TRANSPORTE GERAL DE CARGA SECA, DIMENSÕES APROXIMADAS DE 2,50 X 7,00 X 0,50 M - CHP DIURNO. AF_06/2014</v>
      </c>
      <c r="E91" s="135" t="str">
        <f>'Itens para CPUs'!D26</f>
        <v>CHP</v>
      </c>
      <c r="F91" s="160">
        <v>4.4999999999999997E-3</v>
      </c>
      <c r="G91" s="161">
        <f>'Itens para CPUs'!F26</f>
        <v>121.22</v>
      </c>
      <c r="H91" s="162">
        <f>ROUND(F91*G91,2)</f>
        <v>0.55000000000000004</v>
      </c>
    </row>
    <row r="92" spans="1:8" s="107" customFormat="1" x14ac:dyDescent="0.25">
      <c r="A92" s="120"/>
      <c r="B92" s="135"/>
      <c r="C92" s="135"/>
      <c r="D92" s="159"/>
      <c r="E92" s="135"/>
      <c r="F92" s="160"/>
      <c r="G92" s="161"/>
      <c r="H92" s="162">
        <f t="shared" ref="H92" si="6">ROUND(F92*G92,2)</f>
        <v>0</v>
      </c>
    </row>
    <row r="93" spans="1:8" s="107" customFormat="1" x14ac:dyDescent="0.25">
      <c r="A93" s="120"/>
      <c r="B93" s="121"/>
      <c r="C93" s="121"/>
      <c r="D93" s="122"/>
      <c r="E93" s="121"/>
      <c r="F93" s="256" t="s">
        <v>157</v>
      </c>
      <c r="G93" s="256"/>
      <c r="H93" s="118">
        <f>SUM(H91:H92)</f>
        <v>0.55000000000000004</v>
      </c>
    </row>
    <row r="94" spans="1:8" s="107" customFormat="1" x14ac:dyDescent="0.25">
      <c r="A94" s="120"/>
      <c r="B94" s="121"/>
      <c r="C94" s="121"/>
      <c r="D94" s="122"/>
      <c r="E94" s="121"/>
      <c r="F94" s="257" t="s">
        <v>351</v>
      </c>
      <c r="G94" s="257"/>
      <c r="H94" s="111">
        <f>ROUND(H93*$H$6,2)</f>
        <v>0.14000000000000001</v>
      </c>
    </row>
    <row r="95" spans="1:8" s="107" customFormat="1" x14ac:dyDescent="0.25">
      <c r="A95" s="120"/>
      <c r="B95" s="121"/>
      <c r="C95" s="121"/>
      <c r="D95" s="122"/>
      <c r="E95" s="121"/>
      <c r="F95" s="258" t="s">
        <v>161</v>
      </c>
      <c r="G95" s="259"/>
      <c r="H95" s="108">
        <f>SUM(H93:H94)</f>
        <v>0.69000000000000006</v>
      </c>
    </row>
    <row r="96" spans="1:8" x14ac:dyDescent="0.25">
      <c r="A96" s="168" t="s">
        <v>164</v>
      </c>
      <c r="B96" s="135"/>
      <c r="C96" s="135"/>
      <c r="D96" s="159"/>
      <c r="E96" s="135"/>
      <c r="F96" s="160"/>
      <c r="G96" s="161"/>
      <c r="H96" s="162">
        <f>ROUND(F96*G96,2)</f>
        <v>0</v>
      </c>
    </row>
    <row r="97" spans="1:8" x14ac:dyDescent="0.25">
      <c r="B97" s="135"/>
      <c r="C97" s="135"/>
      <c r="D97" s="159"/>
      <c r="E97" s="135"/>
      <c r="F97" s="160"/>
      <c r="G97" s="161"/>
      <c r="H97" s="162">
        <f t="shared" ref="H97" si="7">ROUND(F97*G97,2)</f>
        <v>0</v>
      </c>
    </row>
    <row r="98" spans="1:8" x14ac:dyDescent="0.25">
      <c r="F98" s="260" t="s">
        <v>149</v>
      </c>
      <c r="G98" s="260"/>
      <c r="H98" s="118">
        <f>SUM(H96:H97)</f>
        <v>0</v>
      </c>
    </row>
    <row r="99" spans="1:8" x14ac:dyDescent="0.25">
      <c r="F99" s="260" t="s">
        <v>148</v>
      </c>
      <c r="G99" s="260"/>
      <c r="H99" s="118">
        <f>ROUND(H98*$H$7,2)</f>
        <v>0</v>
      </c>
    </row>
    <row r="100" spans="1:8" x14ac:dyDescent="0.25">
      <c r="F100" s="258" t="s">
        <v>153</v>
      </c>
      <c r="G100" s="259"/>
      <c r="H100" s="108">
        <f>SUM(H98:H99)</f>
        <v>0</v>
      </c>
    </row>
    <row r="101" spans="1:8" x14ac:dyDescent="0.25">
      <c r="F101" s="261" t="s">
        <v>140</v>
      </c>
      <c r="G101" s="261"/>
      <c r="H101" s="109">
        <f>SUM(H90,H95,H100)</f>
        <v>0.69000000000000006</v>
      </c>
    </row>
    <row r="104" spans="1:8" x14ac:dyDescent="0.25">
      <c r="B104" s="227" t="s">
        <v>155</v>
      </c>
      <c r="C104" s="227" t="s">
        <v>156</v>
      </c>
      <c r="D104" s="262" t="s">
        <v>353</v>
      </c>
      <c r="E104" s="227" t="s">
        <v>6</v>
      </c>
      <c r="F104" s="227" t="s">
        <v>7</v>
      </c>
      <c r="G104" s="264" t="s">
        <v>131</v>
      </c>
      <c r="H104" s="264" t="s">
        <v>132</v>
      </c>
    </row>
    <row r="105" spans="1:8" ht="50.25" customHeight="1" x14ac:dyDescent="0.25">
      <c r="B105" s="227" t="s">
        <v>204</v>
      </c>
      <c r="C105" s="227" t="s">
        <v>305</v>
      </c>
      <c r="D105" s="263"/>
      <c r="E105" s="227" t="s">
        <v>6</v>
      </c>
      <c r="F105" s="227">
        <v>1</v>
      </c>
      <c r="G105" s="265"/>
      <c r="H105" s="265"/>
    </row>
    <row r="106" spans="1:8" ht="25.5" customHeight="1" x14ac:dyDescent="0.25">
      <c r="A106" s="168" t="s">
        <v>162</v>
      </c>
      <c r="B106" s="135" t="s">
        <v>195</v>
      </c>
      <c r="C106" s="135" t="str">
        <f>'Itens para CPUs'!B15</f>
        <v>SINAPI 88243</v>
      </c>
      <c r="D106" s="159" t="str">
        <f>'Itens para CPUs'!A15</f>
        <v>AJUDANTE ESPECIALIZADO COM ENCARGOS COMPLEMENTARES</v>
      </c>
      <c r="E106" s="135" t="str">
        <f>'Itens para CPUs'!D15</f>
        <v>H</v>
      </c>
      <c r="F106" s="160">
        <v>2.1</v>
      </c>
      <c r="G106" s="161">
        <f>'Itens para CPUs'!F15</f>
        <v>19.190000000000001</v>
      </c>
      <c r="H106" s="162">
        <f>ROUND(F106*G106,2)</f>
        <v>40.299999999999997</v>
      </c>
    </row>
    <row r="107" spans="1:8" x14ac:dyDescent="0.25">
      <c r="B107" s="135"/>
      <c r="C107" s="135"/>
      <c r="D107" s="159"/>
      <c r="E107" s="135"/>
      <c r="F107" s="160"/>
      <c r="G107" s="161"/>
      <c r="H107" s="162">
        <f>ROUND(F107*G107,2)</f>
        <v>0</v>
      </c>
    </row>
    <row r="108" spans="1:8" x14ac:dyDescent="0.25">
      <c r="B108" s="229"/>
      <c r="C108" s="229"/>
      <c r="D108" s="228"/>
      <c r="E108" s="229"/>
      <c r="F108" s="256" t="s">
        <v>158</v>
      </c>
      <c r="G108" s="256"/>
      <c r="H108" s="163">
        <f>SUM(H106:H107)</f>
        <v>40.299999999999997</v>
      </c>
    </row>
    <row r="109" spans="1:8" x14ac:dyDescent="0.25">
      <c r="B109" s="229"/>
      <c r="C109" s="229"/>
      <c r="D109" s="228"/>
      <c r="E109" s="229"/>
      <c r="F109" s="257" t="s">
        <v>350</v>
      </c>
      <c r="G109" s="257"/>
      <c r="H109" s="164">
        <f>ROUND(H108*$H$6,2)</f>
        <v>10.48</v>
      </c>
    </row>
    <row r="110" spans="1:8" x14ac:dyDescent="0.25">
      <c r="B110" s="229"/>
      <c r="C110" s="229"/>
      <c r="D110" s="228"/>
      <c r="E110" s="229"/>
      <c r="F110" s="255" t="s">
        <v>154</v>
      </c>
      <c r="G110" s="255"/>
      <c r="H110" s="106">
        <f>SUM(H108:H109)</f>
        <v>50.78</v>
      </c>
    </row>
    <row r="111" spans="1:8" s="107" customFormat="1" ht="45" x14ac:dyDescent="0.25">
      <c r="A111" s="120" t="s">
        <v>163</v>
      </c>
      <c r="B111" s="135" t="s">
        <v>139</v>
      </c>
      <c r="C111" s="135" t="str">
        <f>'Itens para CPUs'!B48</f>
        <v>SINAPI 5944</v>
      </c>
      <c r="D111" s="159" t="str">
        <f>'Itens para CPUs'!A48</f>
        <v>PÁ CARREGADEIRA SOBRE RODAS, POTÊNCIA 197 HP, CAPACIDADE DA CAÇAMBA DE 2,5 A 3,5 M³, PESO OPERACIONAL 18.338 KG - CHP DIURNO. AF_06/2014</v>
      </c>
      <c r="E111" s="135" t="str">
        <f>'Itens para CPUs'!D48</f>
        <v>CHP</v>
      </c>
      <c r="F111" s="160">
        <v>2.1</v>
      </c>
      <c r="G111" s="161">
        <f>'Itens para CPUs'!F48</f>
        <v>140.94999999999999</v>
      </c>
      <c r="H111" s="162">
        <f>ROUND(F111*G111,2)</f>
        <v>296</v>
      </c>
    </row>
    <row r="112" spans="1:8" s="107" customFormat="1" ht="45" x14ac:dyDescent="0.25">
      <c r="A112" s="120"/>
      <c r="B112" s="135" t="s">
        <v>139</v>
      </c>
      <c r="C112" s="135" t="str">
        <f>'Itens para CPUs'!B47</f>
        <v>SINAPI 5946</v>
      </c>
      <c r="D112" s="159" t="str">
        <f>'Itens para CPUs'!A47</f>
        <v>PÁ CARREGADEIRA SOBRE RODAS, POTÊNCIA 197 HP, CAPACIDADE DA CAÇAMBA DE 2,5 A 3,5 M³, PESO OPERACIONAL 18.338 KG - CHI DIURNO. AF_06/2014</v>
      </c>
      <c r="E112" s="135" t="str">
        <f>'Itens para CPUs'!D47</f>
        <v>CHI</v>
      </c>
      <c r="F112" s="160">
        <v>0.5</v>
      </c>
      <c r="G112" s="161">
        <f>'Itens para CPUs'!F47</f>
        <v>64.209999999999994</v>
      </c>
      <c r="H112" s="162">
        <f>ROUND(F112*G112,2)</f>
        <v>32.11</v>
      </c>
    </row>
    <row r="113" spans="1:8" s="107" customFormat="1" x14ac:dyDescent="0.25">
      <c r="A113" s="120"/>
      <c r="B113" s="121"/>
      <c r="C113" s="121"/>
      <c r="D113" s="122"/>
      <c r="E113" s="121"/>
      <c r="F113" s="256" t="s">
        <v>157</v>
      </c>
      <c r="G113" s="256"/>
      <c r="H113" s="118">
        <f>SUM(H111:H112)</f>
        <v>328.11</v>
      </c>
    </row>
    <row r="114" spans="1:8" s="107" customFormat="1" x14ac:dyDescent="0.25">
      <c r="A114" s="120"/>
      <c r="B114" s="121"/>
      <c r="C114" s="121"/>
      <c r="D114" s="122"/>
      <c r="E114" s="121"/>
      <c r="F114" s="257" t="s">
        <v>351</v>
      </c>
      <c r="G114" s="257"/>
      <c r="H114" s="111">
        <f>ROUND(H113*$H$6,2)</f>
        <v>85.31</v>
      </c>
    </row>
    <row r="115" spans="1:8" s="107" customFormat="1" x14ac:dyDescent="0.25">
      <c r="A115" s="120"/>
      <c r="B115" s="121"/>
      <c r="C115" s="121"/>
      <c r="D115" s="122"/>
      <c r="E115" s="121"/>
      <c r="F115" s="258" t="s">
        <v>161</v>
      </c>
      <c r="G115" s="259"/>
      <c r="H115" s="108">
        <f>SUM(H113:H114)</f>
        <v>413.42</v>
      </c>
    </row>
    <row r="116" spans="1:8" x14ac:dyDescent="0.25">
      <c r="A116" s="168" t="s">
        <v>164</v>
      </c>
      <c r="B116" s="135"/>
      <c r="C116" s="135"/>
      <c r="D116" s="159"/>
      <c r="E116" s="135"/>
      <c r="F116" s="160"/>
      <c r="G116" s="161"/>
      <c r="H116" s="162">
        <f t="shared" ref="H116:H117" si="8">ROUND(F116*G116,2)</f>
        <v>0</v>
      </c>
    </row>
    <row r="117" spans="1:8" x14ac:dyDescent="0.25">
      <c r="B117" s="135"/>
      <c r="C117" s="135"/>
      <c r="D117" s="159"/>
      <c r="E117" s="135"/>
      <c r="F117" s="160"/>
      <c r="G117" s="161"/>
      <c r="H117" s="162">
        <f t="shared" si="8"/>
        <v>0</v>
      </c>
    </row>
    <row r="118" spans="1:8" x14ac:dyDescent="0.25">
      <c r="B118" s="229"/>
      <c r="C118" s="229"/>
      <c r="D118" s="228"/>
      <c r="E118" s="229"/>
      <c r="F118" s="260" t="s">
        <v>149</v>
      </c>
      <c r="G118" s="260"/>
      <c r="H118" s="118">
        <f>SUM(H116:H117)</f>
        <v>0</v>
      </c>
    </row>
    <row r="119" spans="1:8" x14ac:dyDescent="0.25">
      <c r="B119" s="229"/>
      <c r="C119" s="229"/>
      <c r="D119" s="228"/>
      <c r="E119" s="229"/>
      <c r="F119" s="260" t="s">
        <v>148</v>
      </c>
      <c r="G119" s="260"/>
      <c r="H119" s="118">
        <f>ROUND(H118*$H$7,2)</f>
        <v>0</v>
      </c>
    </row>
    <row r="120" spans="1:8" x14ac:dyDescent="0.25">
      <c r="B120" s="229"/>
      <c r="C120" s="229"/>
      <c r="D120" s="228"/>
      <c r="E120" s="229"/>
      <c r="F120" s="258" t="s">
        <v>153</v>
      </c>
      <c r="G120" s="259"/>
      <c r="H120" s="108">
        <f>SUM(H118:H119)</f>
        <v>0</v>
      </c>
    </row>
    <row r="121" spans="1:8" x14ac:dyDescent="0.25">
      <c r="B121" s="229"/>
      <c r="C121" s="229"/>
      <c r="D121" s="228"/>
      <c r="E121" s="229"/>
      <c r="F121" s="261" t="s">
        <v>140</v>
      </c>
      <c r="G121" s="261"/>
      <c r="H121" s="109">
        <f>SUM(H110,H115,H120)</f>
        <v>464.20000000000005</v>
      </c>
    </row>
    <row r="122" spans="1:8" x14ac:dyDescent="0.25">
      <c r="B122" s="229"/>
      <c r="C122" s="229"/>
      <c r="D122" s="228"/>
      <c r="E122" s="229"/>
      <c r="F122" s="229"/>
      <c r="G122" s="229"/>
    </row>
    <row r="123" spans="1:8" x14ac:dyDescent="0.25">
      <c r="B123" s="229"/>
      <c r="C123" s="229"/>
      <c r="D123" s="228"/>
      <c r="E123" s="229"/>
      <c r="F123" s="229"/>
      <c r="G123" s="229"/>
    </row>
    <row r="124" spans="1:8" x14ac:dyDescent="0.25">
      <c r="B124" s="227" t="s">
        <v>155</v>
      </c>
      <c r="C124" s="227" t="s">
        <v>156</v>
      </c>
      <c r="D124" s="262" t="s">
        <v>352</v>
      </c>
      <c r="E124" s="227" t="s">
        <v>6</v>
      </c>
      <c r="F124" s="227" t="s">
        <v>7</v>
      </c>
      <c r="G124" s="264" t="s">
        <v>131</v>
      </c>
      <c r="H124" s="264" t="s">
        <v>132</v>
      </c>
    </row>
    <row r="125" spans="1:8" ht="50.25" customHeight="1" x14ac:dyDescent="0.25">
      <c r="B125" s="227" t="s">
        <v>205</v>
      </c>
      <c r="C125" s="227" t="s">
        <v>305</v>
      </c>
      <c r="D125" s="263"/>
      <c r="E125" s="227" t="s">
        <v>6</v>
      </c>
      <c r="F125" s="227">
        <v>1</v>
      </c>
      <c r="G125" s="265"/>
      <c r="H125" s="265"/>
    </row>
    <row r="126" spans="1:8" ht="25.5" customHeight="1" x14ac:dyDescent="0.25">
      <c r="A126" s="168" t="s">
        <v>162</v>
      </c>
      <c r="B126" s="135" t="s">
        <v>195</v>
      </c>
      <c r="C126" s="135" t="str">
        <f>'Itens para CPUs'!B15</f>
        <v>SINAPI 88243</v>
      </c>
      <c r="D126" s="159" t="str">
        <f>'Itens para CPUs'!A15</f>
        <v>AJUDANTE ESPECIALIZADO COM ENCARGOS COMPLEMENTARES</v>
      </c>
      <c r="E126" s="135" t="str">
        <f>'Itens para CPUs'!D15</f>
        <v>H</v>
      </c>
      <c r="F126" s="160">
        <v>1.8</v>
      </c>
      <c r="G126" s="161">
        <f>'Itens para CPUs'!F15</f>
        <v>19.190000000000001</v>
      </c>
      <c r="H126" s="162">
        <f>ROUND(F126*G126,2)</f>
        <v>34.54</v>
      </c>
    </row>
    <row r="127" spans="1:8" x14ac:dyDescent="0.25">
      <c r="B127" s="135"/>
      <c r="C127" s="135"/>
      <c r="D127" s="159"/>
      <c r="E127" s="135"/>
      <c r="F127" s="160"/>
      <c r="G127" s="161"/>
      <c r="H127" s="162">
        <f>ROUND(F127*G127,2)</f>
        <v>0</v>
      </c>
    </row>
    <row r="128" spans="1:8" x14ac:dyDescent="0.25">
      <c r="B128" s="229"/>
      <c r="C128" s="229"/>
      <c r="D128" s="228"/>
      <c r="E128" s="229"/>
      <c r="F128" s="256" t="s">
        <v>158</v>
      </c>
      <c r="G128" s="256"/>
      <c r="H128" s="163">
        <f>SUM(H126:H127)</f>
        <v>34.54</v>
      </c>
    </row>
    <row r="129" spans="1:8" x14ac:dyDescent="0.25">
      <c r="B129" s="229"/>
      <c r="C129" s="229"/>
      <c r="D129" s="228"/>
      <c r="E129" s="229"/>
      <c r="F129" s="257" t="s">
        <v>350</v>
      </c>
      <c r="G129" s="257"/>
      <c r="H129" s="164">
        <f>ROUND(H128*$H$6,2)</f>
        <v>8.98</v>
      </c>
    </row>
    <row r="130" spans="1:8" x14ac:dyDescent="0.25">
      <c r="B130" s="229"/>
      <c r="C130" s="229"/>
      <c r="D130" s="228"/>
      <c r="E130" s="229"/>
      <c r="F130" s="255" t="s">
        <v>154</v>
      </c>
      <c r="G130" s="255"/>
      <c r="H130" s="106">
        <f>SUM(H128:H129)</f>
        <v>43.519999999999996</v>
      </c>
    </row>
    <row r="131" spans="1:8" s="107" customFormat="1" ht="45" x14ac:dyDescent="0.25">
      <c r="A131" s="120" t="s">
        <v>163</v>
      </c>
      <c r="B131" s="135" t="s">
        <v>139</v>
      </c>
      <c r="C131" s="135" t="str">
        <f>'Itens para CPUs'!B48</f>
        <v>SINAPI 5944</v>
      </c>
      <c r="D131" s="159" t="str">
        <f>'Itens para CPUs'!A48</f>
        <v>PÁ CARREGADEIRA SOBRE RODAS, POTÊNCIA 197 HP, CAPACIDADE DA CAÇAMBA DE 2,5 A 3,5 M³, PESO OPERACIONAL 18.338 KG - CHP DIURNO. AF_06/2014</v>
      </c>
      <c r="E131" s="135" t="str">
        <f>'Itens para CPUs'!D48</f>
        <v>CHP</v>
      </c>
      <c r="F131" s="160">
        <v>1.8</v>
      </c>
      <c r="G131" s="161">
        <f>'Itens para CPUs'!F48</f>
        <v>140.94999999999999</v>
      </c>
      <c r="H131" s="162">
        <f>ROUND(F131*G131,2)</f>
        <v>253.71</v>
      </c>
    </row>
    <row r="132" spans="1:8" s="107" customFormat="1" ht="45" x14ac:dyDescent="0.25">
      <c r="A132" s="120"/>
      <c r="B132" s="135" t="s">
        <v>139</v>
      </c>
      <c r="C132" s="135" t="str">
        <f>'Itens para CPUs'!B47</f>
        <v>SINAPI 5946</v>
      </c>
      <c r="D132" s="159" t="str">
        <f>'Itens para CPUs'!A47</f>
        <v>PÁ CARREGADEIRA SOBRE RODAS, POTÊNCIA 197 HP, CAPACIDADE DA CAÇAMBA DE 2,5 A 3,5 M³, PESO OPERACIONAL 18.338 KG - CHI DIURNO. AF_06/2014</v>
      </c>
      <c r="E132" s="135" t="str">
        <f>'Itens para CPUs'!D47</f>
        <v>CHI</v>
      </c>
      <c r="F132" s="160">
        <v>0.5</v>
      </c>
      <c r="G132" s="161">
        <f>'Itens para CPUs'!F47</f>
        <v>64.209999999999994</v>
      </c>
      <c r="H132" s="162">
        <f>ROUND(F132*G132,2)</f>
        <v>32.11</v>
      </c>
    </row>
    <row r="133" spans="1:8" s="107" customFormat="1" x14ac:dyDescent="0.25">
      <c r="A133" s="120"/>
      <c r="B133" s="121"/>
      <c r="C133" s="121"/>
      <c r="D133" s="122"/>
      <c r="E133" s="121"/>
      <c r="F133" s="256" t="s">
        <v>157</v>
      </c>
      <c r="G133" s="256"/>
      <c r="H133" s="118">
        <f>SUM(H131:H132)</f>
        <v>285.82</v>
      </c>
    </row>
    <row r="134" spans="1:8" s="107" customFormat="1" x14ac:dyDescent="0.25">
      <c r="A134" s="120"/>
      <c r="B134" s="121"/>
      <c r="C134" s="121"/>
      <c r="D134" s="122"/>
      <c r="E134" s="121"/>
      <c r="F134" s="257" t="s">
        <v>351</v>
      </c>
      <c r="G134" s="257"/>
      <c r="H134" s="111">
        <f>ROUND(H133*$H$6,2)</f>
        <v>74.31</v>
      </c>
    </row>
    <row r="135" spans="1:8" s="107" customFormat="1" x14ac:dyDescent="0.25">
      <c r="A135" s="120"/>
      <c r="B135" s="121"/>
      <c r="C135" s="121"/>
      <c r="D135" s="122"/>
      <c r="E135" s="121"/>
      <c r="F135" s="258" t="s">
        <v>161</v>
      </c>
      <c r="G135" s="259"/>
      <c r="H135" s="108">
        <f>SUM(H133:H134)</f>
        <v>360.13</v>
      </c>
    </row>
    <row r="136" spans="1:8" x14ac:dyDescent="0.25">
      <c r="A136" s="168" t="s">
        <v>164</v>
      </c>
      <c r="B136" s="135"/>
      <c r="C136" s="135"/>
      <c r="D136" s="159"/>
      <c r="E136" s="135"/>
      <c r="F136" s="160"/>
      <c r="G136" s="161"/>
      <c r="H136" s="162">
        <f t="shared" ref="H136:H137" si="9">ROUND(F136*G136,2)</f>
        <v>0</v>
      </c>
    </row>
    <row r="137" spans="1:8" x14ac:dyDescent="0.25">
      <c r="B137" s="135"/>
      <c r="C137" s="135"/>
      <c r="D137" s="159"/>
      <c r="E137" s="135"/>
      <c r="F137" s="160"/>
      <c r="G137" s="161"/>
      <c r="H137" s="162">
        <f t="shared" si="9"/>
        <v>0</v>
      </c>
    </row>
    <row r="138" spans="1:8" x14ac:dyDescent="0.25">
      <c r="B138" s="229"/>
      <c r="C138" s="229"/>
      <c r="D138" s="228"/>
      <c r="E138" s="229"/>
      <c r="F138" s="260" t="s">
        <v>149</v>
      </c>
      <c r="G138" s="260"/>
      <c r="H138" s="118">
        <f>SUM(H136:H137)</f>
        <v>0</v>
      </c>
    </row>
    <row r="139" spans="1:8" x14ac:dyDescent="0.25">
      <c r="B139" s="229"/>
      <c r="C139" s="229"/>
      <c r="D139" s="228"/>
      <c r="E139" s="229"/>
      <c r="F139" s="260" t="s">
        <v>148</v>
      </c>
      <c r="G139" s="260"/>
      <c r="H139" s="118">
        <f>ROUND(H138*$H$7,2)</f>
        <v>0</v>
      </c>
    </row>
    <row r="140" spans="1:8" x14ac:dyDescent="0.25">
      <c r="B140" s="229"/>
      <c r="C140" s="229"/>
      <c r="D140" s="228"/>
      <c r="E140" s="229"/>
      <c r="F140" s="258" t="s">
        <v>153</v>
      </c>
      <c r="G140" s="259"/>
      <c r="H140" s="108">
        <f>SUM(H138:H139)</f>
        <v>0</v>
      </c>
    </row>
    <row r="141" spans="1:8" x14ac:dyDescent="0.25">
      <c r="B141" s="229"/>
      <c r="C141" s="229"/>
      <c r="D141" s="228"/>
      <c r="E141" s="229"/>
      <c r="F141" s="261" t="s">
        <v>140</v>
      </c>
      <c r="G141" s="261"/>
      <c r="H141" s="109">
        <f>SUM(H130,H135,H140)</f>
        <v>403.65</v>
      </c>
    </row>
    <row r="142" spans="1:8" x14ac:dyDescent="0.25">
      <c r="B142" s="229"/>
      <c r="C142" s="229"/>
      <c r="D142" s="228"/>
      <c r="E142" s="229"/>
      <c r="F142" s="229"/>
      <c r="G142" s="229"/>
    </row>
    <row r="143" spans="1:8" x14ac:dyDescent="0.25">
      <c r="B143" s="229"/>
      <c r="C143" s="229"/>
      <c r="D143" s="228"/>
      <c r="E143" s="229"/>
      <c r="F143" s="229"/>
      <c r="G143" s="229"/>
    </row>
    <row r="144" spans="1:8" x14ac:dyDescent="0.25">
      <c r="B144" s="227" t="s">
        <v>155</v>
      </c>
      <c r="C144" s="227" t="s">
        <v>156</v>
      </c>
      <c r="D144" s="262" t="s">
        <v>354</v>
      </c>
      <c r="E144" s="227" t="s">
        <v>6</v>
      </c>
      <c r="F144" s="227" t="s">
        <v>7</v>
      </c>
      <c r="G144" s="264" t="s">
        <v>131</v>
      </c>
      <c r="H144" s="264" t="s">
        <v>132</v>
      </c>
    </row>
    <row r="145" spans="1:8" ht="50.25" customHeight="1" x14ac:dyDescent="0.25">
      <c r="B145" s="227" t="s">
        <v>206</v>
      </c>
      <c r="C145" s="227" t="s">
        <v>305</v>
      </c>
      <c r="D145" s="263"/>
      <c r="E145" s="227" t="s">
        <v>325</v>
      </c>
      <c r="F145" s="227">
        <v>1</v>
      </c>
      <c r="G145" s="265"/>
      <c r="H145" s="265"/>
    </row>
    <row r="146" spans="1:8" ht="42.75" customHeight="1" x14ac:dyDescent="0.25">
      <c r="A146" s="168" t="s">
        <v>162</v>
      </c>
      <c r="B146" s="135" t="s">
        <v>195</v>
      </c>
      <c r="C146" s="135" t="str">
        <f>'Itens para CPUs'!B16</f>
        <v>SINAPI 88243</v>
      </c>
      <c r="D146" s="159" t="str">
        <f>'Itens para CPUs'!A16</f>
        <v>AJUDANTE ESPECIALIZADO COM ENCARGOS COMPLEMENTARES (ADUBAÇÃO E PLANTIO DE MUDAS)</v>
      </c>
      <c r="E146" s="135" t="str">
        <f>'Itens para CPUs'!D15</f>
        <v>H</v>
      </c>
      <c r="F146" s="160">
        <f>50</f>
        <v>50</v>
      </c>
      <c r="G146" s="161">
        <f>'Itens para CPUs'!F15</f>
        <v>19.190000000000001</v>
      </c>
      <c r="H146" s="162">
        <f>ROUND(F146*G146,2)</f>
        <v>959.5</v>
      </c>
    </row>
    <row r="147" spans="1:8" x14ac:dyDescent="0.25">
      <c r="B147" s="135" t="s">
        <v>195</v>
      </c>
      <c r="C147" s="135" t="str">
        <f>'Itens para CPUs'!B17</f>
        <v>SINAPI 88243</v>
      </c>
      <c r="D147" s="159" t="str">
        <f>'Itens para CPUs'!A17</f>
        <v>AJUDANTE ESPECIALIZADO COM ENCARGOS COMPLEMENTARES (IRRIGAÇÃO)</v>
      </c>
      <c r="E147" s="135" t="str">
        <f>'Itens para CPUs'!D16</f>
        <v>H</v>
      </c>
      <c r="F147" s="160">
        <f>36</f>
        <v>36</v>
      </c>
      <c r="G147" s="161">
        <f>'Itens para CPUs'!F16</f>
        <v>19.190000000000001</v>
      </c>
      <c r="H147" s="162">
        <f t="shared" ref="H147" si="10">ROUND(F147*G147,2)</f>
        <v>690.84</v>
      </c>
    </row>
    <row r="148" spans="1:8" x14ac:dyDescent="0.25">
      <c r="B148" s="229"/>
      <c r="C148" s="229"/>
      <c r="D148" s="228"/>
      <c r="E148" s="229"/>
      <c r="F148" s="256" t="s">
        <v>158</v>
      </c>
      <c r="G148" s="256"/>
      <c r="H148" s="163">
        <f>SUM(H146:H147)</f>
        <v>1650.3400000000001</v>
      </c>
    </row>
    <row r="149" spans="1:8" x14ac:dyDescent="0.25">
      <c r="B149" s="229"/>
      <c r="C149" s="229"/>
      <c r="D149" s="228"/>
      <c r="E149" s="229"/>
      <c r="F149" s="257" t="s">
        <v>350</v>
      </c>
      <c r="G149" s="257"/>
      <c r="H149" s="164">
        <f>ROUND(H148*$H$6,2)</f>
        <v>429.09</v>
      </c>
    </row>
    <row r="150" spans="1:8" x14ac:dyDescent="0.25">
      <c r="B150" s="229"/>
      <c r="C150" s="229"/>
      <c r="D150" s="228"/>
      <c r="E150" s="229"/>
      <c r="F150" s="255" t="s">
        <v>154</v>
      </c>
      <c r="G150" s="255"/>
      <c r="H150" s="106">
        <f>SUM(H148:H149)</f>
        <v>2079.4300000000003</v>
      </c>
    </row>
    <row r="151" spans="1:8" s="107" customFormat="1" ht="30" x14ac:dyDescent="0.25">
      <c r="A151" s="120" t="s">
        <v>163</v>
      </c>
      <c r="B151" s="135" t="s">
        <v>139</v>
      </c>
      <c r="C151" s="135" t="str">
        <f>'Itens para CPUs'!B32</f>
        <v>SINAPI 93358</v>
      </c>
      <c r="D151" s="159" t="str">
        <f>'Itens para CPUs'!A32</f>
        <v>ESCAVAÇÃO MANUAL DE VALA COM PROFUNDIDADE MENOR OU IGUAL A 1,30 M. AF_03/2016 (PREPARO DE "BERÇO" DE 40x40x40 CM)</v>
      </c>
      <c r="E151" s="135" t="str">
        <f>'Itens para CPUs'!D32</f>
        <v>M³</v>
      </c>
      <c r="F151" s="160">
        <f>(0.4*0.4*0.4)*500</f>
        <v>32.000000000000007</v>
      </c>
      <c r="G151" s="161">
        <f>'Itens para CPUs'!F32</f>
        <v>64.400000000000006</v>
      </c>
      <c r="H151" s="162">
        <f>ROUND(F151*G151,2)</f>
        <v>2060.8000000000002</v>
      </c>
    </row>
    <row r="152" spans="1:8" s="107" customFormat="1" ht="30" x14ac:dyDescent="0.25">
      <c r="A152" s="120"/>
      <c r="B152" s="135" t="s">
        <v>139</v>
      </c>
      <c r="C152" s="135" t="str">
        <f>'Itens para CPUs'!B60</f>
        <v>SINAPI 72838</v>
      </c>
      <c r="D152" s="159" t="str">
        <f>'Itens para CPUs'!A60</f>
        <v>TRANSPORTE COMERCIAL COM CAMINHÃO DE CARROCERIA DE 9 T, RODOVIA EM LEITO NATURAL</v>
      </c>
      <c r="E152" s="135" t="str">
        <f>'Itens para CPUs'!D60</f>
        <v>TxKM</v>
      </c>
      <c r="F152" s="160">
        <f>1*80</f>
        <v>80</v>
      </c>
      <c r="G152" s="161">
        <f>'Itens para CPUs'!F60</f>
        <v>0.81</v>
      </c>
      <c r="H152" s="162">
        <f t="shared" ref="H152" si="11">ROUND(F152*G152,2)</f>
        <v>64.8</v>
      </c>
    </row>
    <row r="153" spans="1:8" s="107" customFormat="1" x14ac:dyDescent="0.25">
      <c r="A153" s="120"/>
      <c r="B153" s="121"/>
      <c r="C153" s="121"/>
      <c r="D153" s="122"/>
      <c r="E153" s="121"/>
      <c r="F153" s="256" t="s">
        <v>157</v>
      </c>
      <c r="G153" s="256"/>
      <c r="H153" s="118">
        <f>SUM(H151:H152)</f>
        <v>2125.6000000000004</v>
      </c>
    </row>
    <row r="154" spans="1:8" s="107" customFormat="1" x14ac:dyDescent="0.25">
      <c r="A154" s="120"/>
      <c r="B154" s="121"/>
      <c r="C154" s="121"/>
      <c r="D154" s="122"/>
      <c r="E154" s="121"/>
      <c r="F154" s="257" t="s">
        <v>351</v>
      </c>
      <c r="G154" s="257"/>
      <c r="H154" s="111">
        <f>ROUND(H153*$H$6,2)</f>
        <v>552.66</v>
      </c>
    </row>
    <row r="155" spans="1:8" s="107" customFormat="1" x14ac:dyDescent="0.25">
      <c r="A155" s="120"/>
      <c r="B155" s="121"/>
      <c r="C155" s="121"/>
      <c r="D155" s="122"/>
      <c r="E155" s="121"/>
      <c r="F155" s="258" t="s">
        <v>161</v>
      </c>
      <c r="G155" s="259"/>
      <c r="H155" s="108">
        <f>SUM(H153:H154)</f>
        <v>2678.26</v>
      </c>
    </row>
    <row r="156" spans="1:8" x14ac:dyDescent="0.25">
      <c r="A156" s="168" t="s">
        <v>164</v>
      </c>
      <c r="B156" s="135" t="s">
        <v>165</v>
      </c>
      <c r="C156" s="135" t="str">
        <f>'Itens para CPUs'!B46</f>
        <v>SINAPI 365</v>
      </c>
      <c r="D156" s="159" t="str">
        <f>'Itens para CPUs'!A46</f>
        <v>MUDA DE ARBUSTO NATIVA DA REGIÃO, ALTURA DE 50 A 70 CM</v>
      </c>
      <c r="E156" s="135" t="str">
        <f>'Itens para CPUs'!D46</f>
        <v>UNIDADE</v>
      </c>
      <c r="F156" s="160">
        <f>(10000/(4*5))</f>
        <v>500</v>
      </c>
      <c r="G156" s="161">
        <f>'Itens para CPUs'!F46</f>
        <v>33.85</v>
      </c>
      <c r="H156" s="162">
        <f t="shared" ref="H156:H158" si="12">ROUND(F156*G156,2)</f>
        <v>16925</v>
      </c>
    </row>
    <row r="157" spans="1:8" x14ac:dyDescent="0.25">
      <c r="B157" s="135" t="s">
        <v>165</v>
      </c>
      <c r="C157" s="135" t="str">
        <f>'Itens para CPUs'!B36</f>
        <v>COTAÇÃO</v>
      </c>
      <c r="D157" s="159" t="str">
        <f>'Itens para CPUs'!A36</f>
        <v>GEL AGRÍCOLA PARA PLANTIO DE MUDAS</v>
      </c>
      <c r="E157" s="135" t="str">
        <f>'Itens para CPUs'!D36</f>
        <v>KG</v>
      </c>
      <c r="F157" s="160">
        <f>F156*0.01</f>
        <v>5</v>
      </c>
      <c r="G157" s="161">
        <f>'Itens para CPUs'!F36</f>
        <v>31.996666666666666</v>
      </c>
      <c r="H157" s="162">
        <f t="shared" si="12"/>
        <v>159.97999999999999</v>
      </c>
    </row>
    <row r="158" spans="1:8" x14ac:dyDescent="0.25">
      <c r="B158" s="135" t="s">
        <v>165</v>
      </c>
      <c r="C158" s="135" t="str">
        <f>'Itens para CPUs'!B33</f>
        <v>SINAPI 3123</v>
      </c>
      <c r="D158" s="159" t="str">
        <f>'Itens para CPUs'!A33</f>
        <v>FERTILIZANTE NPK - 4: 14: 8</v>
      </c>
      <c r="E158" s="135" t="str">
        <f>'Itens para CPUs'!D33</f>
        <v>KG</v>
      </c>
      <c r="F158" s="160">
        <f>F156*0.1</f>
        <v>50</v>
      </c>
      <c r="G158" s="161">
        <f>'Itens para CPUs'!F33</f>
        <v>1.78</v>
      </c>
      <c r="H158" s="162">
        <f t="shared" si="12"/>
        <v>89</v>
      </c>
    </row>
    <row r="159" spans="1:8" x14ac:dyDescent="0.25">
      <c r="B159" s="229"/>
      <c r="C159" s="229"/>
      <c r="D159" s="228"/>
      <c r="E159" s="229"/>
      <c r="F159" s="260" t="s">
        <v>149</v>
      </c>
      <c r="G159" s="260"/>
      <c r="H159" s="118">
        <f>SUM(H156:H158)</f>
        <v>17173.98</v>
      </c>
    </row>
    <row r="160" spans="1:8" x14ac:dyDescent="0.25">
      <c r="B160" s="229"/>
      <c r="C160" s="229"/>
      <c r="D160" s="228"/>
      <c r="E160" s="229"/>
      <c r="F160" s="260" t="s">
        <v>148</v>
      </c>
      <c r="G160" s="260"/>
      <c r="H160" s="118">
        <f>ROUND(H159*$H$7,2)</f>
        <v>2060.88</v>
      </c>
    </row>
    <row r="161" spans="1:8" x14ac:dyDescent="0.25">
      <c r="B161" s="229"/>
      <c r="C161" s="229"/>
      <c r="D161" s="228"/>
      <c r="E161" s="229"/>
      <c r="F161" s="258" t="s">
        <v>153</v>
      </c>
      <c r="G161" s="259"/>
      <c r="H161" s="108">
        <f>SUM(H159:H160)</f>
        <v>19234.86</v>
      </c>
    </row>
    <row r="162" spans="1:8" x14ac:dyDescent="0.25">
      <c r="B162" s="229"/>
      <c r="C162" s="229"/>
      <c r="D162" s="228"/>
      <c r="E162" s="229"/>
      <c r="F162" s="261" t="s">
        <v>140</v>
      </c>
      <c r="G162" s="261"/>
      <c r="H162" s="109">
        <f>SUM(H150,H155,H161)</f>
        <v>23992.550000000003</v>
      </c>
    </row>
    <row r="163" spans="1:8" x14ac:dyDescent="0.25">
      <c r="B163" s="229"/>
      <c r="C163" s="229"/>
      <c r="D163" s="228"/>
      <c r="E163" s="229"/>
      <c r="F163" s="229"/>
      <c r="G163" s="229"/>
    </row>
    <row r="164" spans="1:8" x14ac:dyDescent="0.25">
      <c r="B164" s="229"/>
      <c r="C164" s="229"/>
      <c r="D164" s="228"/>
      <c r="E164" s="229"/>
      <c r="F164" s="229"/>
      <c r="G164" s="229"/>
    </row>
    <row r="165" spans="1:8" x14ac:dyDescent="0.25">
      <c r="B165" s="227" t="s">
        <v>155</v>
      </c>
      <c r="C165" s="227" t="s">
        <v>156</v>
      </c>
      <c r="D165" s="262" t="s">
        <v>327</v>
      </c>
      <c r="E165" s="227" t="s">
        <v>6</v>
      </c>
      <c r="F165" s="227" t="s">
        <v>7</v>
      </c>
      <c r="G165" s="264" t="s">
        <v>131</v>
      </c>
      <c r="H165" s="264" t="s">
        <v>132</v>
      </c>
    </row>
    <row r="166" spans="1:8" ht="50.25" customHeight="1" x14ac:dyDescent="0.25">
      <c r="B166" s="227" t="s">
        <v>207</v>
      </c>
      <c r="C166" s="227" t="s">
        <v>305</v>
      </c>
      <c r="D166" s="263"/>
      <c r="E166" s="227" t="s">
        <v>135</v>
      </c>
      <c r="F166" s="227">
        <v>1</v>
      </c>
      <c r="G166" s="265"/>
      <c r="H166" s="265"/>
    </row>
    <row r="167" spans="1:8" x14ac:dyDescent="0.25">
      <c r="A167" s="168" t="s">
        <v>162</v>
      </c>
      <c r="B167" s="135" t="s">
        <v>195</v>
      </c>
      <c r="C167" s="135" t="str">
        <f>'Itens para CPUs'!B59</f>
        <v>SINAPI 88316</v>
      </c>
      <c r="D167" s="159" t="str">
        <f>'Itens para CPUs'!A59</f>
        <v>SERVENTE COM ENCARGOS COMPLEMENTARES</v>
      </c>
      <c r="E167" s="135" t="str">
        <f>'Itens para CPUs'!D59</f>
        <v>H</v>
      </c>
      <c r="F167" s="160">
        <v>0.5</v>
      </c>
      <c r="G167" s="161">
        <f>'Itens para CPUs'!F59</f>
        <v>16.28</v>
      </c>
      <c r="H167" s="162">
        <f>ROUND(F167*G167,2)</f>
        <v>8.14</v>
      </c>
    </row>
    <row r="168" spans="1:8" x14ac:dyDescent="0.25">
      <c r="B168" s="135"/>
      <c r="C168" s="135"/>
      <c r="D168" s="159"/>
      <c r="E168" s="135"/>
      <c r="F168" s="160"/>
      <c r="G168" s="161"/>
      <c r="H168" s="162">
        <f t="shared" ref="H168" si="13">ROUND(F168*G168,2)</f>
        <v>0</v>
      </c>
    </row>
    <row r="169" spans="1:8" x14ac:dyDescent="0.25">
      <c r="B169" s="229"/>
      <c r="C169" s="229"/>
      <c r="D169" s="228"/>
      <c r="E169" s="229"/>
      <c r="F169" s="256" t="s">
        <v>158</v>
      </c>
      <c r="G169" s="256"/>
      <c r="H169" s="163">
        <f>SUM(H167:H168)</f>
        <v>8.14</v>
      </c>
    </row>
    <row r="170" spans="1:8" x14ac:dyDescent="0.25">
      <c r="B170" s="229"/>
      <c r="C170" s="229"/>
      <c r="D170" s="228"/>
      <c r="E170" s="229"/>
      <c r="F170" s="257" t="s">
        <v>350</v>
      </c>
      <c r="G170" s="257"/>
      <c r="H170" s="164">
        <f>ROUND(H169*$H$6,2)</f>
        <v>2.12</v>
      </c>
    </row>
    <row r="171" spans="1:8" x14ac:dyDescent="0.25">
      <c r="B171" s="229"/>
      <c r="C171" s="229"/>
      <c r="D171" s="228"/>
      <c r="E171" s="229"/>
      <c r="F171" s="255" t="s">
        <v>154</v>
      </c>
      <c r="G171" s="255"/>
      <c r="H171" s="106">
        <f>SUM(H169:H170)</f>
        <v>10.260000000000002</v>
      </c>
    </row>
    <row r="172" spans="1:8" s="107" customFormat="1" x14ac:dyDescent="0.25">
      <c r="A172" s="120" t="s">
        <v>163</v>
      </c>
      <c r="B172" s="135"/>
      <c r="C172" s="135"/>
      <c r="D172" s="159"/>
      <c r="E172" s="135"/>
      <c r="F172" s="160"/>
      <c r="G172" s="161"/>
      <c r="H172" s="162">
        <f>ROUND(F172*G172,2)</f>
        <v>0</v>
      </c>
    </row>
    <row r="173" spans="1:8" s="107" customFormat="1" x14ac:dyDescent="0.25">
      <c r="A173" s="120"/>
      <c r="B173" s="135"/>
      <c r="C173" s="135"/>
      <c r="D173" s="159"/>
      <c r="E173" s="135"/>
      <c r="F173" s="160"/>
      <c r="G173" s="161"/>
      <c r="H173" s="162">
        <f t="shared" ref="H173" si="14">ROUND(F173*G173,2)</f>
        <v>0</v>
      </c>
    </row>
    <row r="174" spans="1:8" s="107" customFormat="1" x14ac:dyDescent="0.25">
      <c r="A174" s="120"/>
      <c r="B174" s="121"/>
      <c r="C174" s="121"/>
      <c r="D174" s="122"/>
      <c r="E174" s="121"/>
      <c r="F174" s="256" t="s">
        <v>157</v>
      </c>
      <c r="G174" s="256"/>
      <c r="H174" s="118">
        <f>SUM(H172:H173)</f>
        <v>0</v>
      </c>
    </row>
    <row r="175" spans="1:8" s="107" customFormat="1" x14ac:dyDescent="0.25">
      <c r="A175" s="120"/>
      <c r="B175" s="121"/>
      <c r="C175" s="121"/>
      <c r="D175" s="122"/>
      <c r="E175" s="121"/>
      <c r="F175" s="257" t="s">
        <v>351</v>
      </c>
      <c r="G175" s="257"/>
      <c r="H175" s="111">
        <f>ROUND(H174*$H$6,2)</f>
        <v>0</v>
      </c>
    </row>
    <row r="176" spans="1:8" s="107" customFormat="1" x14ac:dyDescent="0.25">
      <c r="A176" s="120"/>
      <c r="B176" s="121"/>
      <c r="C176" s="121"/>
      <c r="D176" s="122"/>
      <c r="E176" s="121"/>
      <c r="F176" s="258" t="s">
        <v>161</v>
      </c>
      <c r="G176" s="259"/>
      <c r="H176" s="108">
        <f>SUM(H174:H175)</f>
        <v>0</v>
      </c>
    </row>
    <row r="177" spans="1:8" x14ac:dyDescent="0.25">
      <c r="A177" s="168" t="s">
        <v>164</v>
      </c>
      <c r="B177" s="135"/>
      <c r="C177" s="135"/>
      <c r="D177" s="159"/>
      <c r="E177" s="135"/>
      <c r="F177" s="160"/>
      <c r="G177" s="161"/>
      <c r="H177" s="162">
        <f t="shared" ref="H177:H178" si="15">ROUND(F177*G177,2)</f>
        <v>0</v>
      </c>
    </row>
    <row r="178" spans="1:8" x14ac:dyDescent="0.25">
      <c r="B178" s="135"/>
      <c r="C178" s="135"/>
      <c r="D178" s="159"/>
      <c r="E178" s="135"/>
      <c r="F178" s="160"/>
      <c r="G178" s="161"/>
      <c r="H178" s="162">
        <f t="shared" si="15"/>
        <v>0</v>
      </c>
    </row>
    <row r="179" spans="1:8" x14ac:dyDescent="0.25">
      <c r="B179" s="229"/>
      <c r="C179" s="229"/>
      <c r="D179" s="228"/>
      <c r="E179" s="229"/>
      <c r="F179" s="260" t="s">
        <v>149</v>
      </c>
      <c r="G179" s="260"/>
      <c r="H179" s="118">
        <f>SUM(H177:H178)</f>
        <v>0</v>
      </c>
    </row>
    <row r="180" spans="1:8" x14ac:dyDescent="0.25">
      <c r="B180" s="229"/>
      <c r="C180" s="229"/>
      <c r="D180" s="228"/>
      <c r="E180" s="229"/>
      <c r="F180" s="260" t="s">
        <v>148</v>
      </c>
      <c r="G180" s="260"/>
      <c r="H180" s="118">
        <f>ROUND(H179*$H$7,2)</f>
        <v>0</v>
      </c>
    </row>
    <row r="181" spans="1:8" x14ac:dyDescent="0.25">
      <c r="B181" s="229"/>
      <c r="C181" s="229"/>
      <c r="D181" s="228"/>
      <c r="E181" s="229"/>
      <c r="F181" s="258" t="s">
        <v>153</v>
      </c>
      <c r="G181" s="259"/>
      <c r="H181" s="108">
        <f>SUM(H179:H180)</f>
        <v>0</v>
      </c>
    </row>
    <row r="182" spans="1:8" x14ac:dyDescent="0.25">
      <c r="B182" s="229"/>
      <c r="C182" s="229"/>
      <c r="D182" s="228"/>
      <c r="E182" s="229"/>
      <c r="F182" s="261" t="s">
        <v>140</v>
      </c>
      <c r="G182" s="261"/>
      <c r="H182" s="109">
        <f>SUM(H171,H176,H181)</f>
        <v>10.260000000000002</v>
      </c>
    </row>
    <row r="183" spans="1:8" x14ac:dyDescent="0.25">
      <c r="B183" s="229"/>
      <c r="C183" s="229"/>
      <c r="D183" s="228"/>
      <c r="E183" s="229"/>
      <c r="F183" s="229"/>
      <c r="G183" s="229"/>
    </row>
    <row r="184" spans="1:8" x14ac:dyDescent="0.25">
      <c r="B184" s="229"/>
      <c r="C184" s="229"/>
      <c r="D184" s="228"/>
      <c r="E184" s="229"/>
      <c r="F184" s="229"/>
      <c r="G184" s="229"/>
    </row>
    <row r="185" spans="1:8" x14ac:dyDescent="0.25">
      <c r="B185" s="227" t="s">
        <v>155</v>
      </c>
      <c r="C185" s="227" t="s">
        <v>156</v>
      </c>
      <c r="D185" s="262" t="s">
        <v>345</v>
      </c>
      <c r="E185" s="227" t="s">
        <v>6</v>
      </c>
      <c r="F185" s="227" t="s">
        <v>7</v>
      </c>
      <c r="G185" s="264" t="s">
        <v>131</v>
      </c>
      <c r="H185" s="264" t="s">
        <v>132</v>
      </c>
    </row>
    <row r="186" spans="1:8" ht="50.25" customHeight="1" x14ac:dyDescent="0.25">
      <c r="B186" s="227" t="s">
        <v>208</v>
      </c>
      <c r="C186" s="227" t="s">
        <v>305</v>
      </c>
      <c r="D186" s="263"/>
      <c r="E186" s="227" t="s">
        <v>2</v>
      </c>
      <c r="F186" s="227">
        <v>1</v>
      </c>
      <c r="G186" s="265"/>
      <c r="H186" s="265"/>
    </row>
    <row r="187" spans="1:8" x14ac:dyDescent="0.25">
      <c r="A187" s="168" t="s">
        <v>162</v>
      </c>
      <c r="B187" s="135" t="s">
        <v>195</v>
      </c>
      <c r="C187" s="135" t="str">
        <f>'Itens para CPUs'!B15</f>
        <v>SINAPI 88243</v>
      </c>
      <c r="D187" s="159" t="str">
        <f>'Itens para CPUs'!A15</f>
        <v>AJUDANTE ESPECIALIZADO COM ENCARGOS COMPLEMENTARES</v>
      </c>
      <c r="E187" s="135" t="str">
        <f>'Itens para CPUs'!D15</f>
        <v>H</v>
      </c>
      <c r="F187" s="160">
        <v>8.9999999999999993E-3</v>
      </c>
      <c r="G187" s="161">
        <f>'Itens para CPUs'!F15</f>
        <v>19.190000000000001</v>
      </c>
      <c r="H187" s="162">
        <f>ROUND(F187*G187,2)</f>
        <v>0.17</v>
      </c>
    </row>
    <row r="188" spans="1:8" x14ac:dyDescent="0.25">
      <c r="B188" s="135"/>
      <c r="C188" s="135"/>
      <c r="D188" s="159"/>
      <c r="E188" s="135"/>
      <c r="F188" s="160"/>
      <c r="G188" s="161"/>
      <c r="H188" s="162">
        <f t="shared" ref="H188" si="16">ROUND(F188*G188,2)</f>
        <v>0</v>
      </c>
    </row>
    <row r="189" spans="1:8" x14ac:dyDescent="0.25">
      <c r="B189" s="229"/>
      <c r="C189" s="229"/>
      <c r="D189" s="228"/>
      <c r="E189" s="229"/>
      <c r="F189" s="256" t="s">
        <v>158</v>
      </c>
      <c r="G189" s="256"/>
      <c r="H189" s="163">
        <f>SUM(H187:H188)</f>
        <v>0.17</v>
      </c>
    </row>
    <row r="190" spans="1:8" x14ac:dyDescent="0.25">
      <c r="B190" s="229"/>
      <c r="C190" s="229"/>
      <c r="D190" s="228"/>
      <c r="E190" s="229"/>
      <c r="F190" s="257" t="s">
        <v>350</v>
      </c>
      <c r="G190" s="257"/>
      <c r="H190" s="164">
        <f>ROUND(H189*$H$6,2)</f>
        <v>0.04</v>
      </c>
    </row>
    <row r="191" spans="1:8" x14ac:dyDescent="0.25">
      <c r="B191" s="229"/>
      <c r="C191" s="229"/>
      <c r="D191" s="228"/>
      <c r="E191" s="229"/>
      <c r="F191" s="255" t="s">
        <v>154</v>
      </c>
      <c r="G191" s="255"/>
      <c r="H191" s="106">
        <f>SUM(H189:H190)</f>
        <v>0.21000000000000002</v>
      </c>
    </row>
    <row r="192" spans="1:8" s="107" customFormat="1" x14ac:dyDescent="0.25">
      <c r="A192" s="120" t="s">
        <v>163</v>
      </c>
      <c r="B192" s="135" t="s">
        <v>139</v>
      </c>
      <c r="C192" s="135" t="str">
        <f>'Itens para CPUs'!B39</f>
        <v>SINAPI 99058</v>
      </c>
      <c r="D192" s="159" t="str">
        <f>'Itens para CPUs'!A39</f>
        <v>LOCAÇÃO DE PONTO PARA REFERÊNCIA TOPOGRÁFICA. AF_10/2018</v>
      </c>
      <c r="E192" s="135" t="str">
        <f>'Itens para CPUs'!D39</f>
        <v>UNIDADE</v>
      </c>
      <c r="F192" s="160">
        <v>0.2</v>
      </c>
      <c r="G192" s="161">
        <f>'Itens para CPUs'!F39</f>
        <v>11.06</v>
      </c>
      <c r="H192" s="162">
        <f>ROUND(F192*G192,2)</f>
        <v>2.21</v>
      </c>
    </row>
    <row r="193" spans="1:8" s="107" customFormat="1" ht="45" x14ac:dyDescent="0.25">
      <c r="A193" s="120"/>
      <c r="B193" s="135" t="s">
        <v>139</v>
      </c>
      <c r="C193" s="135" t="str">
        <f>'Itens para CPUs'!B45</f>
        <v>SINAPI 5932</v>
      </c>
      <c r="D193" s="159" t="str">
        <f>'Itens para CPUs'!A45</f>
        <v>MOTONIVELADORA POTÊNCIA BÁSICA LÍQUIDA (PRIMEIRA MARCHA) 125 HP, PESO BRUTO 13.032 KG, LARGURA DA LÂMINA DE 3,70 M - CHP DIURNO. AF_06/2014</v>
      </c>
      <c r="E193" s="135" t="str">
        <f>'Itens para CPUs'!D45</f>
        <v>CHP</v>
      </c>
      <c r="F193" s="160">
        <v>8.9999999999999993E-3</v>
      </c>
      <c r="G193" s="161">
        <f>'Itens para CPUs'!F45</f>
        <v>160.94</v>
      </c>
      <c r="H193" s="162">
        <f t="shared" ref="H193:H194" si="17">ROUND(F193*G193,2)</f>
        <v>1.45</v>
      </c>
    </row>
    <row r="194" spans="1:8" s="107" customFormat="1" ht="45" x14ac:dyDescent="0.25">
      <c r="A194" s="120"/>
      <c r="B194" s="135" t="s">
        <v>139</v>
      </c>
      <c r="C194" s="135" t="str">
        <f>'Itens para CPUs'!B44</f>
        <v>SINAPI 5934</v>
      </c>
      <c r="D194" s="159" t="str">
        <f>'Itens para CPUs'!A44</f>
        <v>MOTONIVELADORA POTÊNCIA BÁSICA LÍQUIDA (PRIMEIRA MARCHA) 125 HP, PESO BRUTO 13.032 KG, LARGURA DA LÂMINA DE 3,70 M - CHI DIURNO. AF_06/2014</v>
      </c>
      <c r="E194" s="135" t="str">
        <f>'Itens para CPUs'!D44</f>
        <v>CHI</v>
      </c>
      <c r="F194" s="160">
        <v>1E-3</v>
      </c>
      <c r="G194" s="161">
        <f>'Itens para CPUs'!F44</f>
        <v>65.459999999999994</v>
      </c>
      <c r="H194" s="162">
        <f t="shared" si="17"/>
        <v>7.0000000000000007E-2</v>
      </c>
    </row>
    <row r="195" spans="1:8" s="107" customFormat="1" x14ac:dyDescent="0.25">
      <c r="A195" s="120"/>
      <c r="B195" s="121"/>
      <c r="C195" s="121"/>
      <c r="D195" s="122"/>
      <c r="E195" s="121"/>
      <c r="F195" s="256" t="s">
        <v>157</v>
      </c>
      <c r="G195" s="256"/>
      <c r="H195" s="118">
        <f>SUM(H192:H194)</f>
        <v>3.73</v>
      </c>
    </row>
    <row r="196" spans="1:8" s="107" customFormat="1" x14ac:dyDescent="0.25">
      <c r="A196" s="120"/>
      <c r="B196" s="121"/>
      <c r="C196" s="121"/>
      <c r="D196" s="122"/>
      <c r="E196" s="121"/>
      <c r="F196" s="257" t="s">
        <v>351</v>
      </c>
      <c r="G196" s="257"/>
      <c r="H196" s="111">
        <f>ROUND(H195*$H$6,2)</f>
        <v>0.97</v>
      </c>
    </row>
    <row r="197" spans="1:8" s="107" customFormat="1" x14ac:dyDescent="0.25">
      <c r="A197" s="120"/>
      <c r="B197" s="121"/>
      <c r="C197" s="121"/>
      <c r="D197" s="122"/>
      <c r="E197" s="121"/>
      <c r="F197" s="258" t="s">
        <v>161</v>
      </c>
      <c r="G197" s="259"/>
      <c r="H197" s="108">
        <f>SUM(H195:H196)</f>
        <v>4.7</v>
      </c>
    </row>
    <row r="198" spans="1:8" ht="30" x14ac:dyDescent="0.25">
      <c r="A198" s="168" t="s">
        <v>164</v>
      </c>
      <c r="B198" s="135" t="s">
        <v>165</v>
      </c>
      <c r="C198" s="135" t="str">
        <f>'Itens para CPUs'!B55</f>
        <v>SINAPI 4412</v>
      </c>
      <c r="D198" s="159" t="str">
        <f>'Itens para CPUs'!A55</f>
        <v>RIPA DE MADEIRA NÃO APARELHADA *1 X 3* CM, MAÇARANDUBA, ANGELIM OU EQUIVALENTE DA REGIÃO</v>
      </c>
      <c r="E198" s="135" t="str">
        <f>'Itens para CPUs'!D55</f>
        <v>M</v>
      </c>
      <c r="F198" s="160">
        <v>0.1</v>
      </c>
      <c r="G198" s="161">
        <f>'Itens para CPUs'!F55</f>
        <v>1.46</v>
      </c>
      <c r="H198" s="162">
        <f t="shared" ref="H198:H199" si="18">ROUND(F198*G198,2)</f>
        <v>0.15</v>
      </c>
    </row>
    <row r="199" spans="1:8" x14ac:dyDescent="0.25">
      <c r="B199" s="135"/>
      <c r="C199" s="135"/>
      <c r="D199" s="159"/>
      <c r="E199" s="135"/>
      <c r="F199" s="160"/>
      <c r="G199" s="161"/>
      <c r="H199" s="162">
        <f t="shared" si="18"/>
        <v>0</v>
      </c>
    </row>
    <row r="200" spans="1:8" x14ac:dyDescent="0.25">
      <c r="B200" s="229"/>
      <c r="C200" s="229"/>
      <c r="D200" s="228"/>
      <c r="E200" s="229"/>
      <c r="F200" s="260" t="s">
        <v>149</v>
      </c>
      <c r="G200" s="260"/>
      <c r="H200" s="118">
        <f>SUM(H198:H199)</f>
        <v>0.15</v>
      </c>
    </row>
    <row r="201" spans="1:8" x14ac:dyDescent="0.25">
      <c r="B201" s="229"/>
      <c r="C201" s="229"/>
      <c r="D201" s="228"/>
      <c r="E201" s="229"/>
      <c r="F201" s="260" t="s">
        <v>148</v>
      </c>
      <c r="G201" s="260"/>
      <c r="H201" s="118">
        <f>ROUND(H200*$H$7,2)</f>
        <v>0.02</v>
      </c>
    </row>
    <row r="202" spans="1:8" x14ac:dyDescent="0.25">
      <c r="B202" s="229"/>
      <c r="C202" s="229"/>
      <c r="D202" s="228"/>
      <c r="E202" s="229"/>
      <c r="F202" s="258" t="s">
        <v>153</v>
      </c>
      <c r="G202" s="259"/>
      <c r="H202" s="108">
        <f>SUM(H200:H201)</f>
        <v>0.16999999999999998</v>
      </c>
    </row>
    <row r="203" spans="1:8" x14ac:dyDescent="0.25">
      <c r="B203" s="229"/>
      <c r="C203" s="229"/>
      <c r="D203" s="228"/>
      <c r="E203" s="229"/>
      <c r="F203" s="261" t="s">
        <v>140</v>
      </c>
      <c r="G203" s="261"/>
      <c r="H203" s="109">
        <f>SUM(H191,H197,H202)</f>
        <v>5.08</v>
      </c>
    </row>
    <row r="204" spans="1:8" x14ac:dyDescent="0.25">
      <c r="B204" s="229"/>
      <c r="C204" s="229"/>
      <c r="D204" s="228"/>
      <c r="E204" s="229"/>
      <c r="F204" s="229"/>
      <c r="G204" s="229"/>
    </row>
    <row r="205" spans="1:8" x14ac:dyDescent="0.25">
      <c r="B205" s="229"/>
      <c r="C205" s="229"/>
      <c r="D205" s="228"/>
      <c r="E205" s="229"/>
      <c r="F205" s="229"/>
      <c r="G205" s="229"/>
    </row>
    <row r="206" spans="1:8" x14ac:dyDescent="0.25">
      <c r="B206" s="227" t="s">
        <v>155</v>
      </c>
      <c r="C206" s="227" t="s">
        <v>156</v>
      </c>
      <c r="D206" s="262" t="s">
        <v>346</v>
      </c>
      <c r="E206" s="227" t="s">
        <v>6</v>
      </c>
      <c r="F206" s="227" t="s">
        <v>7</v>
      </c>
      <c r="G206" s="264" t="s">
        <v>131</v>
      </c>
      <c r="H206" s="264" t="s">
        <v>132</v>
      </c>
    </row>
    <row r="207" spans="1:8" ht="50.25" customHeight="1" x14ac:dyDescent="0.25">
      <c r="B207" s="227" t="s">
        <v>214</v>
      </c>
      <c r="C207" s="227" t="s">
        <v>305</v>
      </c>
      <c r="D207" s="263"/>
      <c r="E207" s="227" t="s">
        <v>6</v>
      </c>
      <c r="F207" s="227">
        <v>1</v>
      </c>
      <c r="G207" s="265"/>
      <c r="H207" s="265"/>
    </row>
    <row r="208" spans="1:8" x14ac:dyDescent="0.25">
      <c r="A208" s="168" t="s">
        <v>162</v>
      </c>
      <c r="B208" s="135" t="s">
        <v>195</v>
      </c>
      <c r="C208" s="135" t="str">
        <f>'Itens para CPUs'!B54</f>
        <v>SINAPI 90768</v>
      </c>
      <c r="D208" s="159" t="str">
        <f>'Itens para CPUs'!A54</f>
        <v>PROFISSIONAL JÚNIOR (PEDAGOGO)</v>
      </c>
      <c r="E208" s="135" t="str">
        <f>'Itens para CPUs'!D54</f>
        <v>H</v>
      </c>
      <c r="F208" s="160">
        <f>8*2</f>
        <v>16</v>
      </c>
      <c r="G208" s="161">
        <f>'Itens para CPUs'!F54</f>
        <v>65.75</v>
      </c>
      <c r="H208" s="162">
        <f>ROUND(F208*G208,2)</f>
        <v>1052</v>
      </c>
    </row>
    <row r="209" spans="1:8" ht="30" x14ac:dyDescent="0.25">
      <c r="B209" s="135" t="s">
        <v>195</v>
      </c>
      <c r="C209" s="135" t="str">
        <f>'Itens para CPUs'!B30</f>
        <v>SINAPI 90777</v>
      </c>
      <c r="D209" s="159" t="str">
        <f>'Itens para CPUs'!A30</f>
        <v>ENGENHEIRO (AGRÔNOMO, FLORESTAL OU AMBIENTAL) DE OBRAS JÚNIOR COM ENCARGOS COMPLEMENTARES</v>
      </c>
      <c r="E209" s="135" t="str">
        <f>'Itens para CPUs'!D30</f>
        <v>H</v>
      </c>
      <c r="F209" s="160">
        <f>8*1</f>
        <v>8</v>
      </c>
      <c r="G209" s="161">
        <f>'Itens para CPUs'!F30</f>
        <v>89.26</v>
      </c>
      <c r="H209" s="162">
        <f t="shared" ref="H209" si="19">ROUND(F209*G209,2)</f>
        <v>714.08</v>
      </c>
    </row>
    <row r="210" spans="1:8" x14ac:dyDescent="0.25">
      <c r="B210" s="229"/>
      <c r="C210" s="229"/>
      <c r="D210" s="228"/>
      <c r="E210" s="229"/>
      <c r="F210" s="256" t="s">
        <v>158</v>
      </c>
      <c r="G210" s="256"/>
      <c r="H210" s="163">
        <f>SUM(H208:H209)</f>
        <v>1766.08</v>
      </c>
    </row>
    <row r="211" spans="1:8" x14ac:dyDescent="0.25">
      <c r="B211" s="229"/>
      <c r="C211" s="229"/>
      <c r="D211" s="228"/>
      <c r="E211" s="229"/>
      <c r="F211" s="257" t="s">
        <v>350</v>
      </c>
      <c r="G211" s="257"/>
      <c r="H211" s="164">
        <f>ROUND(H210*$H$6,2)</f>
        <v>459.18</v>
      </c>
    </row>
    <row r="212" spans="1:8" x14ac:dyDescent="0.25">
      <c r="B212" s="229"/>
      <c r="C212" s="229"/>
      <c r="D212" s="228"/>
      <c r="E212" s="229"/>
      <c r="F212" s="255" t="s">
        <v>154</v>
      </c>
      <c r="G212" s="255"/>
      <c r="H212" s="106">
        <f>SUM(H210:H211)</f>
        <v>2225.2599999999998</v>
      </c>
    </row>
    <row r="213" spans="1:8" s="107" customFormat="1" x14ac:dyDescent="0.25">
      <c r="A213" s="120" t="s">
        <v>163</v>
      </c>
      <c r="B213" s="135" t="s">
        <v>139</v>
      </c>
      <c r="C213" s="135" t="str">
        <f>'Itens para CPUs'!B61</f>
        <v>CODEVASF</v>
      </c>
      <c r="D213" s="159" t="str">
        <f>'Itens para CPUs'!A61</f>
        <v>VEÍCULO TIPO PICK UP 1.6 FLEX (101 CV)</v>
      </c>
      <c r="E213" s="135" t="str">
        <f>'Itens para CPUs'!D61</f>
        <v>KM</v>
      </c>
      <c r="F213" s="160">
        <f>100*2</f>
        <v>200</v>
      </c>
      <c r="G213" s="161">
        <f>'Itens para CPUs'!F61</f>
        <v>1.08</v>
      </c>
      <c r="H213" s="162">
        <f>ROUND(F213*G213,2)</f>
        <v>216</v>
      </c>
    </row>
    <row r="214" spans="1:8" s="107" customFormat="1" x14ac:dyDescent="0.25">
      <c r="A214" s="120"/>
      <c r="B214" s="135"/>
      <c r="C214" s="135"/>
      <c r="D214" s="159"/>
      <c r="E214" s="135"/>
      <c r="F214" s="160"/>
      <c r="G214" s="161"/>
      <c r="H214" s="162">
        <f t="shared" ref="H214" si="20">ROUND(F214*G214,2)</f>
        <v>0</v>
      </c>
    </row>
    <row r="215" spans="1:8" s="107" customFormat="1" x14ac:dyDescent="0.25">
      <c r="A215" s="120"/>
      <c r="B215" s="121"/>
      <c r="C215" s="121"/>
      <c r="D215" s="122"/>
      <c r="E215" s="121"/>
      <c r="F215" s="256" t="s">
        <v>157</v>
      </c>
      <c r="G215" s="256"/>
      <c r="H215" s="118">
        <f>SUM(H213:H214)</f>
        <v>216</v>
      </c>
    </row>
    <row r="216" spans="1:8" s="107" customFormat="1" x14ac:dyDescent="0.25">
      <c r="A216" s="120"/>
      <c r="B216" s="121"/>
      <c r="C216" s="121"/>
      <c r="D216" s="122"/>
      <c r="E216" s="121"/>
      <c r="F216" s="257" t="s">
        <v>351</v>
      </c>
      <c r="G216" s="257"/>
      <c r="H216" s="111">
        <f>ROUND(H215*$H$6,2)</f>
        <v>56.16</v>
      </c>
    </row>
    <row r="217" spans="1:8" s="107" customFormat="1" x14ac:dyDescent="0.25">
      <c r="A217" s="120"/>
      <c r="B217" s="121"/>
      <c r="C217" s="121"/>
      <c r="D217" s="122"/>
      <c r="E217" s="121"/>
      <c r="F217" s="258" t="s">
        <v>161</v>
      </c>
      <c r="G217" s="259"/>
      <c r="H217" s="108">
        <f>SUM(H215:H216)</f>
        <v>272.15999999999997</v>
      </c>
    </row>
    <row r="218" spans="1:8" x14ac:dyDescent="0.25">
      <c r="A218" s="168" t="s">
        <v>164</v>
      </c>
      <c r="B218" s="135" t="s">
        <v>165</v>
      </c>
      <c r="C218" s="135" t="str">
        <f>'Itens para CPUs'!B35</f>
        <v>SINAPI 4222</v>
      </c>
      <c r="D218" s="159" t="str">
        <f>'Itens para CPUs'!A35</f>
        <v>GASOLINA COMUM</v>
      </c>
      <c r="E218" s="135" t="str">
        <f>'Itens para CPUs'!D35</f>
        <v>L</v>
      </c>
      <c r="F218" s="160">
        <f>F213/8</f>
        <v>25</v>
      </c>
      <c r="G218" s="161">
        <f>'Itens para CPUs'!F35</f>
        <v>4.67</v>
      </c>
      <c r="H218" s="162">
        <f t="shared" ref="H218:H219" si="21">ROUND(F218*G218,2)</f>
        <v>116.75</v>
      </c>
    </row>
    <row r="219" spans="1:8" x14ac:dyDescent="0.25">
      <c r="B219" s="135"/>
      <c r="C219" s="135"/>
      <c r="D219" s="159"/>
      <c r="E219" s="135"/>
      <c r="F219" s="160"/>
      <c r="G219" s="161"/>
      <c r="H219" s="162">
        <f t="shared" si="21"/>
        <v>0</v>
      </c>
    </row>
    <row r="220" spans="1:8" x14ac:dyDescent="0.25">
      <c r="B220" s="229"/>
      <c r="C220" s="229"/>
      <c r="D220" s="228"/>
      <c r="E220" s="229"/>
      <c r="F220" s="260" t="s">
        <v>149</v>
      </c>
      <c r="G220" s="260"/>
      <c r="H220" s="118">
        <f>SUM(H218:H219)</f>
        <v>116.75</v>
      </c>
    </row>
    <row r="221" spans="1:8" x14ac:dyDescent="0.25">
      <c r="B221" s="229"/>
      <c r="C221" s="229"/>
      <c r="D221" s="228"/>
      <c r="E221" s="229"/>
      <c r="F221" s="260" t="s">
        <v>148</v>
      </c>
      <c r="G221" s="260"/>
      <c r="H221" s="118">
        <f>ROUND(H220*$H$7,2)</f>
        <v>14.01</v>
      </c>
    </row>
    <row r="222" spans="1:8" x14ac:dyDescent="0.25">
      <c r="B222" s="229"/>
      <c r="C222" s="229"/>
      <c r="D222" s="228"/>
      <c r="E222" s="229"/>
      <c r="F222" s="258" t="s">
        <v>153</v>
      </c>
      <c r="G222" s="259"/>
      <c r="H222" s="108">
        <f>SUM(H220:H221)</f>
        <v>130.76</v>
      </c>
    </row>
    <row r="223" spans="1:8" x14ac:dyDescent="0.25">
      <c r="B223" s="229"/>
      <c r="C223" s="229"/>
      <c r="D223" s="228"/>
      <c r="E223" s="229"/>
      <c r="F223" s="261" t="s">
        <v>140</v>
      </c>
      <c r="G223" s="261"/>
      <c r="H223" s="109">
        <f>SUM(H212,H217,H222)</f>
        <v>2628.1799999999994</v>
      </c>
    </row>
    <row r="224" spans="1:8" x14ac:dyDescent="0.25">
      <c r="B224" s="229"/>
      <c r="C224" s="229"/>
      <c r="D224" s="228"/>
      <c r="E224" s="229"/>
      <c r="F224" s="229"/>
      <c r="G224" s="229"/>
    </row>
    <row r="225" spans="1:8" x14ac:dyDescent="0.25">
      <c r="B225" s="229"/>
      <c r="C225" s="229"/>
      <c r="D225" s="228"/>
      <c r="E225" s="229"/>
      <c r="F225" s="229"/>
      <c r="G225" s="229"/>
    </row>
    <row r="226" spans="1:8" x14ac:dyDescent="0.25">
      <c r="B226" s="227" t="s">
        <v>155</v>
      </c>
      <c r="C226" s="227" t="s">
        <v>156</v>
      </c>
      <c r="D226" s="262" t="s">
        <v>326</v>
      </c>
      <c r="E226" s="227" t="s">
        <v>6</v>
      </c>
      <c r="F226" s="227" t="s">
        <v>7</v>
      </c>
      <c r="G226" s="264" t="s">
        <v>131</v>
      </c>
      <c r="H226" s="264" t="s">
        <v>132</v>
      </c>
    </row>
    <row r="227" spans="1:8" ht="30.75" customHeight="1" x14ac:dyDescent="0.25">
      <c r="B227" s="227" t="s">
        <v>226</v>
      </c>
      <c r="C227" s="227" t="s">
        <v>139</v>
      </c>
      <c r="D227" s="263"/>
      <c r="E227" s="227" t="s">
        <v>135</v>
      </c>
      <c r="F227" s="227">
        <v>1</v>
      </c>
      <c r="G227" s="265"/>
      <c r="H227" s="265"/>
    </row>
    <row r="228" spans="1:8" ht="25.5" customHeight="1" x14ac:dyDescent="0.25">
      <c r="A228" s="168" t="s">
        <v>162</v>
      </c>
      <c r="B228" s="135" t="s">
        <v>195</v>
      </c>
      <c r="C228" s="135" t="str">
        <f>'Itens para CPUs'!B25</f>
        <v>SINAPI 88262</v>
      </c>
      <c r="D228" s="159" t="str">
        <f>'Itens para CPUs'!A25</f>
        <v>CARPINTEIRO DE FORMAS COM ENCARGOS COMPLEMENTARES</v>
      </c>
      <c r="E228" s="135" t="str">
        <f>'Itens para CPUs'!D25</f>
        <v>H</v>
      </c>
      <c r="F228" s="160">
        <f>1</f>
        <v>1</v>
      </c>
      <c r="G228" s="161">
        <f>'Itens para CPUs'!F25</f>
        <v>23.18</v>
      </c>
      <c r="H228" s="162">
        <f>ROUND(F228*G228,2)</f>
        <v>23.18</v>
      </c>
    </row>
    <row r="229" spans="1:8" ht="25.5" customHeight="1" x14ac:dyDescent="0.25">
      <c r="B229" s="135" t="s">
        <v>195</v>
      </c>
      <c r="C229" s="135" t="str">
        <f>'Itens para CPUs'!B59</f>
        <v>SINAPI 88316</v>
      </c>
      <c r="D229" s="159" t="str">
        <f>'Itens para CPUs'!A59</f>
        <v>SERVENTE COM ENCARGOS COMPLEMENTARES</v>
      </c>
      <c r="E229" s="135" t="str">
        <f>'Itens para CPUs'!D59</f>
        <v>H</v>
      </c>
      <c r="F229" s="160">
        <f>2</f>
        <v>2</v>
      </c>
      <c r="G229" s="161">
        <f>'Itens para CPUs'!F59</f>
        <v>16.28</v>
      </c>
      <c r="H229" s="162">
        <f>ROUND(F229*G229,2)</f>
        <v>32.56</v>
      </c>
    </row>
    <row r="230" spans="1:8" x14ac:dyDescent="0.25">
      <c r="B230" s="229"/>
      <c r="C230" s="229"/>
      <c r="D230" s="228"/>
      <c r="E230" s="229"/>
      <c r="F230" s="256" t="s">
        <v>158</v>
      </c>
      <c r="G230" s="256"/>
      <c r="H230" s="163">
        <f>SUM(H228:H229)</f>
        <v>55.74</v>
      </c>
    </row>
    <row r="231" spans="1:8" x14ac:dyDescent="0.25">
      <c r="B231" s="229"/>
      <c r="C231" s="229"/>
      <c r="D231" s="228"/>
      <c r="E231" s="229"/>
      <c r="F231" s="257" t="s">
        <v>350</v>
      </c>
      <c r="G231" s="257"/>
      <c r="H231" s="164">
        <f>ROUND(H230*$H$6,2)</f>
        <v>14.49</v>
      </c>
    </row>
    <row r="232" spans="1:8" x14ac:dyDescent="0.25">
      <c r="B232" s="229"/>
      <c r="C232" s="229"/>
      <c r="D232" s="228"/>
      <c r="E232" s="229"/>
      <c r="F232" s="255" t="s">
        <v>154</v>
      </c>
      <c r="G232" s="255"/>
      <c r="H232" s="106">
        <f>SUM(H230:H231)</f>
        <v>70.23</v>
      </c>
    </row>
    <row r="233" spans="1:8" s="107" customFormat="1" ht="30" x14ac:dyDescent="0.25">
      <c r="A233" s="120" t="s">
        <v>163</v>
      </c>
      <c r="B233" s="135" t="s">
        <v>139</v>
      </c>
      <c r="C233" s="135" t="str">
        <f>'Itens para CPUs'!B28</f>
        <v>SINAPI 94962</v>
      </c>
      <c r="D233" s="159" t="str">
        <f>'Itens para CPUs'!A28</f>
        <v>CONCRETO MAGRO PARA LASTRO, TRAÇO 1:4,5:4,5 (CIMENTO/AREIA MÉDIA/ BRITA 1) - PREPARO MECÂNICO COM BETONEIRA 400 L. AF_07/2016</v>
      </c>
      <c r="E233" s="135" t="str">
        <f>'Itens para CPUs'!D28</f>
        <v>M³</v>
      </c>
      <c r="F233" s="160">
        <f>0.01</f>
        <v>0.01</v>
      </c>
      <c r="G233" s="161">
        <f>'Itens para CPUs'!F28</f>
        <v>280.04000000000002</v>
      </c>
      <c r="H233" s="162">
        <f>ROUND(F233*G233,2)</f>
        <v>2.8</v>
      </c>
    </row>
    <row r="234" spans="1:8" s="107" customFormat="1" x14ac:dyDescent="0.25">
      <c r="A234" s="120"/>
      <c r="B234" s="135"/>
      <c r="C234" s="135"/>
      <c r="D234" s="159"/>
      <c r="E234" s="135"/>
      <c r="F234" s="160"/>
      <c r="G234" s="161"/>
      <c r="H234" s="162">
        <f t="shared" ref="H234" si="22">ROUND(F234*G234,2)</f>
        <v>0</v>
      </c>
    </row>
    <row r="235" spans="1:8" s="107" customFormat="1" x14ac:dyDescent="0.25">
      <c r="A235" s="120"/>
      <c r="B235" s="121"/>
      <c r="C235" s="121"/>
      <c r="D235" s="122"/>
      <c r="E235" s="121"/>
      <c r="F235" s="256" t="s">
        <v>157</v>
      </c>
      <c r="G235" s="256"/>
      <c r="H235" s="118">
        <f>SUM(H233:H234)</f>
        <v>2.8</v>
      </c>
    </row>
    <row r="236" spans="1:8" s="107" customFormat="1" x14ac:dyDescent="0.25">
      <c r="A236" s="120"/>
      <c r="B236" s="121"/>
      <c r="C236" s="121"/>
      <c r="D236" s="122"/>
      <c r="E236" s="121"/>
      <c r="F236" s="257" t="s">
        <v>351</v>
      </c>
      <c r="G236" s="257"/>
      <c r="H236" s="111">
        <f>ROUND(H235*$H$6,2)</f>
        <v>0.73</v>
      </c>
    </row>
    <row r="237" spans="1:8" s="107" customFormat="1" x14ac:dyDescent="0.25">
      <c r="A237" s="120"/>
      <c r="B237" s="121"/>
      <c r="C237" s="121"/>
      <c r="D237" s="122"/>
      <c r="E237" s="121"/>
      <c r="F237" s="258" t="s">
        <v>161</v>
      </c>
      <c r="G237" s="259"/>
      <c r="H237" s="108">
        <f>SUM(H235:H236)</f>
        <v>3.53</v>
      </c>
    </row>
    <row r="238" spans="1:8" ht="30" x14ac:dyDescent="0.25">
      <c r="A238" s="168" t="s">
        <v>164</v>
      </c>
      <c r="B238" s="135" t="s">
        <v>165</v>
      </c>
      <c r="C238" s="135" t="str">
        <f>'Itens para CPUs'!B56</f>
        <v>SINAPI 4417</v>
      </c>
      <c r="D238" s="159" t="str">
        <f>'Itens para CPUs'!A56</f>
        <v>SARRAFO DE MADEIRA NÃO APARELHADA *2,5 X 7* CM, MAÇARANDUBA, ANGELIM OU EQUIVALENTE DA REGIÃO</v>
      </c>
      <c r="E238" s="135" t="str">
        <f>'Itens para CPUs'!D56</f>
        <v>M</v>
      </c>
      <c r="F238" s="160">
        <v>1</v>
      </c>
      <c r="G238" s="161">
        <f>'Itens para CPUs'!F56</f>
        <v>4.72</v>
      </c>
      <c r="H238" s="162">
        <f>ROUND(F238*G238,2)</f>
        <v>4.72</v>
      </c>
    </row>
    <row r="239" spans="1:8" ht="30" x14ac:dyDescent="0.25">
      <c r="B239" s="135" t="s">
        <v>165</v>
      </c>
      <c r="C239" s="135" t="str">
        <f>'Itens para CPUs'!B52</f>
        <v>SINAPI 4491</v>
      </c>
      <c r="D239" s="159" t="str">
        <f>'Itens para CPUs'!A52</f>
        <v>PONTALETE DE MADEIRA NÃO APARELHADA *7,5 X 7,5* CM (3 X 3") PINUS, MISTA OU EQUIVALENTE DA REGIÃO</v>
      </c>
      <c r="E239" s="135" t="str">
        <f>'Itens para CPUs'!D52</f>
        <v>M</v>
      </c>
      <c r="F239" s="160">
        <v>4</v>
      </c>
      <c r="G239" s="161">
        <f>'Itens para CPUs'!F52</f>
        <v>4.17</v>
      </c>
      <c r="H239" s="162">
        <f t="shared" ref="H239:H241" si="23">ROUND(F239*G239,2)</f>
        <v>16.68</v>
      </c>
    </row>
    <row r="240" spans="1:8" ht="30" x14ac:dyDescent="0.25">
      <c r="B240" s="135" t="s">
        <v>165</v>
      </c>
      <c r="C240" s="135" t="str">
        <f>'Itens para CPUs'!B51</f>
        <v>SINAPI 4813</v>
      </c>
      <c r="D240" s="159" t="str">
        <f>'Itens para CPUs'!A51</f>
        <v>PLACA DE OBRA (PARA CONSTRUÇÃO CIVIL) EM CHAPA GALVANIZADA *N. 22*, ADESIVADA, DE *2,0 X 1,125* M</v>
      </c>
      <c r="E240" s="135" t="str">
        <f>'Itens para CPUs'!D51</f>
        <v>M²</v>
      </c>
      <c r="F240" s="160">
        <v>1</v>
      </c>
      <c r="G240" s="161">
        <f>'Itens para CPUs'!F51</f>
        <v>225</v>
      </c>
      <c r="H240" s="162">
        <f t="shared" si="23"/>
        <v>225</v>
      </c>
    </row>
    <row r="241" spans="2:8" x14ac:dyDescent="0.25">
      <c r="B241" s="135" t="s">
        <v>165</v>
      </c>
      <c r="C241" s="135" t="str">
        <f>'Itens para CPUs'!B53</f>
        <v>SINAPI 5075</v>
      </c>
      <c r="D241" s="159" t="str">
        <f>'Itens para CPUs'!A53</f>
        <v>PREGO DE AÇO POLIDO COM CABECA 18 X 30 (2 3/4 X 10)</v>
      </c>
      <c r="E241" s="135" t="str">
        <f>'Itens para CPUs'!D53</f>
        <v>KG</v>
      </c>
      <c r="F241" s="160">
        <v>0.11</v>
      </c>
      <c r="G241" s="161">
        <f>'Itens para CPUs'!F53</f>
        <v>10.220000000000001</v>
      </c>
      <c r="H241" s="162">
        <f t="shared" si="23"/>
        <v>1.1200000000000001</v>
      </c>
    </row>
    <row r="242" spans="2:8" x14ac:dyDescent="0.25">
      <c r="B242" s="229"/>
      <c r="C242" s="229"/>
      <c r="D242" s="228"/>
      <c r="E242" s="229"/>
      <c r="F242" s="260" t="s">
        <v>149</v>
      </c>
      <c r="G242" s="260"/>
      <c r="H242" s="118">
        <f>SUM(H238:H241)</f>
        <v>247.52</v>
      </c>
    </row>
    <row r="243" spans="2:8" x14ac:dyDescent="0.25">
      <c r="B243" s="229"/>
      <c r="C243" s="229"/>
      <c r="D243" s="228"/>
      <c r="E243" s="229"/>
      <c r="F243" s="260" t="s">
        <v>148</v>
      </c>
      <c r="G243" s="260"/>
      <c r="H243" s="118">
        <f>ROUND(H242*$H$7,2)</f>
        <v>29.7</v>
      </c>
    </row>
    <row r="244" spans="2:8" x14ac:dyDescent="0.25">
      <c r="B244" s="229"/>
      <c r="C244" s="229"/>
      <c r="D244" s="228"/>
      <c r="E244" s="229"/>
      <c r="F244" s="258" t="s">
        <v>153</v>
      </c>
      <c r="G244" s="259"/>
      <c r="H244" s="108">
        <f>SUM(H242:H243)</f>
        <v>277.22000000000003</v>
      </c>
    </row>
    <row r="245" spans="2:8" x14ac:dyDescent="0.25">
      <c r="B245" s="229"/>
      <c r="C245" s="229"/>
      <c r="D245" s="228"/>
      <c r="E245" s="229"/>
      <c r="F245" s="261" t="s">
        <v>140</v>
      </c>
      <c r="G245" s="261"/>
      <c r="H245" s="109">
        <f>SUM(H232,H237,H244)</f>
        <v>350.98</v>
      </c>
    </row>
    <row r="246" spans="2:8" x14ac:dyDescent="0.25">
      <c r="B246" s="229"/>
      <c r="C246" s="229"/>
      <c r="D246" s="228"/>
      <c r="E246" s="229"/>
      <c r="F246" s="229"/>
      <c r="G246" s="229"/>
    </row>
  </sheetData>
  <mergeCells count="147">
    <mergeCell ref="F100:G100"/>
    <mergeCell ref="F101:G101"/>
    <mergeCell ref="H84:H85"/>
    <mergeCell ref="F88:G88"/>
    <mergeCell ref="F89:G89"/>
    <mergeCell ref="F90:G90"/>
    <mergeCell ref="F93:G93"/>
    <mergeCell ref="F94:G94"/>
    <mergeCell ref="F95:G95"/>
    <mergeCell ref="F98:G98"/>
    <mergeCell ref="F99:G99"/>
    <mergeCell ref="F68:G68"/>
    <mergeCell ref="F71:G71"/>
    <mergeCell ref="F72:G72"/>
    <mergeCell ref="F73:G73"/>
    <mergeCell ref="F78:G78"/>
    <mergeCell ref="F79:G79"/>
    <mergeCell ref="F80:G80"/>
    <mergeCell ref="F81:G81"/>
    <mergeCell ref="D84:D85"/>
    <mergeCell ref="G84:G85"/>
    <mergeCell ref="F56:G56"/>
    <mergeCell ref="F57:G57"/>
    <mergeCell ref="F58:G58"/>
    <mergeCell ref="F59:G59"/>
    <mergeCell ref="D62:D63"/>
    <mergeCell ref="G62:G63"/>
    <mergeCell ref="H62:H63"/>
    <mergeCell ref="F66:G66"/>
    <mergeCell ref="F67:G67"/>
    <mergeCell ref="D40:D41"/>
    <mergeCell ref="G40:G41"/>
    <mergeCell ref="H40:H41"/>
    <mergeCell ref="F44:G44"/>
    <mergeCell ref="F45:G45"/>
    <mergeCell ref="F46:G46"/>
    <mergeCell ref="F49:G49"/>
    <mergeCell ref="F50:G50"/>
    <mergeCell ref="F51:G51"/>
    <mergeCell ref="F35:G35"/>
    <mergeCell ref="F36:G36"/>
    <mergeCell ref="F37:G37"/>
    <mergeCell ref="C1:H1"/>
    <mergeCell ref="C2:H2"/>
    <mergeCell ref="C3:H3"/>
    <mergeCell ref="C5:H5"/>
    <mergeCell ref="D11:D12"/>
    <mergeCell ref="G11:G12"/>
    <mergeCell ref="H11:H12"/>
    <mergeCell ref="F14:G14"/>
    <mergeCell ref="F15:G15"/>
    <mergeCell ref="F16:G16"/>
    <mergeCell ref="F26:G26"/>
    <mergeCell ref="F27:G27"/>
    <mergeCell ref="F28:G28"/>
    <mergeCell ref="F34:G34"/>
    <mergeCell ref="D104:D105"/>
    <mergeCell ref="G104:G105"/>
    <mergeCell ref="H104:H105"/>
    <mergeCell ref="F108:G108"/>
    <mergeCell ref="F109:G109"/>
    <mergeCell ref="F110:G110"/>
    <mergeCell ref="F113:G113"/>
    <mergeCell ref="F114:G114"/>
    <mergeCell ref="F115:G115"/>
    <mergeCell ref="F140:G140"/>
    <mergeCell ref="D144:D145"/>
    <mergeCell ref="G144:G145"/>
    <mergeCell ref="H144:H145"/>
    <mergeCell ref="F133:G133"/>
    <mergeCell ref="F138:G138"/>
    <mergeCell ref="F141:G141"/>
    <mergeCell ref="F118:G118"/>
    <mergeCell ref="F119:G119"/>
    <mergeCell ref="F120:G120"/>
    <mergeCell ref="F121:G121"/>
    <mergeCell ref="D124:D125"/>
    <mergeCell ref="G124:G125"/>
    <mergeCell ref="H124:H125"/>
    <mergeCell ref="F128:G128"/>
    <mergeCell ref="F129:G129"/>
    <mergeCell ref="F130:G130"/>
    <mergeCell ref="F134:G134"/>
    <mergeCell ref="F135:G135"/>
    <mergeCell ref="F139:G139"/>
    <mergeCell ref="F148:G148"/>
    <mergeCell ref="F149:G149"/>
    <mergeCell ref="F150:G150"/>
    <mergeCell ref="F153:G153"/>
    <mergeCell ref="F154:G154"/>
    <mergeCell ref="F155:G155"/>
    <mergeCell ref="F159:G159"/>
    <mergeCell ref="F160:G160"/>
    <mergeCell ref="F161:G161"/>
    <mergeCell ref="F162:G162"/>
    <mergeCell ref="D165:D166"/>
    <mergeCell ref="G165:G166"/>
    <mergeCell ref="H165:H166"/>
    <mergeCell ref="F169:G169"/>
    <mergeCell ref="F170:G170"/>
    <mergeCell ref="F171:G171"/>
    <mergeCell ref="F174:G174"/>
    <mergeCell ref="F175:G175"/>
    <mergeCell ref="F176:G176"/>
    <mergeCell ref="F179:G179"/>
    <mergeCell ref="F180:G180"/>
    <mergeCell ref="F181:G181"/>
    <mergeCell ref="F182:G182"/>
    <mergeCell ref="D185:D186"/>
    <mergeCell ref="G185:G186"/>
    <mergeCell ref="H185:H186"/>
    <mergeCell ref="F189:G189"/>
    <mergeCell ref="F190:G190"/>
    <mergeCell ref="F191:G191"/>
    <mergeCell ref="F195:G195"/>
    <mergeCell ref="F196:G196"/>
    <mergeCell ref="F197:G197"/>
    <mergeCell ref="F200:G200"/>
    <mergeCell ref="F201:G201"/>
    <mergeCell ref="F202:G202"/>
    <mergeCell ref="F203:G203"/>
    <mergeCell ref="D226:D227"/>
    <mergeCell ref="G226:G227"/>
    <mergeCell ref="H226:H227"/>
    <mergeCell ref="F230:G230"/>
    <mergeCell ref="F231:G231"/>
    <mergeCell ref="D206:D207"/>
    <mergeCell ref="G206:G207"/>
    <mergeCell ref="H206:H207"/>
    <mergeCell ref="F210:G210"/>
    <mergeCell ref="F211:G211"/>
    <mergeCell ref="F212:G212"/>
    <mergeCell ref="F215:G215"/>
    <mergeCell ref="F216:G216"/>
    <mergeCell ref="F217:G217"/>
    <mergeCell ref="F232:G232"/>
    <mergeCell ref="F235:G235"/>
    <mergeCell ref="F236:G236"/>
    <mergeCell ref="F237:G237"/>
    <mergeCell ref="F242:G242"/>
    <mergeCell ref="F243:G243"/>
    <mergeCell ref="F244:G244"/>
    <mergeCell ref="F245:G245"/>
    <mergeCell ref="F220:G220"/>
    <mergeCell ref="F221:G221"/>
    <mergeCell ref="F222:G222"/>
    <mergeCell ref="F223:G223"/>
  </mergeCells>
  <pageMargins left="0.78740157480314965" right="0.98425196850393704" top="0.59055118110236227" bottom="0.59055118110236227" header="0.31496062992125984" footer="0.31496062992125984"/>
  <pageSetup paperSize="9" scale="36" fitToHeight="0" orientation="portrait" r:id="rId1"/>
  <rowBreaks count="2" manualBreakCount="2">
    <brk id="102" max="16383" man="1"/>
    <brk id="2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L31"/>
  <sheetViews>
    <sheetView tabSelected="1" topLeftCell="A13" zoomScale="85" zoomScaleNormal="85" workbookViewId="0">
      <selection activeCell="H28" sqref="H28"/>
    </sheetView>
  </sheetViews>
  <sheetFormatPr defaultRowHeight="15" x14ac:dyDescent="0.25"/>
  <cols>
    <col min="1" max="1" width="9.140625" style="104"/>
    <col min="2" max="2" width="16" style="104" customWidth="1"/>
    <col min="3" max="3" width="79.85546875" style="103" customWidth="1"/>
    <col min="4" max="4" width="16.28515625" style="104" customWidth="1"/>
    <col min="5" max="5" width="17.85546875" style="104" customWidth="1"/>
    <col min="6" max="6" width="20.7109375" style="104" bestFit="1" customWidth="1"/>
    <col min="7" max="9" width="22.140625" style="110" customWidth="1"/>
    <col min="10" max="10" width="16.28515625" style="104" customWidth="1"/>
    <col min="11" max="11" width="9.140625" style="103"/>
    <col min="12" max="12" width="21.5703125" style="104" hidden="1" customWidth="1"/>
    <col min="13" max="16384" width="9.140625" style="103"/>
  </cols>
  <sheetData>
    <row r="1" spans="1:12" s="97" customFormat="1" x14ac:dyDescent="0.25">
      <c r="A1" s="105"/>
      <c r="B1" s="105"/>
      <c r="C1" s="266" t="s">
        <v>173</v>
      </c>
      <c r="D1" s="266"/>
      <c r="E1" s="266"/>
      <c r="F1" s="266"/>
      <c r="G1" s="266"/>
      <c r="H1" s="266"/>
      <c r="I1" s="266"/>
      <c r="J1" s="266"/>
      <c r="L1" s="105"/>
    </row>
    <row r="2" spans="1:12" s="97" customFormat="1" x14ac:dyDescent="0.25">
      <c r="A2" s="105"/>
      <c r="B2" s="105"/>
      <c r="C2" s="266" t="s">
        <v>147</v>
      </c>
      <c r="D2" s="266"/>
      <c r="E2" s="266"/>
      <c r="F2" s="266"/>
      <c r="G2" s="266"/>
      <c r="H2" s="266"/>
      <c r="I2" s="266"/>
      <c r="J2" s="266"/>
      <c r="L2" s="105"/>
    </row>
    <row r="3" spans="1:12" s="97" customFormat="1" x14ac:dyDescent="0.25">
      <c r="A3" s="105"/>
      <c r="B3" s="105"/>
      <c r="C3" s="266" t="s">
        <v>263</v>
      </c>
      <c r="D3" s="266"/>
      <c r="E3" s="266"/>
      <c r="F3" s="266"/>
      <c r="G3" s="266"/>
      <c r="H3" s="266"/>
      <c r="I3" s="266"/>
      <c r="J3" s="266"/>
      <c r="L3" s="105"/>
    </row>
    <row r="4" spans="1:12" s="97" customFormat="1" x14ac:dyDescent="0.25">
      <c r="A4" s="105"/>
      <c r="B4" s="105"/>
      <c r="C4" s="273"/>
      <c r="D4" s="273"/>
      <c r="E4" s="273"/>
      <c r="F4" s="273"/>
      <c r="G4" s="273"/>
      <c r="H4" s="167"/>
      <c r="I4" s="167"/>
      <c r="J4" s="105"/>
      <c r="L4" s="105"/>
    </row>
    <row r="5" spans="1:12" s="97" customFormat="1" ht="34.5" customHeight="1" x14ac:dyDescent="0.25">
      <c r="A5" s="275" t="s">
        <v>13</v>
      </c>
      <c r="B5" s="276"/>
      <c r="C5" s="274" t="s">
        <v>359</v>
      </c>
      <c r="D5" s="274"/>
      <c r="E5" s="274"/>
      <c r="F5" s="274"/>
      <c r="G5" s="274"/>
      <c r="H5" s="274"/>
      <c r="I5" s="274"/>
      <c r="J5" s="274"/>
      <c r="L5" s="105"/>
    </row>
    <row r="6" spans="1:12" s="97" customFormat="1" x14ac:dyDescent="0.25">
      <c r="A6" s="105"/>
      <c r="B6" s="171"/>
      <c r="D6" s="171"/>
      <c r="E6" s="171"/>
      <c r="F6" s="171"/>
      <c r="G6" s="112"/>
      <c r="H6" s="112"/>
      <c r="I6" s="112"/>
      <c r="J6" s="171"/>
      <c r="L6" s="105"/>
    </row>
    <row r="7" spans="1:12" s="97" customFormat="1" x14ac:dyDescent="0.25">
      <c r="A7" s="105"/>
      <c r="B7" s="105"/>
      <c r="D7" s="169"/>
      <c r="E7" s="169"/>
      <c r="F7" s="169"/>
      <c r="G7" s="112"/>
      <c r="H7" s="112"/>
      <c r="I7" s="170" t="s">
        <v>150</v>
      </c>
      <c r="J7" s="115">
        <f>'BDI Serviços'!C31</f>
        <v>0.26</v>
      </c>
      <c r="L7" s="105"/>
    </row>
    <row r="8" spans="1:12" s="97" customFormat="1" x14ac:dyDescent="0.25">
      <c r="A8" s="105"/>
      <c r="B8" s="105"/>
      <c r="D8" s="169"/>
      <c r="E8" s="169"/>
      <c r="F8" s="169"/>
      <c r="G8" s="112"/>
      <c r="H8" s="112"/>
      <c r="I8" s="170" t="s">
        <v>151</v>
      </c>
      <c r="J8" s="115">
        <f>'BDI Materiais'!C29</f>
        <v>0.12</v>
      </c>
      <c r="L8" s="105"/>
    </row>
    <row r="9" spans="1:12" s="97" customFormat="1" x14ac:dyDescent="0.25">
      <c r="A9" s="105"/>
      <c r="B9" s="105"/>
      <c r="D9" s="169"/>
      <c r="E9" s="169"/>
      <c r="F9" s="169"/>
      <c r="G9" s="112"/>
      <c r="H9" s="112"/>
      <c r="I9" s="170" t="s">
        <v>152</v>
      </c>
      <c r="J9" s="127">
        <f>'Det Enc Sociais'!G49</f>
        <v>1.1685000000000001</v>
      </c>
      <c r="L9" s="105"/>
    </row>
    <row r="10" spans="1:12" s="97" customFormat="1" x14ac:dyDescent="0.25">
      <c r="A10" s="105"/>
      <c r="B10" s="105"/>
      <c r="D10" s="169"/>
      <c r="E10" s="169"/>
      <c r="F10" s="169"/>
      <c r="G10" s="112"/>
      <c r="H10" s="112"/>
      <c r="I10" s="170" t="s">
        <v>168</v>
      </c>
      <c r="J10" s="128">
        <v>43871</v>
      </c>
      <c r="L10" s="105"/>
    </row>
    <row r="11" spans="1:12" s="97" customFormat="1" x14ac:dyDescent="0.25">
      <c r="A11" s="105"/>
      <c r="B11" s="105"/>
      <c r="D11" s="105"/>
      <c r="E11" s="105"/>
      <c r="F11" s="105"/>
      <c r="G11" s="112"/>
      <c r="H11" s="112"/>
      <c r="I11" s="112"/>
      <c r="J11" s="105"/>
      <c r="L11" s="105"/>
    </row>
    <row r="12" spans="1:12" s="123" customFormat="1" ht="28.5" customHeight="1" x14ac:dyDescent="0.25">
      <c r="A12" s="210" t="s">
        <v>0</v>
      </c>
      <c r="B12" s="270" t="s">
        <v>143</v>
      </c>
      <c r="C12" s="271"/>
      <c r="D12" s="210" t="s">
        <v>6</v>
      </c>
      <c r="E12" s="210" t="s">
        <v>223</v>
      </c>
      <c r="F12" s="210" t="s">
        <v>144</v>
      </c>
      <c r="G12" s="210" t="s">
        <v>220</v>
      </c>
      <c r="H12" s="210" t="s">
        <v>224</v>
      </c>
      <c r="I12" s="210" t="s">
        <v>225</v>
      </c>
      <c r="J12" s="210" t="s">
        <v>170</v>
      </c>
      <c r="L12" s="124" t="s">
        <v>181</v>
      </c>
    </row>
    <row r="13" spans="1:12" s="97" customFormat="1" x14ac:dyDescent="0.25">
      <c r="A13" s="116">
        <v>1</v>
      </c>
      <c r="B13" s="277" t="s">
        <v>146</v>
      </c>
      <c r="C13" s="278"/>
      <c r="D13" s="278"/>
      <c r="E13" s="278"/>
      <c r="F13" s="278"/>
      <c r="G13" s="278"/>
      <c r="H13" s="278"/>
      <c r="I13" s="278"/>
      <c r="J13" s="279"/>
      <c r="L13" s="117"/>
    </row>
    <row r="14" spans="1:12" s="97" customFormat="1" ht="21.75" customHeight="1" x14ac:dyDescent="0.25">
      <c r="A14" s="135" t="s">
        <v>1</v>
      </c>
      <c r="B14" s="135" t="str">
        <f>CPUs!B12</f>
        <v>CPU - 1</v>
      </c>
      <c r="C14" s="136" t="str">
        <f>CPUs!D11</f>
        <v>ADMINISTRAÇÃO LOCAL E MANUTENÇÃO DO CANTEIRO DE OBRAS</v>
      </c>
      <c r="D14" s="135" t="str">
        <f>CPUs!E12</f>
        <v>MÊS</v>
      </c>
      <c r="E14" s="211">
        <f>1</f>
        <v>1</v>
      </c>
      <c r="F14" s="161">
        <f>CPUs!H37</f>
        <v>3214.14</v>
      </c>
      <c r="G14" s="212">
        <f>ROUND(E14*F14,2)</f>
        <v>3214.14</v>
      </c>
      <c r="H14" s="211">
        <f>3</f>
        <v>3</v>
      </c>
      <c r="I14" s="212">
        <f>ROUND(G14*H14,2)</f>
        <v>9642.42</v>
      </c>
      <c r="J14" s="213">
        <f>((I14/I$30))</f>
        <v>0.19617757264327088</v>
      </c>
      <c r="L14" s="119">
        <f>ROUND(G14*0.7,2)</f>
        <v>2249.9</v>
      </c>
    </row>
    <row r="15" spans="1:12" s="97" customFormat="1" ht="36.75" customHeight="1" x14ac:dyDescent="0.25">
      <c r="A15" s="135" t="s">
        <v>3</v>
      </c>
      <c r="B15" s="135" t="str">
        <f>CPUs!B41</f>
        <v>CPU - 2</v>
      </c>
      <c r="C15" s="136" t="str">
        <f>CPUs!D40</f>
        <v>PLACA DE OBRA EM CHAPA DE AÇO GALVANIZADO (1,50 x 3,00 M) - FORNECIMENTO E INSTALAÇÃO</v>
      </c>
      <c r="D15" s="135" t="str">
        <f>CPUs!E41</f>
        <v>M²</v>
      </c>
      <c r="E15" s="211">
        <f>1.5*3</f>
        <v>4.5</v>
      </c>
      <c r="F15" s="161">
        <f>CPUs!H59</f>
        <v>350.98</v>
      </c>
      <c r="G15" s="212">
        <f>ROUND(E15*F15,2)</f>
        <v>1579.41</v>
      </c>
      <c r="H15" s="211">
        <f>1</f>
        <v>1</v>
      </c>
      <c r="I15" s="212">
        <f>ROUND(G15*H15,2)</f>
        <v>1579.41</v>
      </c>
      <c r="J15" s="213">
        <f>((I15/I$30))</f>
        <v>3.2133512127506217E-2</v>
      </c>
      <c r="L15" s="119">
        <f t="shared" ref="L15:L18" si="0">ROUND(G15*0.7,2)</f>
        <v>1105.5899999999999</v>
      </c>
    </row>
    <row r="16" spans="1:12" s="97" customFormat="1" ht="35.25" customHeight="1" x14ac:dyDescent="0.25">
      <c r="A16" s="135" t="s">
        <v>4</v>
      </c>
      <c r="B16" s="135" t="str">
        <f>CPUs!B63</f>
        <v>CPU - 3.1</v>
      </c>
      <c r="C16" s="136" t="str">
        <f>CPUs!D62</f>
        <v>TRANSPORTE COMERCIAL COM CAMINHAO CARROCERIA 9 T, RODOVIA PAVIMENTADA - MOBILIZAÇÃO</v>
      </c>
      <c r="D16" s="135" t="str">
        <f>CPUs!E63</f>
        <v>TONxKM</v>
      </c>
      <c r="E16" s="211">
        <f>Mobilização!F23</f>
        <v>1254.8</v>
      </c>
      <c r="F16" s="161">
        <f>CPUs!H81</f>
        <v>0.69000000000000006</v>
      </c>
      <c r="G16" s="212">
        <f>ROUND(E16*F16,2)</f>
        <v>865.81</v>
      </c>
      <c r="H16" s="211">
        <f>1</f>
        <v>1</v>
      </c>
      <c r="I16" s="212">
        <f>ROUND(G16*H16,2)</f>
        <v>865.81</v>
      </c>
      <c r="J16" s="213">
        <f>((I16/I$30))</f>
        <v>1.7615132318470918E-2</v>
      </c>
      <c r="L16" s="119">
        <f t="shared" si="0"/>
        <v>606.07000000000005</v>
      </c>
    </row>
    <row r="17" spans="1:12" s="97" customFormat="1" ht="36.75" customHeight="1" x14ac:dyDescent="0.25">
      <c r="A17" s="135" t="s">
        <v>5</v>
      </c>
      <c r="B17" s="135" t="str">
        <f>CPUs!B85</f>
        <v>CPU - 3.2</v>
      </c>
      <c r="C17" s="136" t="str">
        <f>CPUs!D84</f>
        <v>TRANSPORTE COMERCIAL COM CAMINHAO CARROCERIA 9 T, RODOVIA PAVIMENTADA - DESMOBILIZAÇÃO</v>
      </c>
      <c r="D17" s="135" t="str">
        <f>CPUs!E85</f>
        <v>TONxKM</v>
      </c>
      <c r="E17" s="211">
        <f>Mobilização!F23</f>
        <v>1254.8</v>
      </c>
      <c r="F17" s="161">
        <f>CPUs!H101</f>
        <v>0.69000000000000006</v>
      </c>
      <c r="G17" s="212">
        <f>ROUND(E17*F17,2)</f>
        <v>865.81</v>
      </c>
      <c r="H17" s="211">
        <f>1</f>
        <v>1</v>
      </c>
      <c r="I17" s="212">
        <f>ROUND(G17*H17,2)</f>
        <v>865.81</v>
      </c>
      <c r="J17" s="213">
        <f>((I17/I$30))</f>
        <v>1.7615132318470918E-2</v>
      </c>
      <c r="L17" s="119">
        <f t="shared" si="0"/>
        <v>606.07000000000005</v>
      </c>
    </row>
    <row r="18" spans="1:12" s="123" customFormat="1" x14ac:dyDescent="0.25">
      <c r="A18" s="272" t="s">
        <v>11</v>
      </c>
      <c r="B18" s="272"/>
      <c r="C18" s="272"/>
      <c r="D18" s="272"/>
      <c r="E18" s="272"/>
      <c r="F18" s="272"/>
      <c r="G18" s="208"/>
      <c r="H18" s="208"/>
      <c r="I18" s="208">
        <f>SUM(I14:I17)</f>
        <v>12953.449999999999</v>
      </c>
      <c r="J18" s="207">
        <f>((I18/I$30))</f>
        <v>0.26354134940771889</v>
      </c>
      <c r="L18" s="102">
        <f t="shared" si="0"/>
        <v>0</v>
      </c>
    </row>
    <row r="19" spans="1:12" x14ac:dyDescent="0.25">
      <c r="C19" s="113"/>
      <c r="E19" s="114"/>
    </row>
    <row r="20" spans="1:12" s="97" customFormat="1" x14ac:dyDescent="0.25">
      <c r="A20" s="116">
        <v>2</v>
      </c>
      <c r="B20" s="277" t="s">
        <v>338</v>
      </c>
      <c r="C20" s="278"/>
      <c r="D20" s="278"/>
      <c r="E20" s="278"/>
      <c r="F20" s="278"/>
      <c r="G20" s="278"/>
      <c r="H20" s="278"/>
      <c r="I20" s="278"/>
      <c r="J20" s="279"/>
      <c r="L20" s="119"/>
    </row>
    <row r="21" spans="1:12" s="97" customFormat="1" ht="45" x14ac:dyDescent="0.25">
      <c r="A21" s="135" t="s">
        <v>8</v>
      </c>
      <c r="B21" s="135" t="str">
        <f>CPUs!B105</f>
        <v>CPU - 4</v>
      </c>
      <c r="C21" s="136" t="str">
        <f>CPUs!D104</f>
        <v>CONSTRUÇÃO MECANIZADA DE BACIA DE CAPTAÇÃO DE ÁGUAS DE ENXURRADAS (BARRAGINHA) COM DIÂMETRO DE 9,00 M, INCLUSO CANAL / MURUNDU DE CONDUÇÃO DE ENXURRADA DE 6,00 M</v>
      </c>
      <c r="D21" s="135" t="str">
        <f>CPUs!E105</f>
        <v>UNIDADE</v>
      </c>
      <c r="E21" s="211">
        <f>1</f>
        <v>1</v>
      </c>
      <c r="F21" s="161">
        <f>CPUs!H121</f>
        <v>464.20000000000005</v>
      </c>
      <c r="G21" s="212">
        <f t="shared" ref="G21:G27" si="1">ROUND(E21*F21,2)</f>
        <v>464.2</v>
      </c>
      <c r="H21" s="211">
        <f>1*7</f>
        <v>7</v>
      </c>
      <c r="I21" s="212">
        <f t="shared" ref="I21:I27" si="2">ROUND(H21*G21,2)</f>
        <v>3249.4</v>
      </c>
      <c r="J21" s="213">
        <f t="shared" ref="J21:J28" si="3">((I21/I$30))</f>
        <v>6.610989819433756E-2</v>
      </c>
      <c r="L21" s="119"/>
    </row>
    <row r="22" spans="1:12" s="97" customFormat="1" ht="45" x14ac:dyDescent="0.25">
      <c r="A22" s="135" t="s">
        <v>9</v>
      </c>
      <c r="B22" s="135" t="str">
        <f>CPUs!B125</f>
        <v>CPU - 5</v>
      </c>
      <c r="C22" s="136" t="str">
        <f>CPUs!D124</f>
        <v>CONSTRUÇÃO MECANIZADA DE BACIA DE CAPTAÇÃO DE ÁGUAS DE ENXURRADAS (BARRAGINHA) COM DIÂMETRO DE 9,00 M, SEM CANAL / MURUNDU DE CONDUÇÃO DE ENXURRADAS</v>
      </c>
      <c r="D22" s="135" t="str">
        <f>CPUs!E125</f>
        <v>UNIDADE</v>
      </c>
      <c r="E22" s="211">
        <f>1</f>
        <v>1</v>
      </c>
      <c r="F22" s="161">
        <f>CPUs!H141</f>
        <v>403.65</v>
      </c>
      <c r="G22" s="212">
        <f t="shared" si="1"/>
        <v>403.65</v>
      </c>
      <c r="H22" s="211">
        <f>1*34</f>
        <v>34</v>
      </c>
      <c r="I22" s="212">
        <f t="shared" si="2"/>
        <v>13724.1</v>
      </c>
      <c r="J22" s="213">
        <f t="shared" si="3"/>
        <v>0.27922042648147599</v>
      </c>
      <c r="L22" s="119"/>
    </row>
    <row r="23" spans="1:12" s="97" customFormat="1" ht="45" x14ac:dyDescent="0.25">
      <c r="A23" s="135" t="s">
        <v>10</v>
      </c>
      <c r="B23" s="135" t="str">
        <f>CPUs!B145</f>
        <v>CPU - 6</v>
      </c>
      <c r="C23" s="136" t="str">
        <f>CPUs!D144</f>
        <v>REFLORESTAMENTO COM ESPÉCIES ARBÓREAS NATIVAS DO CERRADO, COM PLANTIO NO ESPAÇAMENTO DE 4X5 M, MUDAS COM 50-70 DE ALTURA</v>
      </c>
      <c r="D23" s="135" t="str">
        <f>CPUs!E145</f>
        <v>HECTARE</v>
      </c>
      <c r="E23" s="211">
        <f>1</f>
        <v>1</v>
      </c>
      <c r="F23" s="161">
        <f>CPUs!H162</f>
        <v>23992.550000000003</v>
      </c>
      <c r="G23" s="212">
        <f t="shared" si="1"/>
        <v>23992.55</v>
      </c>
      <c r="H23" s="211">
        <f>1*0.5</f>
        <v>0.5</v>
      </c>
      <c r="I23" s="212">
        <f t="shared" si="2"/>
        <v>11996.28</v>
      </c>
      <c r="J23" s="213">
        <f t="shared" si="3"/>
        <v>0.24406747384463834</v>
      </c>
      <c r="L23" s="119"/>
    </row>
    <row r="24" spans="1:12" s="97" customFormat="1" ht="30" x14ac:dyDescent="0.25">
      <c r="A24" s="135" t="s">
        <v>22</v>
      </c>
      <c r="B24" s="135" t="str">
        <f>CPUs!B166</f>
        <v>CPU - 7</v>
      </c>
      <c r="C24" s="136" t="str">
        <f>CPUs!D165</f>
        <v>TRANSPOSIÇÃO DE SERRAPILHEIRA COM COQUETEL DE SEMENTES DE ESPÉCIES VEGETAIS NATIVAS DO CERRADO</v>
      </c>
      <c r="D24" s="135" t="str">
        <f>CPUs!E166</f>
        <v>M²</v>
      </c>
      <c r="E24" s="211">
        <f>1</f>
        <v>1</v>
      </c>
      <c r="F24" s="161">
        <f>CPUs!H182</f>
        <v>10.260000000000002</v>
      </c>
      <c r="G24" s="212">
        <f t="shared" si="1"/>
        <v>10.26</v>
      </c>
      <c r="H24" s="211">
        <f>E24*50</f>
        <v>50</v>
      </c>
      <c r="I24" s="212">
        <f t="shared" si="2"/>
        <v>513</v>
      </c>
      <c r="J24" s="213">
        <f t="shared" si="3"/>
        <v>1.0437120014062648E-2</v>
      </c>
      <c r="L24" s="119"/>
    </row>
    <row r="25" spans="1:12" s="97" customFormat="1" x14ac:dyDescent="0.25">
      <c r="A25" s="135" t="s">
        <v>183</v>
      </c>
      <c r="B25" s="135" t="str">
        <f>CPUs!B186</f>
        <v>CPU - 8</v>
      </c>
      <c r="C25" s="136" t="str">
        <f>CPUs!D185</f>
        <v>CONSTRUÇÃO MECANIZADA DE CANAIS CONDUTORES DE ENXURRADAS</v>
      </c>
      <c r="D25" s="135" t="str">
        <f>CPUs!E186</f>
        <v>M</v>
      </c>
      <c r="E25" s="211">
        <f>1</f>
        <v>1</v>
      </c>
      <c r="F25" s="161">
        <f>CPUs!H203</f>
        <v>5.08</v>
      </c>
      <c r="G25" s="212">
        <f t="shared" si="1"/>
        <v>5.08</v>
      </c>
      <c r="H25" s="211">
        <f>E25*390</f>
        <v>390</v>
      </c>
      <c r="I25" s="212">
        <f t="shared" si="2"/>
        <v>1981.2</v>
      </c>
      <c r="J25" s="213">
        <f t="shared" si="3"/>
        <v>4.0308035422730835E-2</v>
      </c>
      <c r="L25" s="119"/>
    </row>
    <row r="26" spans="1:12" s="97" customFormat="1" ht="30" x14ac:dyDescent="0.25">
      <c r="A26" s="135" t="s">
        <v>184</v>
      </c>
      <c r="B26" s="135" t="str">
        <f>CPUs!B207</f>
        <v>CPU - 9</v>
      </c>
      <c r="C26" s="136" t="str">
        <f>CPUs!D206</f>
        <v>REALIZAÇÃO DE ATIVIDADES DE EDUCAÇÃO AMBIENTAL A CAMPO, A SER REALIZADA NA COMUNIDADE RURAL BENEFICIADA</v>
      </c>
      <c r="D26" s="135" t="str">
        <f>CPUs!E207</f>
        <v>UNIDADE</v>
      </c>
      <c r="E26" s="211">
        <f>1</f>
        <v>1</v>
      </c>
      <c r="F26" s="161">
        <f>CPUs!H223</f>
        <v>2628.1799999999994</v>
      </c>
      <c r="G26" s="212">
        <f t="shared" si="1"/>
        <v>2628.18</v>
      </c>
      <c r="H26" s="211">
        <f>E26*1</f>
        <v>1</v>
      </c>
      <c r="I26" s="212">
        <f t="shared" si="2"/>
        <v>2628.18</v>
      </c>
      <c r="J26" s="213">
        <f t="shared" si="3"/>
        <v>5.3471013798360952E-2</v>
      </c>
      <c r="L26" s="119"/>
    </row>
    <row r="27" spans="1:12" s="97" customFormat="1" x14ac:dyDescent="0.25">
      <c r="A27" s="135" t="s">
        <v>185</v>
      </c>
      <c r="B27" s="135" t="str">
        <f>CPUs!B227</f>
        <v>CPU - 10</v>
      </c>
      <c r="C27" s="136" t="str">
        <f>CPUs!D226</f>
        <v>PLACA DE SINALIZAÇÃO E EDUCAÇÃO AMBIENTAL</v>
      </c>
      <c r="D27" s="135" t="str">
        <f>CPUs!E227</f>
        <v>M²</v>
      </c>
      <c r="E27" s="211">
        <f>1</f>
        <v>1</v>
      </c>
      <c r="F27" s="161">
        <f>CPUs!H245</f>
        <v>350.98</v>
      </c>
      <c r="G27" s="212">
        <f t="shared" si="1"/>
        <v>350.98</v>
      </c>
      <c r="H27" s="211">
        <v>6</v>
      </c>
      <c r="I27" s="212">
        <f t="shared" si="2"/>
        <v>2105.88</v>
      </c>
      <c r="J27" s="213">
        <f t="shared" si="3"/>
        <v>4.2844682836674954E-2</v>
      </c>
      <c r="L27" s="119"/>
    </row>
    <row r="28" spans="1:12" s="97" customFormat="1" x14ac:dyDescent="0.25">
      <c r="A28" s="272" t="s">
        <v>336</v>
      </c>
      <c r="B28" s="272"/>
      <c r="C28" s="272"/>
      <c r="D28" s="272"/>
      <c r="E28" s="272"/>
      <c r="F28" s="272"/>
      <c r="G28" s="208"/>
      <c r="H28" s="209"/>
      <c r="I28" s="208">
        <f>SUM(I21:I27)</f>
        <v>36198.039999999994</v>
      </c>
      <c r="J28" s="207">
        <f t="shared" si="3"/>
        <v>0.73645865059228111</v>
      </c>
      <c r="L28" s="102">
        <f t="shared" ref="L28" si="4">ROUND(G28*0.7,2)</f>
        <v>0</v>
      </c>
    </row>
    <row r="29" spans="1:12" s="97" customFormat="1" x14ac:dyDescent="0.25">
      <c r="A29" s="105"/>
      <c r="B29" s="105"/>
      <c r="D29" s="105"/>
      <c r="E29" s="105"/>
      <c r="F29" s="105"/>
      <c r="G29" s="112"/>
      <c r="H29" s="112"/>
      <c r="I29" s="112"/>
      <c r="J29" s="105"/>
      <c r="L29" s="119"/>
    </row>
    <row r="30" spans="1:12" s="97" customFormat="1" x14ac:dyDescent="0.25">
      <c r="A30" s="267" t="s">
        <v>138</v>
      </c>
      <c r="B30" s="268"/>
      <c r="C30" s="268"/>
      <c r="D30" s="268"/>
      <c r="E30" s="268"/>
      <c r="F30" s="269"/>
      <c r="G30" s="208"/>
      <c r="H30" s="208"/>
      <c r="I30" s="208">
        <f>SUM(I18,I28)</f>
        <v>49151.489999999991</v>
      </c>
      <c r="J30" s="207">
        <f t="shared" ref="J30" si="5">((I30/I$30))</f>
        <v>1</v>
      </c>
      <c r="L30" s="102">
        <f>ROUND(G30*0.7,2)</f>
        <v>0</v>
      </c>
    </row>
    <row r="31" spans="1:12" s="97" customFormat="1" x14ac:dyDescent="0.25">
      <c r="A31" s="105"/>
      <c r="B31" s="105"/>
      <c r="D31" s="105"/>
      <c r="E31" s="105"/>
      <c r="F31" s="105"/>
      <c r="G31" s="112"/>
      <c r="H31" s="112"/>
      <c r="I31" s="112"/>
      <c r="J31" s="105"/>
      <c r="L31" s="105"/>
    </row>
  </sheetData>
  <mergeCells count="12">
    <mergeCell ref="C1:J1"/>
    <mergeCell ref="C2:J2"/>
    <mergeCell ref="C3:J3"/>
    <mergeCell ref="A30:F30"/>
    <mergeCell ref="B12:C12"/>
    <mergeCell ref="A18:F18"/>
    <mergeCell ref="C4:G4"/>
    <mergeCell ref="C5:J5"/>
    <mergeCell ref="A5:B5"/>
    <mergeCell ref="B13:J13"/>
    <mergeCell ref="B20:J20"/>
    <mergeCell ref="A28:F28"/>
  </mergeCells>
  <pageMargins left="0.78740157480314965" right="0.78740157480314965" top="0.39370078740157483" bottom="0.39370078740157483" header="0.31496062992125984" footer="0.31496062992125984"/>
  <pageSetup paperSize="9" scale="5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H36"/>
  <sheetViews>
    <sheetView topLeftCell="A10" zoomScale="85" zoomScaleNormal="85" workbookViewId="0">
      <selection activeCell="G44" sqref="G44"/>
    </sheetView>
  </sheetViews>
  <sheetFormatPr defaultRowHeight="15" x14ac:dyDescent="0.25"/>
  <cols>
    <col min="1" max="1" width="9.28515625" style="104" bestFit="1" customWidth="1"/>
    <col min="2" max="2" width="16" style="104" customWidth="1"/>
    <col min="3" max="3" width="99.28515625" style="103" bestFit="1" customWidth="1"/>
    <col min="4" max="4" width="17" style="104" bestFit="1" customWidth="1"/>
    <col min="5" max="5" width="15" style="104" bestFit="1" customWidth="1"/>
    <col min="6" max="8" width="16.140625" style="104" bestFit="1" customWidth="1"/>
    <col min="9" max="16384" width="9.140625" style="103"/>
  </cols>
  <sheetData>
    <row r="1" spans="1:8" s="97" customFormat="1" x14ac:dyDescent="0.25">
      <c r="A1" s="105"/>
      <c r="B1" s="105"/>
      <c r="C1" s="266" t="s">
        <v>173</v>
      </c>
      <c r="D1" s="266"/>
      <c r="E1" s="266"/>
      <c r="F1" s="266"/>
      <c r="G1" s="266"/>
      <c r="H1" s="266"/>
    </row>
    <row r="2" spans="1:8" s="97" customFormat="1" x14ac:dyDescent="0.25">
      <c r="A2" s="105"/>
      <c r="B2" s="105"/>
      <c r="C2" s="282" t="s">
        <v>147</v>
      </c>
      <c r="D2" s="282"/>
      <c r="E2" s="282"/>
      <c r="F2" s="282"/>
      <c r="G2" s="282"/>
      <c r="H2" s="282"/>
    </row>
    <row r="3" spans="1:8" s="97" customFormat="1" x14ac:dyDescent="0.25">
      <c r="A3" s="105"/>
      <c r="B3" s="105"/>
      <c r="C3" s="282" t="s">
        <v>169</v>
      </c>
      <c r="D3" s="282"/>
      <c r="E3" s="282"/>
      <c r="F3" s="282"/>
      <c r="G3" s="282"/>
      <c r="H3" s="282"/>
    </row>
    <row r="4" spans="1:8" s="97" customFormat="1" x14ac:dyDescent="0.25">
      <c r="A4" s="105"/>
      <c r="B4" s="105"/>
      <c r="C4" s="273"/>
      <c r="D4" s="273"/>
      <c r="E4" s="273"/>
      <c r="F4" s="273"/>
      <c r="G4" s="273"/>
      <c r="H4" s="105"/>
    </row>
    <row r="5" spans="1:8" ht="39" customHeight="1" x14ac:dyDescent="0.25">
      <c r="A5" s="283" t="s">
        <v>13</v>
      </c>
      <c r="B5" s="284"/>
      <c r="C5" s="274" t="s">
        <v>342</v>
      </c>
      <c r="D5" s="274"/>
      <c r="E5" s="274"/>
      <c r="F5" s="274"/>
      <c r="G5" s="274"/>
      <c r="H5" s="274"/>
    </row>
    <row r="6" spans="1:8" s="97" customFormat="1" x14ac:dyDescent="0.25">
      <c r="A6" s="105"/>
      <c r="B6" s="105"/>
      <c r="D6" s="105"/>
      <c r="E6" s="105"/>
      <c r="F6" s="105"/>
      <c r="G6" s="105"/>
      <c r="H6" s="105"/>
    </row>
    <row r="7" spans="1:8" s="97" customFormat="1" x14ac:dyDescent="0.25">
      <c r="A7" s="98" t="s">
        <v>0</v>
      </c>
      <c r="B7" s="280" t="s">
        <v>143</v>
      </c>
      <c r="C7" s="280"/>
      <c r="D7" s="98" t="s">
        <v>145</v>
      </c>
      <c r="E7" s="98" t="s">
        <v>174</v>
      </c>
      <c r="F7" s="98" t="s">
        <v>175</v>
      </c>
      <c r="G7" s="98" t="s">
        <v>176</v>
      </c>
      <c r="H7" s="98" t="s">
        <v>177</v>
      </c>
    </row>
    <row r="8" spans="1:8" s="97" customFormat="1" x14ac:dyDescent="0.25">
      <c r="A8" s="129">
        <f>'Resumo Geral'!A13</f>
        <v>1</v>
      </c>
      <c r="B8" s="281" t="str">
        <f>'Resumo Geral'!B13:C13</f>
        <v>SERVIÇOS PRELIMINARES</v>
      </c>
      <c r="C8" s="281"/>
      <c r="D8" s="129"/>
      <c r="E8" s="129" t="s">
        <v>178</v>
      </c>
      <c r="F8" s="129" t="s">
        <v>179</v>
      </c>
      <c r="G8" s="129" t="s">
        <v>180</v>
      </c>
      <c r="H8" s="129"/>
    </row>
    <row r="9" spans="1:8" s="97" customFormat="1" x14ac:dyDescent="0.25">
      <c r="A9" s="87" t="s">
        <v>1</v>
      </c>
      <c r="B9" s="87" t="str">
        <f>'Resumo Geral'!B14</f>
        <v>CPU - 1</v>
      </c>
      <c r="C9" s="86" t="str">
        <f>'Resumo Geral'!C14</f>
        <v>ADMINISTRAÇÃO LOCAL E MANUTENÇÃO DO CANTEIRO DE OBRAS</v>
      </c>
      <c r="D9" s="130">
        <f>'Resumo Geral'!I14</f>
        <v>9642.42</v>
      </c>
      <c r="E9" s="131">
        <f>ROUND($D$9*E10,2)</f>
        <v>3374.85</v>
      </c>
      <c r="F9" s="131">
        <f>ROUND($D$9*F10,2)</f>
        <v>3374.85</v>
      </c>
      <c r="G9" s="131">
        <f>ROUND($D$9*G10,2)</f>
        <v>2892.73</v>
      </c>
      <c r="H9" s="132">
        <f>ROUND((E9+F9+G9),2)</f>
        <v>9642.43</v>
      </c>
    </row>
    <row r="10" spans="1:8" s="97" customFormat="1" x14ac:dyDescent="0.25">
      <c r="A10" s="87"/>
      <c r="B10" s="87"/>
      <c r="C10" s="86"/>
      <c r="D10" s="129" t="s">
        <v>71</v>
      </c>
      <c r="E10" s="133">
        <v>0.35</v>
      </c>
      <c r="F10" s="133">
        <v>0.35</v>
      </c>
      <c r="G10" s="133">
        <v>0.3</v>
      </c>
      <c r="H10" s="134">
        <f t="shared" ref="H10:H16" si="0">SUM(E10:G10)</f>
        <v>1</v>
      </c>
    </row>
    <row r="11" spans="1:8" s="97" customFormat="1" ht="30" x14ac:dyDescent="0.25">
      <c r="A11" s="135" t="str">
        <f>'Resumo Geral'!A15</f>
        <v>1.2</v>
      </c>
      <c r="B11" s="135" t="str">
        <f>'Resumo Geral'!B15</f>
        <v>CPU - 2</v>
      </c>
      <c r="C11" s="136" t="str">
        <f>'Resumo Geral'!C15</f>
        <v>PLACA DE OBRA EM CHAPA DE AÇO GALVANIZADO (1,50 x 3,00 M) - FORNECIMENTO E INSTALAÇÃO</v>
      </c>
      <c r="D11" s="130">
        <f>'Resumo Geral'!I15</f>
        <v>1579.41</v>
      </c>
      <c r="E11" s="99">
        <f>ROUND($D$11*E12,2)</f>
        <v>1579.41</v>
      </c>
      <c r="F11" s="99">
        <f t="shared" ref="F11:G11" si="1">ROUND($D$11*F12,2)</f>
        <v>0</v>
      </c>
      <c r="G11" s="99">
        <f t="shared" si="1"/>
        <v>0</v>
      </c>
      <c r="H11" s="137">
        <f>ROUND((E11+F11+G11),2)</f>
        <v>1579.41</v>
      </c>
    </row>
    <row r="12" spans="1:8" s="97" customFormat="1" x14ac:dyDescent="0.25">
      <c r="A12" s="135"/>
      <c r="B12" s="135"/>
      <c r="C12" s="136"/>
      <c r="D12" s="129" t="s">
        <v>71</v>
      </c>
      <c r="E12" s="138">
        <v>1</v>
      </c>
      <c r="F12" s="138">
        <v>0</v>
      </c>
      <c r="G12" s="138">
        <v>0</v>
      </c>
      <c r="H12" s="139">
        <f t="shared" si="0"/>
        <v>1</v>
      </c>
    </row>
    <row r="13" spans="1:8" s="97" customFormat="1" ht="30" x14ac:dyDescent="0.25">
      <c r="A13" s="87" t="str">
        <f>'Resumo Geral'!A16</f>
        <v>1.3</v>
      </c>
      <c r="B13" s="87" t="str">
        <f>'Resumo Geral'!B16</f>
        <v>CPU - 3.1</v>
      </c>
      <c r="C13" s="86" t="str">
        <f>'Resumo Geral'!C16</f>
        <v>TRANSPORTE COMERCIAL COM CAMINHAO CARROCERIA 9 T, RODOVIA PAVIMENTADA - MOBILIZAÇÃO</v>
      </c>
      <c r="D13" s="130">
        <f>'Resumo Geral'!I16</f>
        <v>865.81</v>
      </c>
      <c r="E13" s="131">
        <f>ROUND($D$13*E14,2)</f>
        <v>865.81</v>
      </c>
      <c r="F13" s="131">
        <f t="shared" ref="F13:G13" si="2">ROUND($D$13*F14,2)</f>
        <v>0</v>
      </c>
      <c r="G13" s="131">
        <f t="shared" si="2"/>
        <v>0</v>
      </c>
      <c r="H13" s="132">
        <f>ROUND((E13+F13+G13),2)</f>
        <v>865.81</v>
      </c>
    </row>
    <row r="14" spans="1:8" s="97" customFormat="1" x14ac:dyDescent="0.25">
      <c r="A14" s="87"/>
      <c r="B14" s="87"/>
      <c r="C14" s="86"/>
      <c r="D14" s="129" t="s">
        <v>71</v>
      </c>
      <c r="E14" s="133">
        <v>1</v>
      </c>
      <c r="F14" s="133">
        <v>0</v>
      </c>
      <c r="G14" s="133">
        <v>0</v>
      </c>
      <c r="H14" s="134">
        <f t="shared" si="0"/>
        <v>1</v>
      </c>
    </row>
    <row r="15" spans="1:8" s="97" customFormat="1" ht="30" x14ac:dyDescent="0.25">
      <c r="A15" s="135" t="str">
        <f>'Resumo Geral'!A17</f>
        <v>1.4</v>
      </c>
      <c r="B15" s="135" t="str">
        <f>'Resumo Geral'!B17</f>
        <v>CPU - 3.2</v>
      </c>
      <c r="C15" s="136" t="str">
        <f>'Resumo Geral'!C17</f>
        <v>TRANSPORTE COMERCIAL COM CAMINHAO CARROCERIA 9 T, RODOVIA PAVIMENTADA - DESMOBILIZAÇÃO</v>
      </c>
      <c r="D15" s="130">
        <f>'Resumo Geral'!I17</f>
        <v>865.81</v>
      </c>
      <c r="E15" s="99">
        <f>ROUND($D$15*E16,2)</f>
        <v>0</v>
      </c>
      <c r="F15" s="99">
        <f t="shared" ref="F15:G15" si="3">ROUND($D$15*F16,2)</f>
        <v>0</v>
      </c>
      <c r="G15" s="99">
        <f t="shared" si="3"/>
        <v>865.81</v>
      </c>
      <c r="H15" s="137">
        <f>ROUND((E15+F15+G15),2)</f>
        <v>865.81</v>
      </c>
    </row>
    <row r="16" spans="1:8" s="97" customFormat="1" x14ac:dyDescent="0.25">
      <c r="A16" s="135"/>
      <c r="B16" s="135"/>
      <c r="C16" s="136"/>
      <c r="D16" s="129" t="s">
        <v>71</v>
      </c>
      <c r="E16" s="138">
        <v>0</v>
      </c>
      <c r="F16" s="138">
        <v>0</v>
      </c>
      <c r="G16" s="138">
        <v>1</v>
      </c>
      <c r="H16" s="139">
        <f t="shared" si="0"/>
        <v>1</v>
      </c>
    </row>
    <row r="17" spans="1:8" s="97" customFormat="1" x14ac:dyDescent="0.25">
      <c r="A17" s="125"/>
      <c r="B17" s="125" t="s">
        <v>177</v>
      </c>
      <c r="C17" s="140"/>
      <c r="D17" s="141">
        <f>SUM(D9,D11,D13,D15)</f>
        <v>12953.449999999999</v>
      </c>
      <c r="E17" s="144">
        <f t="shared" ref="E17:G17" si="4">SUM(E9,E11,E13,E15)</f>
        <v>5820.07</v>
      </c>
      <c r="F17" s="144">
        <f t="shared" si="4"/>
        <v>3374.85</v>
      </c>
      <c r="G17" s="144">
        <f t="shared" si="4"/>
        <v>3758.54</v>
      </c>
      <c r="H17" s="141">
        <f>SUM(H9,H11,H13,H15)</f>
        <v>12953.46</v>
      </c>
    </row>
    <row r="18" spans="1:8" x14ac:dyDescent="0.25">
      <c r="A18" s="98" t="s">
        <v>0</v>
      </c>
      <c r="B18" s="280" t="s">
        <v>143</v>
      </c>
      <c r="C18" s="280"/>
      <c r="D18" s="98" t="s">
        <v>145</v>
      </c>
      <c r="E18" s="98" t="s">
        <v>174</v>
      </c>
      <c r="F18" s="98" t="s">
        <v>175</v>
      </c>
      <c r="G18" s="98" t="s">
        <v>176</v>
      </c>
      <c r="H18" s="98" t="s">
        <v>177</v>
      </c>
    </row>
    <row r="19" spans="1:8" s="97" customFormat="1" x14ac:dyDescent="0.25">
      <c r="A19" s="129">
        <f>'Resumo Geral'!A20</f>
        <v>2</v>
      </c>
      <c r="B19" s="281" t="str">
        <f>'Resumo Geral'!B20:C20</f>
        <v>SERVIÇOS E OBRAS DE CONTROLE DE PROCESSOS EROSIVOS - ESTABILIZAÇÃO DE VOÇOROCAS EM ÁREA DE PRESERVAÇÃO PERMANENTE</v>
      </c>
      <c r="C19" s="281"/>
      <c r="D19" s="129"/>
      <c r="E19" s="129" t="s">
        <v>178</v>
      </c>
      <c r="F19" s="129" t="s">
        <v>179</v>
      </c>
      <c r="G19" s="129" t="s">
        <v>180</v>
      </c>
      <c r="H19" s="129"/>
    </row>
    <row r="20" spans="1:8" s="97" customFormat="1" ht="45" x14ac:dyDescent="0.25">
      <c r="A20" s="87" t="str">
        <f>'Resumo Geral'!A21</f>
        <v>2.1</v>
      </c>
      <c r="B20" s="87" t="str">
        <f>'Resumo Geral'!B21</f>
        <v>CPU - 4</v>
      </c>
      <c r="C20" s="86" t="str">
        <f>'Resumo Geral'!C21</f>
        <v>CONSTRUÇÃO MECANIZADA DE BACIA DE CAPTAÇÃO DE ÁGUAS DE ENXURRADAS (BARRAGINHA) COM DIÂMETRO DE 9,00 M, INCLUSO CANAL / MURUNDU DE CONDUÇÃO DE ENXURRADA DE 6,00 M</v>
      </c>
      <c r="D20" s="130">
        <f>'Resumo Geral'!I21</f>
        <v>3249.4</v>
      </c>
      <c r="E20" s="131">
        <f>ROUND($D$20*E21,2)</f>
        <v>0</v>
      </c>
      <c r="F20" s="131">
        <f t="shared" ref="F20:G20" si="5">ROUND($D$20*F21,2)</f>
        <v>3249.4</v>
      </c>
      <c r="G20" s="131">
        <f t="shared" si="5"/>
        <v>0</v>
      </c>
      <c r="H20" s="132">
        <f>ROUND((E20+F20+G20),2)</f>
        <v>3249.4</v>
      </c>
    </row>
    <row r="21" spans="1:8" s="97" customFormat="1" x14ac:dyDescent="0.25">
      <c r="A21" s="87"/>
      <c r="B21" s="87"/>
      <c r="C21" s="86"/>
      <c r="D21" s="129" t="s">
        <v>71</v>
      </c>
      <c r="E21" s="133">
        <v>0</v>
      </c>
      <c r="F21" s="133">
        <v>1</v>
      </c>
      <c r="G21" s="133">
        <v>0</v>
      </c>
      <c r="H21" s="134">
        <f t="shared" ref="H21:H33" si="6">SUM(E21:G21)</f>
        <v>1</v>
      </c>
    </row>
    <row r="22" spans="1:8" s="97" customFormat="1" ht="45" x14ac:dyDescent="0.25">
      <c r="A22" s="135" t="str">
        <f>'Resumo Geral'!A22</f>
        <v>2.2</v>
      </c>
      <c r="B22" s="135" t="str">
        <f>'Resumo Geral'!B22</f>
        <v>CPU - 5</v>
      </c>
      <c r="C22" s="136" t="str">
        <f>'Resumo Geral'!C22</f>
        <v>CONSTRUÇÃO MECANIZADA DE BACIA DE CAPTAÇÃO DE ÁGUAS DE ENXURRADAS (BARRAGINHA) COM DIÂMETRO DE 9,00 M, SEM CANAL / MURUNDU DE CONDUÇÃO DE ENXURRADAS</v>
      </c>
      <c r="D22" s="130">
        <f>'Resumo Geral'!I22</f>
        <v>13724.1</v>
      </c>
      <c r="E22" s="99">
        <f>ROUND($D$22*E23,2)</f>
        <v>6862.05</v>
      </c>
      <c r="F22" s="99">
        <f t="shared" ref="F22:G22" si="7">ROUND($D$22*F23,2)</f>
        <v>6862.05</v>
      </c>
      <c r="G22" s="99">
        <f t="shared" si="7"/>
        <v>0</v>
      </c>
      <c r="H22" s="137">
        <f>ROUND((E22+F22+G22),2)</f>
        <v>13724.1</v>
      </c>
    </row>
    <row r="23" spans="1:8" s="97" customFormat="1" x14ac:dyDescent="0.25">
      <c r="A23" s="135"/>
      <c r="B23" s="135"/>
      <c r="C23" s="136"/>
      <c r="D23" s="129" t="s">
        <v>71</v>
      </c>
      <c r="E23" s="138">
        <v>0.5</v>
      </c>
      <c r="F23" s="138">
        <v>0.5</v>
      </c>
      <c r="G23" s="138">
        <v>0</v>
      </c>
      <c r="H23" s="139">
        <f t="shared" si="6"/>
        <v>1</v>
      </c>
    </row>
    <row r="24" spans="1:8" s="97" customFormat="1" ht="30" x14ac:dyDescent="0.25">
      <c r="A24" s="87" t="str">
        <f>'Resumo Geral'!A23</f>
        <v>2.3</v>
      </c>
      <c r="B24" s="87" t="str">
        <f>'Resumo Geral'!B23</f>
        <v>CPU - 6</v>
      </c>
      <c r="C24" s="86" t="str">
        <f>'Resumo Geral'!C23</f>
        <v>REFLORESTAMENTO COM ESPÉCIES ARBÓREAS NATIVAS DO CERRADO, COM PLANTIO NO ESPAÇAMENTO DE 4X5 M, MUDAS COM 50-70 DE ALTURA</v>
      </c>
      <c r="D24" s="130">
        <f>'Resumo Geral'!I23</f>
        <v>11996.28</v>
      </c>
      <c r="E24" s="131">
        <f>ROUND($D$24*E25,2)</f>
        <v>4198.7</v>
      </c>
      <c r="F24" s="131">
        <f t="shared" ref="F24:G24" si="8">ROUND($D$24*F25,2)</f>
        <v>4198.7</v>
      </c>
      <c r="G24" s="131">
        <f t="shared" si="8"/>
        <v>3598.88</v>
      </c>
      <c r="H24" s="132">
        <f>ROUND((E24+F24+G24),2)</f>
        <v>11996.28</v>
      </c>
    </row>
    <row r="25" spans="1:8" s="97" customFormat="1" x14ac:dyDescent="0.25">
      <c r="A25" s="87"/>
      <c r="B25" s="87"/>
      <c r="C25" s="86"/>
      <c r="D25" s="129" t="s">
        <v>71</v>
      </c>
      <c r="E25" s="133">
        <v>0.35</v>
      </c>
      <c r="F25" s="133">
        <v>0.35</v>
      </c>
      <c r="G25" s="133">
        <v>0.3</v>
      </c>
      <c r="H25" s="134">
        <f t="shared" si="6"/>
        <v>1</v>
      </c>
    </row>
    <row r="26" spans="1:8" s="97" customFormat="1" ht="30" x14ac:dyDescent="0.25">
      <c r="A26" s="135" t="str">
        <f>'Resumo Geral'!A24</f>
        <v>2.4</v>
      </c>
      <c r="B26" s="135" t="str">
        <f>'Resumo Geral'!B24</f>
        <v>CPU - 7</v>
      </c>
      <c r="C26" s="136" t="str">
        <f>'Resumo Geral'!C24</f>
        <v>TRANSPOSIÇÃO DE SERRAPILHEIRA COM COQUETEL DE SEMENTES DE ESPÉCIES VEGETAIS NATIVAS DO CERRADO</v>
      </c>
      <c r="D26" s="130">
        <f>'Resumo Geral'!I24</f>
        <v>513</v>
      </c>
      <c r="E26" s="99">
        <f>ROUND($D$26*E27,2)</f>
        <v>0</v>
      </c>
      <c r="F26" s="99">
        <f t="shared" ref="F26:G26" si="9">ROUND($D$26*F27,2)</f>
        <v>513</v>
      </c>
      <c r="G26" s="99">
        <f t="shared" si="9"/>
        <v>0</v>
      </c>
      <c r="H26" s="137">
        <f>ROUND((E26+F26+G26),2)</f>
        <v>513</v>
      </c>
    </row>
    <row r="27" spans="1:8" s="97" customFormat="1" x14ac:dyDescent="0.25">
      <c r="A27" s="135"/>
      <c r="B27" s="135"/>
      <c r="C27" s="136"/>
      <c r="D27" s="129" t="s">
        <v>71</v>
      </c>
      <c r="E27" s="138">
        <v>0</v>
      </c>
      <c r="F27" s="138">
        <v>1</v>
      </c>
      <c r="G27" s="138">
        <v>0</v>
      </c>
      <c r="H27" s="139">
        <f t="shared" si="6"/>
        <v>1</v>
      </c>
    </row>
    <row r="28" spans="1:8" s="97" customFormat="1" x14ac:dyDescent="0.25">
      <c r="A28" s="87" t="str">
        <f>'Resumo Geral'!A25</f>
        <v>2.5</v>
      </c>
      <c r="B28" s="87" t="str">
        <f>'Resumo Geral'!B25</f>
        <v>CPU - 8</v>
      </c>
      <c r="C28" s="86" t="str">
        <f>'Resumo Geral'!C25</f>
        <v>CONSTRUÇÃO MECANIZADA DE CANAIS CONDUTORES DE ENXURRADAS</v>
      </c>
      <c r="D28" s="130">
        <f>'Resumo Geral'!I25</f>
        <v>1981.2</v>
      </c>
      <c r="E28" s="131">
        <f>ROUND($D$28*E29,2)</f>
        <v>0</v>
      </c>
      <c r="F28" s="131">
        <f t="shared" ref="F28:G28" si="10">ROUND($D$28*F29,2)</f>
        <v>990.6</v>
      </c>
      <c r="G28" s="131">
        <f t="shared" si="10"/>
        <v>990.6</v>
      </c>
      <c r="H28" s="132">
        <f>ROUND((E28+F28+G28),2)</f>
        <v>1981.2</v>
      </c>
    </row>
    <row r="29" spans="1:8" s="97" customFormat="1" x14ac:dyDescent="0.25">
      <c r="A29" s="87"/>
      <c r="B29" s="87"/>
      <c r="C29" s="86"/>
      <c r="D29" s="129" t="s">
        <v>71</v>
      </c>
      <c r="E29" s="133">
        <v>0</v>
      </c>
      <c r="F29" s="133">
        <v>0.5</v>
      </c>
      <c r="G29" s="133">
        <v>0.5</v>
      </c>
      <c r="H29" s="134">
        <f t="shared" si="6"/>
        <v>1</v>
      </c>
    </row>
    <row r="30" spans="1:8" s="97" customFormat="1" ht="30" x14ac:dyDescent="0.25">
      <c r="A30" s="135" t="str">
        <f>'Resumo Geral'!A26</f>
        <v>2.6</v>
      </c>
      <c r="B30" s="135" t="str">
        <f>'Resumo Geral'!B26</f>
        <v>CPU - 9</v>
      </c>
      <c r="C30" s="136" t="str">
        <f>'Resumo Geral'!C26</f>
        <v>REALIZAÇÃO DE ATIVIDADES DE EDUCAÇÃO AMBIENTAL A CAMPO, A SER REALIZADA NA COMUNIDADE RURAL BENEFICIADA</v>
      </c>
      <c r="D30" s="130">
        <f>'Resumo Geral'!I26</f>
        <v>2628.18</v>
      </c>
      <c r="E30" s="99">
        <f>ROUND($D$30*E31,2)</f>
        <v>919.86</v>
      </c>
      <c r="F30" s="99">
        <f t="shared" ref="F30:G30" si="11">ROUND($D$30*F31,2)</f>
        <v>919.86</v>
      </c>
      <c r="G30" s="99">
        <f t="shared" si="11"/>
        <v>788.45</v>
      </c>
      <c r="H30" s="137">
        <f>ROUND((E30+F30+G30),2)</f>
        <v>2628.17</v>
      </c>
    </row>
    <row r="31" spans="1:8" s="97" customFormat="1" x14ac:dyDescent="0.25">
      <c r="A31" s="135"/>
      <c r="B31" s="135"/>
      <c r="C31" s="136"/>
      <c r="D31" s="129" t="s">
        <v>71</v>
      </c>
      <c r="E31" s="138">
        <v>0.35</v>
      </c>
      <c r="F31" s="138">
        <v>0.35</v>
      </c>
      <c r="G31" s="138">
        <v>0.3</v>
      </c>
      <c r="H31" s="139">
        <f t="shared" si="6"/>
        <v>1</v>
      </c>
    </row>
    <row r="32" spans="1:8" s="97" customFormat="1" x14ac:dyDescent="0.25">
      <c r="A32" s="87" t="str">
        <f>'Resumo Geral'!A27</f>
        <v>2.7</v>
      </c>
      <c r="B32" s="87" t="str">
        <f>'Resumo Geral'!B27</f>
        <v>CPU - 10</v>
      </c>
      <c r="C32" s="86" t="str">
        <f>'Resumo Geral'!C27</f>
        <v>PLACA DE SINALIZAÇÃO E EDUCAÇÃO AMBIENTAL</v>
      </c>
      <c r="D32" s="130">
        <f>'Resumo Geral'!I27</f>
        <v>2105.88</v>
      </c>
      <c r="E32" s="131">
        <f>ROUND($D$32*E33,2)</f>
        <v>0</v>
      </c>
      <c r="F32" s="131">
        <f t="shared" ref="F32:G32" si="12">ROUND($D$32*F33,2)</f>
        <v>0</v>
      </c>
      <c r="G32" s="131">
        <f t="shared" si="12"/>
        <v>2105.88</v>
      </c>
      <c r="H32" s="132">
        <f>ROUND((E32+F32+G32),2)</f>
        <v>2105.88</v>
      </c>
    </row>
    <row r="33" spans="1:8" s="97" customFormat="1" x14ac:dyDescent="0.25">
      <c r="A33" s="87"/>
      <c r="B33" s="87"/>
      <c r="C33" s="86"/>
      <c r="D33" s="129" t="s">
        <v>71</v>
      </c>
      <c r="E33" s="133"/>
      <c r="F33" s="133"/>
      <c r="G33" s="133">
        <v>1</v>
      </c>
      <c r="H33" s="134">
        <f t="shared" si="6"/>
        <v>1</v>
      </c>
    </row>
    <row r="34" spans="1:8" s="97" customFormat="1" x14ac:dyDescent="0.25">
      <c r="A34" s="226"/>
      <c r="B34" s="226" t="s">
        <v>177</v>
      </c>
      <c r="C34" s="140"/>
      <c r="D34" s="141">
        <f>SUM(D20,D22,D24,D26,D28,D30,D32)</f>
        <v>36198.039999999994</v>
      </c>
      <c r="E34" s="141">
        <f t="shared" ref="E34:G34" si="13">SUM(E20,E22,E24,E26,E28,E30,E32)</f>
        <v>11980.61</v>
      </c>
      <c r="F34" s="141">
        <f t="shared" si="13"/>
        <v>16733.61</v>
      </c>
      <c r="G34" s="141">
        <f t="shared" si="13"/>
        <v>7483.81</v>
      </c>
      <c r="H34" s="141">
        <f>SUM(H20,H22,H24,H26,H28,H30,H32)</f>
        <v>36198.03</v>
      </c>
    </row>
    <row r="35" spans="1:8" s="97" customFormat="1" x14ac:dyDescent="0.25">
      <c r="A35" s="226"/>
      <c r="B35" s="226"/>
      <c r="C35" s="140"/>
      <c r="D35" s="141"/>
      <c r="E35" s="144"/>
      <c r="F35" s="144"/>
      <c r="G35" s="144"/>
      <c r="H35" s="141"/>
    </row>
    <row r="36" spans="1:8" x14ac:dyDescent="0.25">
      <c r="A36" s="98"/>
      <c r="B36" s="98"/>
      <c r="C36" s="142" t="s">
        <v>138</v>
      </c>
      <c r="D36" s="143">
        <f>SUM(D17,D34)</f>
        <v>49151.489999999991</v>
      </c>
      <c r="E36" s="143">
        <f t="shared" ref="E36:G36" si="14">SUM(E17,E34)</f>
        <v>17800.68</v>
      </c>
      <c r="F36" s="143">
        <f t="shared" si="14"/>
        <v>20108.46</v>
      </c>
      <c r="G36" s="143">
        <f t="shared" si="14"/>
        <v>11242.35</v>
      </c>
      <c r="H36" s="143">
        <f>SUM(H17,H34)</f>
        <v>49151.49</v>
      </c>
    </row>
  </sheetData>
  <mergeCells count="10">
    <mergeCell ref="B18:C18"/>
    <mergeCell ref="B19:C19"/>
    <mergeCell ref="B7:C7"/>
    <mergeCell ref="B8:C8"/>
    <mergeCell ref="C1:H1"/>
    <mergeCell ref="C2:H2"/>
    <mergeCell ref="C3:H3"/>
    <mergeCell ref="C4:G4"/>
    <mergeCell ref="A5:B5"/>
    <mergeCell ref="C5:H5"/>
  </mergeCells>
  <pageMargins left="0.78740157480314965" right="0.78740157480314965" top="0.98425196850393704" bottom="0.78740157480314965" header="0.31496062992125984" footer="0.31496062992125984"/>
  <pageSetup paperSize="9" scale="6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I33"/>
  <sheetViews>
    <sheetView view="pageBreakPreview" zoomScaleNormal="100" zoomScaleSheetLayoutView="100" workbookViewId="0">
      <selection activeCell="M25" sqref="M25"/>
    </sheetView>
  </sheetViews>
  <sheetFormatPr defaultRowHeight="12.75" x14ac:dyDescent="0.2"/>
  <cols>
    <col min="1" max="1" width="15.5703125" style="53" customWidth="1"/>
    <col min="2" max="2" width="48.7109375" style="53" customWidth="1"/>
    <col min="3" max="3" width="14.7109375" style="53" customWidth="1"/>
    <col min="4" max="4" width="1.140625" style="53" customWidth="1"/>
    <col min="5" max="6" width="9.140625" style="53" hidden="1" customWidth="1"/>
    <col min="7" max="7" width="5.28515625" style="53" hidden="1" customWidth="1"/>
    <col min="8" max="8" width="10.85546875" style="53" hidden="1" customWidth="1"/>
    <col min="9" max="9" width="9.140625" style="53" hidden="1" customWidth="1"/>
    <col min="10" max="10" width="0" style="53" hidden="1" customWidth="1"/>
    <col min="11" max="16384" width="9.140625" style="53"/>
  </cols>
  <sheetData>
    <row r="1" spans="1:8" ht="27" customHeight="1" thickBot="1" x14ac:dyDescent="0.25">
      <c r="A1" s="336" t="s">
        <v>56</v>
      </c>
      <c r="B1" s="337"/>
      <c r="C1" s="337"/>
      <c r="D1" s="337"/>
      <c r="E1" s="337"/>
      <c r="F1" s="337"/>
      <c r="G1" s="337"/>
      <c r="H1" s="338"/>
    </row>
    <row r="2" spans="1:8" ht="15.75" thickBot="1" x14ac:dyDescent="0.25">
      <c r="A2" s="5"/>
      <c r="B2" s="6"/>
      <c r="C2" s="6"/>
      <c r="D2" s="6"/>
      <c r="E2" s="6"/>
      <c r="F2" s="7"/>
      <c r="G2" s="7"/>
      <c r="H2" s="8"/>
    </row>
    <row r="3" spans="1:8" ht="15.75" thickBot="1" x14ac:dyDescent="0.25">
      <c r="A3" s="336" t="s">
        <v>24</v>
      </c>
      <c r="B3" s="337"/>
      <c r="C3" s="338"/>
      <c r="D3" s="6"/>
      <c r="E3" s="339" t="s">
        <v>57</v>
      </c>
      <c r="F3" s="340"/>
      <c r="G3" s="341"/>
      <c r="H3" s="342"/>
    </row>
    <row r="4" spans="1:8" x14ac:dyDescent="0.2">
      <c r="A4" s="347" t="s">
        <v>0</v>
      </c>
      <c r="B4" s="349" t="s">
        <v>26</v>
      </c>
      <c r="C4" s="351" t="s">
        <v>27</v>
      </c>
      <c r="D4" s="9"/>
      <c r="E4" s="343"/>
      <c r="F4" s="344"/>
      <c r="G4" s="345"/>
      <c r="H4" s="346"/>
    </row>
    <row r="5" spans="1:8" ht="13.5" thickBot="1" x14ac:dyDescent="0.25">
      <c r="A5" s="348"/>
      <c r="B5" s="350"/>
      <c r="C5" s="352"/>
      <c r="D5" s="9"/>
      <c r="E5" s="10" t="s">
        <v>28</v>
      </c>
      <c r="F5" s="353" t="s">
        <v>29</v>
      </c>
      <c r="G5" s="354"/>
      <c r="H5" s="11" t="s">
        <v>30</v>
      </c>
    </row>
    <row r="6" spans="1:8" ht="15" thickBot="1" x14ac:dyDescent="0.25">
      <c r="A6" s="355"/>
      <c r="B6" s="356"/>
      <c r="C6" s="356"/>
      <c r="D6" s="12"/>
      <c r="E6" s="12"/>
      <c r="F6" s="7"/>
      <c r="G6" s="7"/>
      <c r="H6" s="8"/>
    </row>
    <row r="7" spans="1:8" ht="14.25" x14ac:dyDescent="0.2">
      <c r="A7" s="13" t="s">
        <v>31</v>
      </c>
      <c r="B7" s="329" t="s">
        <v>32</v>
      </c>
      <c r="C7" s="330"/>
      <c r="D7" s="14"/>
      <c r="E7" s="15"/>
      <c r="F7" s="357"/>
      <c r="G7" s="358"/>
      <c r="H7" s="16"/>
    </row>
    <row r="8" spans="1:8" x14ac:dyDescent="0.2">
      <c r="A8" s="17" t="s">
        <v>17</v>
      </c>
      <c r="B8" s="18" t="s">
        <v>33</v>
      </c>
      <c r="C8" s="19">
        <v>5.1000000000000004E-3</v>
      </c>
      <c r="D8" s="20"/>
      <c r="E8" s="21">
        <v>8.0000000000000002E-3</v>
      </c>
      <c r="F8" s="323">
        <v>8.0000000000000002E-3</v>
      </c>
      <c r="G8" s="324"/>
      <c r="H8" s="22">
        <v>0.01</v>
      </c>
    </row>
    <row r="9" spans="1:8" x14ac:dyDescent="0.2">
      <c r="A9" s="17" t="s">
        <v>16</v>
      </c>
      <c r="B9" s="18" t="s">
        <v>34</v>
      </c>
      <c r="C9" s="19">
        <v>1.2999999999999999E-2</v>
      </c>
      <c r="D9" s="20"/>
      <c r="E9" s="21">
        <v>9.7000000000000003E-3</v>
      </c>
      <c r="F9" s="323">
        <v>1.2699999999999999E-2</v>
      </c>
      <c r="G9" s="324"/>
      <c r="H9" s="22">
        <v>1.2699999999999999E-2</v>
      </c>
    </row>
    <row r="10" spans="1:8" x14ac:dyDescent="0.2">
      <c r="A10" s="17" t="s">
        <v>15</v>
      </c>
      <c r="B10" s="18" t="s">
        <v>35</v>
      </c>
      <c r="C10" s="19">
        <v>0.01</v>
      </c>
      <c r="D10" s="20"/>
      <c r="E10" s="21">
        <v>5.8999999999999999E-3</v>
      </c>
      <c r="F10" s="323">
        <v>1.23E-2</v>
      </c>
      <c r="G10" s="324"/>
      <c r="H10" s="22">
        <v>1.3899999999999999E-2</v>
      </c>
    </row>
    <row r="11" spans="1:8" x14ac:dyDescent="0.2">
      <c r="A11" s="17" t="s">
        <v>36</v>
      </c>
      <c r="B11" s="18" t="s">
        <v>37</v>
      </c>
      <c r="C11" s="19">
        <v>0.04</v>
      </c>
      <c r="D11" s="20"/>
      <c r="E11" s="21">
        <v>0.03</v>
      </c>
      <c r="F11" s="323">
        <v>0.04</v>
      </c>
      <c r="G11" s="324"/>
      <c r="H11" s="22">
        <v>5.5E-2</v>
      </c>
    </row>
    <row r="12" spans="1:8" ht="13.5" thickBot="1" x14ac:dyDescent="0.25">
      <c r="A12" s="292" t="s">
        <v>38</v>
      </c>
      <c r="B12" s="293"/>
      <c r="C12" s="23">
        <f>SUM(C8:C11)</f>
        <v>6.8099999999999994E-2</v>
      </c>
      <c r="D12" s="24"/>
      <c r="E12" s="25"/>
      <c r="F12" s="325"/>
      <c r="G12" s="326"/>
      <c r="H12" s="26"/>
    </row>
    <row r="13" spans="1:8" ht="13.5" thickBot="1" x14ac:dyDescent="0.25">
      <c r="A13" s="327"/>
      <c r="B13" s="328"/>
      <c r="C13" s="328"/>
      <c r="D13" s="28"/>
      <c r="E13" s="20"/>
      <c r="F13" s="20"/>
      <c r="G13" s="20"/>
      <c r="H13" s="29"/>
    </row>
    <row r="14" spans="1:8" x14ac:dyDescent="0.2">
      <c r="A14" s="13" t="s">
        <v>39</v>
      </c>
      <c r="B14" s="329" t="s">
        <v>40</v>
      </c>
      <c r="C14" s="330"/>
      <c r="D14" s="14"/>
      <c r="E14" s="30"/>
      <c r="F14" s="334"/>
      <c r="G14" s="335"/>
      <c r="H14" s="31"/>
    </row>
    <row r="15" spans="1:8" x14ac:dyDescent="0.2">
      <c r="A15" s="17" t="s">
        <v>58</v>
      </c>
      <c r="B15" s="18" t="s">
        <v>41</v>
      </c>
      <c r="C15" s="19">
        <v>7.6999999999999999E-2</v>
      </c>
      <c r="D15" s="20"/>
      <c r="E15" s="21">
        <v>6.1600000000000002E-2</v>
      </c>
      <c r="F15" s="323">
        <v>7.3999999999999996E-2</v>
      </c>
      <c r="G15" s="324"/>
      <c r="H15" s="22">
        <v>8.9599999999999999E-2</v>
      </c>
    </row>
    <row r="16" spans="1:8" ht="13.5" thickBot="1" x14ac:dyDescent="0.25">
      <c r="A16" s="292" t="s">
        <v>42</v>
      </c>
      <c r="B16" s="293"/>
      <c r="C16" s="23">
        <f>SUM(C15)</f>
        <v>7.6999999999999999E-2</v>
      </c>
      <c r="D16" s="24"/>
      <c r="E16" s="25"/>
      <c r="F16" s="325"/>
      <c r="G16" s="326"/>
      <c r="H16" s="26"/>
    </row>
    <row r="17" spans="1:8" ht="13.5" thickBot="1" x14ac:dyDescent="0.25">
      <c r="A17" s="327"/>
      <c r="B17" s="328"/>
      <c r="C17" s="328"/>
      <c r="D17" s="28"/>
      <c r="E17" s="20"/>
      <c r="F17" s="20"/>
      <c r="G17" s="20"/>
      <c r="H17" s="29"/>
    </row>
    <row r="18" spans="1:8" x14ac:dyDescent="0.2">
      <c r="A18" s="13" t="s">
        <v>43</v>
      </c>
      <c r="B18" s="329" t="s">
        <v>44</v>
      </c>
      <c r="C18" s="330"/>
      <c r="D18" s="14"/>
      <c r="E18" s="331" t="s">
        <v>59</v>
      </c>
      <c r="F18" s="332"/>
      <c r="G18" s="332"/>
      <c r="H18" s="333"/>
    </row>
    <row r="19" spans="1:8" x14ac:dyDescent="0.2">
      <c r="A19" s="17" t="s">
        <v>60</v>
      </c>
      <c r="B19" s="18" t="s">
        <v>46</v>
      </c>
      <c r="C19" s="19">
        <v>6.4999999999999997E-3</v>
      </c>
      <c r="D19" s="20"/>
      <c r="E19" s="309" t="s">
        <v>61</v>
      </c>
      <c r="F19" s="311" t="s">
        <v>62</v>
      </c>
      <c r="G19" s="311"/>
      <c r="H19" s="313" t="s">
        <v>63</v>
      </c>
    </row>
    <row r="20" spans="1:8" ht="13.5" thickBot="1" x14ac:dyDescent="0.25">
      <c r="A20" s="17" t="s">
        <v>64</v>
      </c>
      <c r="B20" s="18" t="s">
        <v>48</v>
      </c>
      <c r="C20" s="19">
        <v>0.03</v>
      </c>
      <c r="D20" s="20"/>
      <c r="E20" s="310"/>
      <c r="F20" s="312"/>
      <c r="G20" s="312"/>
      <c r="H20" s="314"/>
    </row>
    <row r="21" spans="1:8" ht="13.5" thickBot="1" x14ac:dyDescent="0.25">
      <c r="A21" s="315" t="s">
        <v>65</v>
      </c>
      <c r="B21" s="317" t="s">
        <v>66</v>
      </c>
      <c r="C21" s="319">
        <v>0.05</v>
      </c>
      <c r="D21" s="20"/>
      <c r="E21" s="54"/>
      <c r="F21" s="20"/>
      <c r="G21" s="20"/>
      <c r="H21" s="29"/>
    </row>
    <row r="22" spans="1:8" ht="13.5" thickBot="1" x14ac:dyDescent="0.25">
      <c r="A22" s="316"/>
      <c r="B22" s="318"/>
      <c r="C22" s="320"/>
      <c r="D22" s="20"/>
      <c r="E22" s="46">
        <v>0.05</v>
      </c>
      <c r="F22" s="321">
        <v>0.6</v>
      </c>
      <c r="G22" s="322"/>
      <c r="H22" s="55">
        <f>E22*F22</f>
        <v>0.03</v>
      </c>
    </row>
    <row r="23" spans="1:8" ht="13.5" thickBot="1" x14ac:dyDescent="0.25">
      <c r="A23" s="56" t="s">
        <v>67</v>
      </c>
      <c r="B23" s="57" t="s">
        <v>68</v>
      </c>
      <c r="C23" s="58">
        <v>0</v>
      </c>
      <c r="D23" s="20"/>
      <c r="E23" s="20"/>
      <c r="F23" s="291"/>
      <c r="G23" s="291"/>
      <c r="H23" s="29"/>
    </row>
    <row r="24" spans="1:8" ht="13.5" thickBot="1" x14ac:dyDescent="0.25">
      <c r="A24" s="292" t="s">
        <v>49</v>
      </c>
      <c r="B24" s="293"/>
      <c r="C24" s="23">
        <f>SUM(C19:C23)</f>
        <v>8.6499999999999994E-2</v>
      </c>
      <c r="D24" s="24"/>
      <c r="E24" s="294" t="s">
        <v>69</v>
      </c>
      <c r="F24" s="295"/>
      <c r="G24" s="295"/>
      <c r="H24" s="296"/>
    </row>
    <row r="25" spans="1:8" x14ac:dyDescent="0.2">
      <c r="A25" s="300"/>
      <c r="B25" s="301"/>
      <c r="C25" s="301"/>
      <c r="D25" s="37"/>
      <c r="E25" s="297"/>
      <c r="F25" s="298"/>
      <c r="G25" s="298"/>
      <c r="H25" s="299"/>
    </row>
    <row r="26" spans="1:8" x14ac:dyDescent="0.2">
      <c r="A26" s="38"/>
      <c r="B26" s="14" t="s">
        <v>51</v>
      </c>
      <c r="C26" s="39"/>
      <c r="D26" s="39"/>
      <c r="E26" s="297"/>
      <c r="F26" s="298"/>
      <c r="G26" s="298"/>
      <c r="H26" s="299"/>
    </row>
    <row r="27" spans="1:8" ht="13.5" thickBot="1" x14ac:dyDescent="0.25">
      <c r="A27" s="40"/>
      <c r="B27" s="37"/>
      <c r="C27" s="37"/>
      <c r="D27" s="37"/>
      <c r="E27" s="297"/>
      <c r="F27" s="298"/>
      <c r="G27" s="298"/>
      <c r="H27" s="299"/>
    </row>
    <row r="28" spans="1:8" x14ac:dyDescent="0.2">
      <c r="A28" s="302" t="s">
        <v>70</v>
      </c>
      <c r="B28" s="303"/>
      <c r="C28" s="304"/>
      <c r="D28" s="41"/>
      <c r="E28" s="297"/>
      <c r="F28" s="298"/>
      <c r="G28" s="298"/>
      <c r="H28" s="299"/>
    </row>
    <row r="29" spans="1:8" ht="13.5" thickBot="1" x14ac:dyDescent="0.25">
      <c r="A29" s="305"/>
      <c r="B29" s="306"/>
      <c r="C29" s="307"/>
      <c r="D29" s="41"/>
      <c r="E29" s="10" t="s">
        <v>53</v>
      </c>
      <c r="F29" s="308" t="s">
        <v>29</v>
      </c>
      <c r="G29" s="308"/>
      <c r="H29" s="11" t="s">
        <v>54</v>
      </c>
    </row>
    <row r="30" spans="1:8" ht="15" thickBot="1" x14ac:dyDescent="0.25">
      <c r="A30" s="42"/>
      <c r="B30" s="43"/>
      <c r="C30" s="44"/>
      <c r="D30" s="44"/>
      <c r="E30" s="44"/>
      <c r="F30" s="7"/>
      <c r="G30" s="7"/>
      <c r="H30" s="8"/>
    </row>
    <row r="31" spans="1:8" ht="16.5" thickBot="1" x14ac:dyDescent="0.25">
      <c r="A31" s="285" t="s">
        <v>55</v>
      </c>
      <c r="B31" s="286"/>
      <c r="C31" s="214">
        <f>ROUND(((((1+C11+C8+C9)*(1+C10)*(1+C16))/(1-C24))-1),4)</f>
        <v>0.26</v>
      </c>
      <c r="D31" s="45"/>
      <c r="E31" s="46">
        <v>0.2034</v>
      </c>
      <c r="F31" s="289">
        <v>0.22120000000000001</v>
      </c>
      <c r="G31" s="290"/>
      <c r="H31" s="47">
        <v>0.25</v>
      </c>
    </row>
    <row r="32" spans="1:8" ht="16.5" thickBot="1" x14ac:dyDescent="0.25">
      <c r="A32" s="287"/>
      <c r="B32" s="288"/>
      <c r="C32" s="215"/>
      <c r="D32" s="48"/>
      <c r="E32" s="48"/>
      <c r="F32" s="49"/>
      <c r="G32" s="49"/>
      <c r="H32" s="50"/>
    </row>
    <row r="33" spans="1:8" ht="14.25" x14ac:dyDescent="0.2">
      <c r="A33" s="4"/>
      <c r="B33" s="4"/>
      <c r="C33" s="4"/>
      <c r="D33" s="4"/>
      <c r="E33" s="4"/>
      <c r="F33" s="4"/>
      <c r="G33" s="4"/>
      <c r="H33" s="4"/>
    </row>
  </sheetData>
  <mergeCells count="40">
    <mergeCell ref="F10:G10"/>
    <mergeCell ref="A1:H1"/>
    <mergeCell ref="A3:C3"/>
    <mergeCell ref="E3:H4"/>
    <mergeCell ref="A4:A5"/>
    <mergeCell ref="B4:B5"/>
    <mergeCell ref="C4:C5"/>
    <mergeCell ref="F5:G5"/>
    <mergeCell ref="A6:C6"/>
    <mergeCell ref="B7:C7"/>
    <mergeCell ref="F7:G7"/>
    <mergeCell ref="F8:G8"/>
    <mergeCell ref="F9:G9"/>
    <mergeCell ref="F11:G11"/>
    <mergeCell ref="A12:B12"/>
    <mergeCell ref="F12:G12"/>
    <mergeCell ref="A13:C13"/>
    <mergeCell ref="B14:C14"/>
    <mergeCell ref="F14:G14"/>
    <mergeCell ref="F15:G15"/>
    <mergeCell ref="A16:B16"/>
    <mergeCell ref="F16:G16"/>
    <mergeCell ref="A17:C17"/>
    <mergeCell ref="B18:C18"/>
    <mergeCell ref="E18:H18"/>
    <mergeCell ref="E19:E20"/>
    <mergeCell ref="F19:G20"/>
    <mergeCell ref="H19:H20"/>
    <mergeCell ref="A21:A22"/>
    <mergeCell ref="B21:B22"/>
    <mergeCell ref="C21:C22"/>
    <mergeCell ref="F22:G22"/>
    <mergeCell ref="A31:B32"/>
    <mergeCell ref="F31:G31"/>
    <mergeCell ref="F23:G23"/>
    <mergeCell ref="A24:B24"/>
    <mergeCell ref="E24:H28"/>
    <mergeCell ref="A25:C25"/>
    <mergeCell ref="A28:C29"/>
    <mergeCell ref="F29:G29"/>
  </mergeCells>
  <printOptions horizontalCentered="1"/>
  <pageMargins left="0.51181102362204722" right="0.51181102362204722" top="0.78740157480314965" bottom="0.78740157480314965" header="0.31496062992125984" footer="0.31496062992125984"/>
  <pageSetup paperSize="9" scale="8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K37"/>
  <sheetViews>
    <sheetView view="pageBreakPreview" zoomScale="115" zoomScaleNormal="100" zoomScaleSheetLayoutView="115" workbookViewId="0">
      <selection activeCell="L15" sqref="L15"/>
    </sheetView>
  </sheetViews>
  <sheetFormatPr defaultRowHeight="14.25" x14ac:dyDescent="0.2"/>
  <cols>
    <col min="1" max="1" width="10.28515625" style="4" customWidth="1"/>
    <col min="2" max="2" width="56.7109375" style="4" customWidth="1"/>
    <col min="3" max="3" width="18.7109375" style="4" customWidth="1"/>
    <col min="4" max="4" width="2" style="4" hidden="1" customWidth="1"/>
    <col min="5" max="5" width="11.42578125" style="4" hidden="1" customWidth="1"/>
    <col min="6" max="6" width="1" style="4" hidden="1" customWidth="1"/>
    <col min="7" max="7" width="10.42578125" style="4" hidden="1" customWidth="1"/>
    <col min="8" max="8" width="11.42578125" style="4" hidden="1" customWidth="1"/>
    <col min="9" max="9" width="2.140625" style="4" hidden="1" customWidth="1"/>
    <col min="10" max="10" width="9.140625" style="4" hidden="1" customWidth="1"/>
    <col min="11" max="16384" width="9.140625" style="4"/>
  </cols>
  <sheetData>
    <row r="1" spans="1:11" s="3" customFormat="1" ht="13.5" thickBot="1" x14ac:dyDescent="0.25">
      <c r="A1" s="359"/>
      <c r="B1" s="359"/>
      <c r="C1" s="359"/>
      <c r="D1" s="359"/>
      <c r="E1" s="359"/>
      <c r="F1" s="359"/>
      <c r="G1" s="359"/>
      <c r="H1" s="359"/>
      <c r="I1" s="2"/>
    </row>
    <row r="2" spans="1:11" ht="15.75" thickBot="1" x14ac:dyDescent="0.25">
      <c r="A2" s="336" t="s">
        <v>23</v>
      </c>
      <c r="B2" s="337"/>
      <c r="C2" s="337"/>
      <c r="D2" s="337"/>
      <c r="E2" s="337"/>
      <c r="F2" s="337"/>
      <c r="G2" s="337"/>
      <c r="H2" s="338"/>
    </row>
    <row r="3" spans="1:11" ht="3.75" customHeight="1" thickBot="1" x14ac:dyDescent="0.25">
      <c r="A3" s="5"/>
      <c r="B3" s="6"/>
      <c r="C3" s="6"/>
      <c r="D3" s="6"/>
      <c r="E3" s="6"/>
      <c r="F3" s="7"/>
      <c r="G3" s="7"/>
      <c r="H3" s="8"/>
    </row>
    <row r="4" spans="1:11" ht="15.75" thickBot="1" x14ac:dyDescent="0.25">
      <c r="A4" s="336" t="s">
        <v>24</v>
      </c>
      <c r="B4" s="337"/>
      <c r="C4" s="338"/>
      <c r="D4" s="6"/>
      <c r="E4" s="339" t="s">
        <v>25</v>
      </c>
      <c r="F4" s="340"/>
      <c r="G4" s="341"/>
      <c r="H4" s="342"/>
    </row>
    <row r="5" spans="1:11" ht="23.25" customHeight="1" x14ac:dyDescent="0.2">
      <c r="A5" s="347" t="s">
        <v>0</v>
      </c>
      <c r="B5" s="349" t="s">
        <v>26</v>
      </c>
      <c r="C5" s="351" t="s">
        <v>27</v>
      </c>
      <c r="D5" s="9"/>
      <c r="E5" s="343"/>
      <c r="F5" s="344"/>
      <c r="G5" s="345"/>
      <c r="H5" s="346"/>
    </row>
    <row r="6" spans="1:11" ht="15" thickBot="1" x14ac:dyDescent="0.25">
      <c r="A6" s="348"/>
      <c r="B6" s="350"/>
      <c r="C6" s="352"/>
      <c r="D6" s="9"/>
      <c r="E6" s="10" t="s">
        <v>28</v>
      </c>
      <c r="F6" s="353" t="s">
        <v>29</v>
      </c>
      <c r="G6" s="354"/>
      <c r="H6" s="11" t="s">
        <v>30</v>
      </c>
    </row>
    <row r="7" spans="1:11" ht="3" customHeight="1" thickBot="1" x14ac:dyDescent="0.25">
      <c r="A7" s="355"/>
      <c r="B7" s="356"/>
      <c r="C7" s="356"/>
      <c r="D7" s="12"/>
      <c r="E7" s="12"/>
      <c r="F7" s="7"/>
      <c r="G7" s="7"/>
      <c r="H7" s="8"/>
    </row>
    <row r="8" spans="1:11" x14ac:dyDescent="0.2">
      <c r="A8" s="13" t="s">
        <v>31</v>
      </c>
      <c r="B8" s="329" t="s">
        <v>32</v>
      </c>
      <c r="C8" s="330"/>
      <c r="D8" s="14"/>
      <c r="E8" s="15"/>
      <c r="F8" s="357"/>
      <c r="G8" s="358"/>
      <c r="H8" s="16"/>
    </row>
    <row r="9" spans="1:11" x14ac:dyDescent="0.2">
      <c r="A9" s="17" t="s">
        <v>17</v>
      </c>
      <c r="B9" s="18" t="s">
        <v>33</v>
      </c>
      <c r="C9" s="19">
        <v>3.0000000000000001E-3</v>
      </c>
      <c r="D9" s="20"/>
      <c r="E9" s="21">
        <v>3.0000000000000001E-3</v>
      </c>
      <c r="F9" s="323">
        <v>4.7999999999999996E-3</v>
      </c>
      <c r="G9" s="324"/>
      <c r="H9" s="22">
        <v>8.2000000000000007E-3</v>
      </c>
    </row>
    <row r="10" spans="1:11" x14ac:dyDescent="0.2">
      <c r="A10" s="17" t="s">
        <v>16</v>
      </c>
      <c r="B10" s="18" t="s">
        <v>34</v>
      </c>
      <c r="C10" s="19">
        <v>5.5999999999999999E-3</v>
      </c>
      <c r="D10" s="20"/>
      <c r="E10" s="21">
        <v>5.5999999999999999E-3</v>
      </c>
      <c r="F10" s="323">
        <v>8.5000000000000006E-3</v>
      </c>
      <c r="G10" s="324"/>
      <c r="H10" s="22">
        <v>8.8999999999999999E-3</v>
      </c>
    </row>
    <row r="11" spans="1:11" x14ac:dyDescent="0.2">
      <c r="A11" s="17" t="s">
        <v>15</v>
      </c>
      <c r="B11" s="18" t="s">
        <v>35</v>
      </c>
      <c r="C11" s="19">
        <v>8.5000000000000006E-3</v>
      </c>
      <c r="D11" s="20"/>
      <c r="E11" s="21">
        <v>8.5000000000000006E-3</v>
      </c>
      <c r="F11" s="323">
        <v>8.5000000000000006E-3</v>
      </c>
      <c r="G11" s="324"/>
      <c r="H11" s="22">
        <v>1.11E-2</v>
      </c>
    </row>
    <row r="12" spans="1:11" x14ac:dyDescent="0.2">
      <c r="A12" s="17" t="s">
        <v>36</v>
      </c>
      <c r="B12" s="18" t="s">
        <v>37</v>
      </c>
      <c r="C12" s="19">
        <v>2.52E-2</v>
      </c>
      <c r="D12" s="20"/>
      <c r="E12" s="21">
        <v>1.4999999999999999E-2</v>
      </c>
      <c r="F12" s="323">
        <v>3.4500000000000003E-2</v>
      </c>
      <c r="G12" s="324"/>
      <c r="H12" s="22">
        <v>4.4900000000000002E-2</v>
      </c>
    </row>
    <row r="13" spans="1:11" ht="15" thickBot="1" x14ac:dyDescent="0.25">
      <c r="A13" s="292" t="s">
        <v>38</v>
      </c>
      <c r="B13" s="293"/>
      <c r="C13" s="23">
        <f>SUM(C9:C12)</f>
        <v>4.2300000000000004E-2</v>
      </c>
      <c r="D13" s="24"/>
      <c r="E13" s="25"/>
      <c r="F13" s="325"/>
      <c r="G13" s="326"/>
      <c r="H13" s="26"/>
      <c r="K13" s="27"/>
    </row>
    <row r="14" spans="1:11" ht="3" customHeight="1" thickBot="1" x14ac:dyDescent="0.25">
      <c r="A14" s="327"/>
      <c r="B14" s="328"/>
      <c r="C14" s="328"/>
      <c r="D14" s="28"/>
      <c r="E14" s="20"/>
      <c r="F14" s="20"/>
      <c r="G14" s="20"/>
      <c r="H14" s="29"/>
    </row>
    <row r="15" spans="1:11" x14ac:dyDescent="0.2">
      <c r="A15" s="13" t="s">
        <v>39</v>
      </c>
      <c r="B15" s="329" t="s">
        <v>40</v>
      </c>
      <c r="C15" s="330"/>
      <c r="D15" s="14"/>
      <c r="E15" s="30"/>
      <c r="F15" s="334"/>
      <c r="G15" s="335"/>
      <c r="H15" s="31"/>
    </row>
    <row r="16" spans="1:11" x14ac:dyDescent="0.2">
      <c r="A16" s="17" t="s">
        <v>19</v>
      </c>
      <c r="B16" s="18" t="s">
        <v>41</v>
      </c>
      <c r="C16" s="19">
        <v>3.5000000000000003E-2</v>
      </c>
      <c r="D16" s="20"/>
      <c r="E16" s="21">
        <v>3.5000000000000003E-2</v>
      </c>
      <c r="F16" s="323">
        <v>5.11E-2</v>
      </c>
      <c r="G16" s="324"/>
      <c r="H16" s="22">
        <v>6.2199999999999998E-2</v>
      </c>
    </row>
    <row r="17" spans="1:11" ht="15" thickBot="1" x14ac:dyDescent="0.25">
      <c r="A17" s="292" t="s">
        <v>42</v>
      </c>
      <c r="B17" s="293"/>
      <c r="C17" s="23">
        <f>SUM(C16)</f>
        <v>3.5000000000000003E-2</v>
      </c>
      <c r="D17" s="24"/>
      <c r="E17" s="25"/>
      <c r="F17" s="325"/>
      <c r="G17" s="326"/>
      <c r="H17" s="26"/>
    </row>
    <row r="18" spans="1:11" ht="3" customHeight="1" thickBot="1" x14ac:dyDescent="0.25">
      <c r="A18" s="327"/>
      <c r="B18" s="328"/>
      <c r="C18" s="328"/>
      <c r="D18" s="28"/>
      <c r="E18" s="20"/>
      <c r="F18" s="20"/>
      <c r="G18" s="20"/>
      <c r="H18" s="29"/>
    </row>
    <row r="19" spans="1:11" x14ac:dyDescent="0.2">
      <c r="A19" s="13" t="s">
        <v>43</v>
      </c>
      <c r="B19" s="329" t="s">
        <v>44</v>
      </c>
      <c r="C19" s="330"/>
      <c r="D19" s="14"/>
      <c r="E19" s="32"/>
      <c r="F19" s="32"/>
      <c r="G19" s="32"/>
      <c r="H19" s="33"/>
    </row>
    <row r="20" spans="1:11" x14ac:dyDescent="0.2">
      <c r="A20" s="17" t="s">
        <v>45</v>
      </c>
      <c r="B20" s="18" t="s">
        <v>46</v>
      </c>
      <c r="C20" s="19">
        <v>6.4999999999999997E-3</v>
      </c>
      <c r="D20" s="20"/>
      <c r="E20" s="34"/>
      <c r="F20" s="35"/>
      <c r="G20" s="35"/>
      <c r="H20" s="36"/>
    </row>
    <row r="21" spans="1:11" ht="15" thickBot="1" x14ac:dyDescent="0.25">
      <c r="A21" s="17" t="s">
        <v>47</v>
      </c>
      <c r="B21" s="18" t="s">
        <v>48</v>
      </c>
      <c r="C21" s="19">
        <v>0.03</v>
      </c>
      <c r="D21" s="20"/>
      <c r="E21" s="34"/>
      <c r="F21" s="35"/>
      <c r="G21" s="35"/>
      <c r="H21" s="36"/>
    </row>
    <row r="22" spans="1:11" ht="15" thickBot="1" x14ac:dyDescent="0.25">
      <c r="A22" s="292" t="s">
        <v>49</v>
      </c>
      <c r="B22" s="293"/>
      <c r="C22" s="23">
        <f>SUM(C20:C21)</f>
        <v>3.6499999999999998E-2</v>
      </c>
      <c r="D22" s="24"/>
      <c r="E22" s="294" t="s">
        <v>50</v>
      </c>
      <c r="F22" s="295"/>
      <c r="G22" s="295"/>
      <c r="H22" s="296"/>
    </row>
    <row r="23" spans="1:11" ht="3" customHeight="1" x14ac:dyDescent="0.2">
      <c r="A23" s="300"/>
      <c r="B23" s="301"/>
      <c r="C23" s="301"/>
      <c r="D23" s="37"/>
      <c r="E23" s="297"/>
      <c r="F23" s="298"/>
      <c r="G23" s="298"/>
      <c r="H23" s="299"/>
    </row>
    <row r="24" spans="1:11" x14ac:dyDescent="0.2">
      <c r="A24" s="38"/>
      <c r="B24" s="14" t="s">
        <v>51</v>
      </c>
      <c r="C24" s="39"/>
      <c r="D24" s="39"/>
      <c r="E24" s="297"/>
      <c r="F24" s="298"/>
      <c r="G24" s="298"/>
      <c r="H24" s="299"/>
    </row>
    <row r="25" spans="1:11" ht="2.25" customHeight="1" thickBot="1" x14ac:dyDescent="0.25">
      <c r="A25" s="40"/>
      <c r="B25" s="37"/>
      <c r="C25" s="37"/>
      <c r="D25" s="37"/>
      <c r="E25" s="297"/>
      <c r="F25" s="298"/>
      <c r="G25" s="298"/>
      <c r="H25" s="299"/>
    </row>
    <row r="26" spans="1:11" x14ac:dyDescent="0.2">
      <c r="A26" s="302" t="s">
        <v>52</v>
      </c>
      <c r="B26" s="303"/>
      <c r="C26" s="304"/>
      <c r="D26" s="41"/>
      <c r="E26" s="297"/>
      <c r="F26" s="298"/>
      <c r="G26" s="298"/>
      <c r="H26" s="299"/>
    </row>
    <row r="27" spans="1:11" ht="15" thickBot="1" x14ac:dyDescent="0.25">
      <c r="A27" s="305"/>
      <c r="B27" s="306"/>
      <c r="C27" s="307"/>
      <c r="D27" s="41"/>
      <c r="E27" s="10" t="s">
        <v>53</v>
      </c>
      <c r="F27" s="308" t="s">
        <v>29</v>
      </c>
      <c r="G27" s="308"/>
      <c r="H27" s="11" t="s">
        <v>54</v>
      </c>
    </row>
    <row r="28" spans="1:11" ht="2.25" customHeight="1" thickBot="1" x14ac:dyDescent="0.25">
      <c r="A28" s="42"/>
      <c r="B28" s="43"/>
      <c r="C28" s="44"/>
      <c r="D28" s="44"/>
      <c r="E28" s="44"/>
      <c r="F28" s="7"/>
      <c r="G28" s="7"/>
      <c r="H28" s="8"/>
    </row>
    <row r="29" spans="1:11" ht="16.5" thickBot="1" x14ac:dyDescent="0.25">
      <c r="A29" s="285" t="s">
        <v>55</v>
      </c>
      <c r="B29" s="286"/>
      <c r="C29" s="214">
        <f>ROUND(((((1+C12+C9+C10)*(1+C11)*(1+C17))/(1-C22))-1),4)</f>
        <v>0.12</v>
      </c>
      <c r="D29" s="45"/>
      <c r="E29" s="46">
        <v>0.111</v>
      </c>
      <c r="F29" s="289">
        <v>0.14019999999999999</v>
      </c>
      <c r="G29" s="290"/>
      <c r="H29" s="47">
        <v>0.16800000000000001</v>
      </c>
    </row>
    <row r="30" spans="1:11" ht="16.5" thickBot="1" x14ac:dyDescent="0.25">
      <c r="A30" s="287"/>
      <c r="B30" s="288"/>
      <c r="C30" s="215"/>
      <c r="D30" s="48"/>
      <c r="E30" s="48"/>
      <c r="F30" s="49"/>
      <c r="G30" s="49"/>
      <c r="H30" s="50"/>
      <c r="K30" s="27"/>
    </row>
    <row r="33" spans="2:4" ht="18" x14ac:dyDescent="0.25">
      <c r="D33" s="51"/>
    </row>
    <row r="37" spans="2:4" x14ac:dyDescent="0.2">
      <c r="B37" s="52"/>
    </row>
  </sheetData>
  <mergeCells count="32">
    <mergeCell ref="F11:G11"/>
    <mergeCell ref="A1:H1"/>
    <mergeCell ref="A2:H2"/>
    <mergeCell ref="A4:C4"/>
    <mergeCell ref="E4:H5"/>
    <mergeCell ref="A5:A6"/>
    <mergeCell ref="B5:B6"/>
    <mergeCell ref="C5:C6"/>
    <mergeCell ref="F6:G6"/>
    <mergeCell ref="A7:C7"/>
    <mergeCell ref="B8:C8"/>
    <mergeCell ref="F8:G8"/>
    <mergeCell ref="F9:G9"/>
    <mergeCell ref="F10:G10"/>
    <mergeCell ref="F12:G12"/>
    <mergeCell ref="A13:B13"/>
    <mergeCell ref="F13:G13"/>
    <mergeCell ref="A14:C14"/>
    <mergeCell ref="B15:C15"/>
    <mergeCell ref="F15:G15"/>
    <mergeCell ref="A29:B30"/>
    <mergeCell ref="F29:G29"/>
    <mergeCell ref="F16:G16"/>
    <mergeCell ref="A17:B17"/>
    <mergeCell ref="F17:G17"/>
    <mergeCell ref="A18:C18"/>
    <mergeCell ref="B19:C19"/>
    <mergeCell ref="A22:B22"/>
    <mergeCell ref="E22:H26"/>
    <mergeCell ref="A23:C23"/>
    <mergeCell ref="A26:C27"/>
    <mergeCell ref="F27:G27"/>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2:I50"/>
  <sheetViews>
    <sheetView showGridLines="0" view="pageBreakPreview" zoomScaleSheetLayoutView="100" workbookViewId="0">
      <selection activeCell="K16" sqref="K16"/>
    </sheetView>
  </sheetViews>
  <sheetFormatPr defaultColWidth="11.42578125" defaultRowHeight="15" customHeight="1" x14ac:dyDescent="0.25"/>
  <cols>
    <col min="1" max="1" width="11.42578125" style="1"/>
    <col min="2" max="2" width="3.85546875" style="78" customWidth="1"/>
    <col min="3" max="3" width="26" style="78" customWidth="1"/>
    <col min="4" max="4" width="18" style="78" customWidth="1"/>
    <col min="5" max="5" width="6.7109375" style="78" customWidth="1"/>
    <col min="6" max="6" width="7.7109375" style="78" customWidth="1"/>
    <col min="7" max="7" width="11.42578125" style="78"/>
    <col min="8" max="8" width="12.7109375" style="1" customWidth="1"/>
    <col min="9" max="16384" width="11.42578125" style="1"/>
  </cols>
  <sheetData>
    <row r="2" spans="2:9" s="60" customFormat="1" ht="12.75" customHeight="1" x14ac:dyDescent="0.2">
      <c r="B2" s="59"/>
      <c r="C2" s="375"/>
      <c r="D2" s="375"/>
      <c r="E2" s="375"/>
      <c r="F2" s="375"/>
      <c r="G2" s="375"/>
      <c r="H2" s="375"/>
      <c r="I2" s="375"/>
    </row>
    <row r="3" spans="2:9" s="60" customFormat="1" ht="12.75" customHeight="1" x14ac:dyDescent="0.2">
      <c r="B3" s="59"/>
      <c r="C3" s="376"/>
      <c r="D3" s="376"/>
      <c r="E3" s="376"/>
      <c r="F3" s="376"/>
      <c r="G3" s="376"/>
      <c r="H3" s="376"/>
      <c r="I3" s="376"/>
    </row>
    <row r="4" spans="2:9" s="60" customFormat="1" ht="12.75" customHeight="1" x14ac:dyDescent="0.2">
      <c r="B4" s="59"/>
      <c r="C4" s="376"/>
      <c r="D4" s="376"/>
      <c r="E4" s="376"/>
      <c r="F4" s="376"/>
      <c r="G4" s="376"/>
      <c r="H4" s="376"/>
      <c r="I4" s="376"/>
    </row>
    <row r="6" spans="2:9" ht="11.25" customHeight="1" x14ac:dyDescent="0.25">
      <c r="B6" s="367" t="s">
        <v>190</v>
      </c>
      <c r="C6" s="367"/>
      <c r="D6" s="367"/>
      <c r="E6" s="367"/>
      <c r="F6" s="367"/>
      <c r="G6" s="367"/>
      <c r="H6" s="367"/>
    </row>
    <row r="7" spans="2:9" ht="20.100000000000001" customHeight="1" x14ac:dyDescent="0.25">
      <c r="B7" s="367"/>
      <c r="C7" s="367"/>
      <c r="D7" s="367"/>
      <c r="E7" s="367"/>
      <c r="F7" s="367"/>
      <c r="G7" s="367"/>
      <c r="H7" s="367"/>
    </row>
    <row r="8" spans="2:9" ht="12.6" customHeight="1" x14ac:dyDescent="0.25">
      <c r="B8" s="377"/>
      <c r="C8" s="377"/>
      <c r="D8" s="377"/>
      <c r="E8" s="377"/>
      <c r="F8" s="377"/>
      <c r="G8" s="377"/>
    </row>
    <row r="9" spans="2:9" ht="12.6" customHeight="1" x14ac:dyDescent="0.25">
      <c r="B9" s="373" t="s">
        <v>12</v>
      </c>
      <c r="C9" s="373"/>
      <c r="D9" s="373"/>
      <c r="E9" s="373"/>
      <c r="F9" s="373"/>
      <c r="G9" s="88" t="s">
        <v>188</v>
      </c>
      <c r="H9" s="88" t="s">
        <v>189</v>
      </c>
    </row>
    <row r="10" spans="2:9" ht="12.6" customHeight="1" thickBot="1" x14ac:dyDescent="0.25">
      <c r="B10" s="374"/>
      <c r="C10" s="374"/>
      <c r="D10" s="374"/>
      <c r="E10" s="374"/>
      <c r="F10" s="374"/>
      <c r="G10" s="89" t="s">
        <v>71</v>
      </c>
      <c r="H10" s="89" t="s">
        <v>71</v>
      </c>
    </row>
    <row r="11" spans="2:9" ht="15" customHeight="1" thickTop="1" x14ac:dyDescent="0.25">
      <c r="B11" s="61" t="s">
        <v>72</v>
      </c>
      <c r="C11" s="365" t="s">
        <v>73</v>
      </c>
      <c r="D11" s="365"/>
      <c r="E11" s="365"/>
      <c r="F11" s="365"/>
      <c r="G11" s="62"/>
      <c r="H11" s="62"/>
    </row>
    <row r="12" spans="2:9" ht="15" customHeight="1" x14ac:dyDescent="0.2">
      <c r="B12" s="63" t="s">
        <v>17</v>
      </c>
      <c r="C12" s="370" t="s">
        <v>74</v>
      </c>
      <c r="D12" s="371"/>
      <c r="E12" s="371"/>
      <c r="F12" s="372"/>
      <c r="G12" s="64">
        <v>0.2</v>
      </c>
      <c r="H12" s="64">
        <v>0.2</v>
      </c>
    </row>
    <row r="13" spans="2:9" ht="15" customHeight="1" x14ac:dyDescent="0.2">
      <c r="B13" s="63" t="s">
        <v>16</v>
      </c>
      <c r="C13" s="370" t="s">
        <v>75</v>
      </c>
      <c r="D13" s="371"/>
      <c r="E13" s="371"/>
      <c r="F13" s="372"/>
      <c r="G13" s="64">
        <v>1.4999999999999999E-2</v>
      </c>
      <c r="H13" s="64">
        <v>1.4999999999999999E-2</v>
      </c>
    </row>
    <row r="14" spans="2:9" ht="15" customHeight="1" x14ac:dyDescent="0.2">
      <c r="B14" s="63" t="s">
        <v>15</v>
      </c>
      <c r="C14" s="370" t="s">
        <v>76</v>
      </c>
      <c r="D14" s="371"/>
      <c r="E14" s="371"/>
      <c r="F14" s="372"/>
      <c r="G14" s="64">
        <v>0.01</v>
      </c>
      <c r="H14" s="64">
        <v>0.01</v>
      </c>
    </row>
    <row r="15" spans="2:9" ht="15" customHeight="1" x14ac:dyDescent="0.2">
      <c r="B15" s="63" t="s">
        <v>36</v>
      </c>
      <c r="C15" s="370" t="s">
        <v>77</v>
      </c>
      <c r="D15" s="371"/>
      <c r="E15" s="371"/>
      <c r="F15" s="372"/>
      <c r="G15" s="64">
        <v>2E-3</v>
      </c>
      <c r="H15" s="64">
        <v>2E-3</v>
      </c>
    </row>
    <row r="16" spans="2:9" ht="15" customHeight="1" x14ac:dyDescent="0.2">
      <c r="B16" s="63" t="s">
        <v>78</v>
      </c>
      <c r="C16" s="370" t="s">
        <v>79</v>
      </c>
      <c r="D16" s="371"/>
      <c r="E16" s="371"/>
      <c r="F16" s="372"/>
      <c r="G16" s="64">
        <v>6.0000000000000001E-3</v>
      </c>
      <c r="H16" s="64">
        <v>6.0000000000000001E-3</v>
      </c>
    </row>
    <row r="17" spans="2:8" ht="15" customHeight="1" x14ac:dyDescent="0.2">
      <c r="B17" s="63" t="s">
        <v>80</v>
      </c>
      <c r="C17" s="370" t="s">
        <v>81</v>
      </c>
      <c r="D17" s="371"/>
      <c r="E17" s="371"/>
      <c r="F17" s="372"/>
      <c r="G17" s="64">
        <v>2.5000000000000001E-2</v>
      </c>
      <c r="H17" s="64">
        <v>2.5000000000000001E-2</v>
      </c>
    </row>
    <row r="18" spans="2:8" ht="15" customHeight="1" x14ac:dyDescent="0.2">
      <c r="B18" s="63" t="s">
        <v>82</v>
      </c>
      <c r="C18" s="370" t="s">
        <v>83</v>
      </c>
      <c r="D18" s="371"/>
      <c r="E18" s="371"/>
      <c r="F18" s="372"/>
      <c r="G18" s="64">
        <v>0.03</v>
      </c>
      <c r="H18" s="64">
        <v>0.03</v>
      </c>
    </row>
    <row r="19" spans="2:8" ht="15" customHeight="1" x14ac:dyDescent="0.2">
      <c r="B19" s="63" t="s">
        <v>84</v>
      </c>
      <c r="C19" s="370" t="s">
        <v>85</v>
      </c>
      <c r="D19" s="371"/>
      <c r="E19" s="371"/>
      <c r="F19" s="372"/>
      <c r="G19" s="64">
        <v>0.08</v>
      </c>
      <c r="H19" s="64">
        <v>0.08</v>
      </c>
    </row>
    <row r="20" spans="2:8" ht="15" customHeight="1" x14ac:dyDescent="0.2">
      <c r="B20" s="63" t="s">
        <v>86</v>
      </c>
      <c r="C20" s="370" t="s">
        <v>87</v>
      </c>
      <c r="D20" s="371"/>
      <c r="E20" s="371"/>
      <c r="F20" s="372"/>
      <c r="G20" s="65">
        <v>0</v>
      </c>
      <c r="H20" s="65">
        <v>0</v>
      </c>
    </row>
    <row r="21" spans="2:8" ht="15" customHeight="1" thickBot="1" x14ac:dyDescent="0.25">
      <c r="B21" s="360" t="s">
        <v>88</v>
      </c>
      <c r="C21" s="360"/>
      <c r="D21" s="360"/>
      <c r="E21" s="360"/>
      <c r="F21" s="360"/>
      <c r="G21" s="66">
        <f>ROUND(SUM(G12:G20),4)</f>
        <v>0.36799999999999999</v>
      </c>
      <c r="H21" s="66">
        <f>ROUND(SUM(H12:H20),4)</f>
        <v>0.36799999999999999</v>
      </c>
    </row>
    <row r="22" spans="2:8" ht="20.100000000000001" customHeight="1" thickTop="1" x14ac:dyDescent="0.25">
      <c r="B22" s="67"/>
      <c r="C22" s="68"/>
      <c r="D22" s="68"/>
      <c r="E22" s="68"/>
      <c r="F22" s="68"/>
      <c r="G22" s="68"/>
      <c r="H22" s="68"/>
    </row>
    <row r="23" spans="2:8" ht="15" customHeight="1" x14ac:dyDescent="0.25">
      <c r="B23" s="69" t="s">
        <v>89</v>
      </c>
      <c r="C23" s="369" t="s">
        <v>90</v>
      </c>
      <c r="D23" s="369"/>
      <c r="E23" s="369"/>
      <c r="F23" s="369"/>
      <c r="G23" s="70"/>
      <c r="H23" s="70"/>
    </row>
    <row r="24" spans="2:8" ht="15" customHeight="1" x14ac:dyDescent="0.2">
      <c r="B24" s="71" t="s">
        <v>19</v>
      </c>
      <c r="C24" s="363" t="s">
        <v>91</v>
      </c>
      <c r="D24" s="363"/>
      <c r="E24" s="363"/>
      <c r="F24" s="363"/>
      <c r="G24" s="72">
        <v>0.17979999999999999</v>
      </c>
      <c r="H24" s="72">
        <v>0</v>
      </c>
    </row>
    <row r="25" spans="2:8" ht="15" customHeight="1" x14ac:dyDescent="0.2">
      <c r="B25" s="71" t="s">
        <v>18</v>
      </c>
      <c r="C25" s="363" t="s">
        <v>92</v>
      </c>
      <c r="D25" s="363"/>
      <c r="E25" s="363"/>
      <c r="F25" s="363"/>
      <c r="G25" s="72">
        <v>3.9699999999999999E-2</v>
      </c>
      <c r="H25" s="72">
        <v>0</v>
      </c>
    </row>
    <row r="26" spans="2:8" ht="15" customHeight="1" x14ac:dyDescent="0.2">
      <c r="B26" s="71" t="s">
        <v>93</v>
      </c>
      <c r="C26" s="363" t="s">
        <v>94</v>
      </c>
      <c r="D26" s="363"/>
      <c r="E26" s="363"/>
      <c r="F26" s="363"/>
      <c r="G26" s="72">
        <v>9.2999999999999992E-3</v>
      </c>
      <c r="H26" s="72">
        <v>7.1000000000000004E-3</v>
      </c>
    </row>
    <row r="27" spans="2:8" ht="15" customHeight="1" x14ac:dyDescent="0.2">
      <c r="B27" s="71" t="s">
        <v>95</v>
      </c>
      <c r="C27" s="363" t="s">
        <v>96</v>
      </c>
      <c r="D27" s="363"/>
      <c r="E27" s="363"/>
      <c r="F27" s="363"/>
      <c r="G27" s="72">
        <v>0.1094</v>
      </c>
      <c r="H27" s="72">
        <v>8.3299999999999999E-2</v>
      </c>
    </row>
    <row r="28" spans="2:8" ht="15" customHeight="1" x14ac:dyDescent="0.2">
      <c r="B28" s="71" t="s">
        <v>97</v>
      </c>
      <c r="C28" s="363" t="s">
        <v>98</v>
      </c>
      <c r="D28" s="363"/>
      <c r="E28" s="363"/>
      <c r="F28" s="363"/>
      <c r="G28" s="72">
        <v>6.9999999999999999E-4</v>
      </c>
      <c r="H28" s="72">
        <v>5.9999999999999995E-4</v>
      </c>
    </row>
    <row r="29" spans="2:8" ht="15" customHeight="1" x14ac:dyDescent="0.2">
      <c r="B29" s="71" t="s">
        <v>99</v>
      </c>
      <c r="C29" s="363" t="s">
        <v>100</v>
      </c>
      <c r="D29" s="363"/>
      <c r="E29" s="363"/>
      <c r="F29" s="363"/>
      <c r="G29" s="72">
        <v>7.3000000000000001E-3</v>
      </c>
      <c r="H29" s="72">
        <v>5.5999999999999999E-3</v>
      </c>
    </row>
    <row r="30" spans="2:8" ht="15" customHeight="1" x14ac:dyDescent="0.2">
      <c r="B30" s="71" t="s">
        <v>101</v>
      </c>
      <c r="C30" s="363" t="s">
        <v>102</v>
      </c>
      <c r="D30" s="363"/>
      <c r="E30" s="363"/>
      <c r="F30" s="363"/>
      <c r="G30" s="72">
        <v>2.0299999999999999E-2</v>
      </c>
      <c r="H30" s="72">
        <v>0</v>
      </c>
    </row>
    <row r="31" spans="2:8" ht="15" customHeight="1" x14ac:dyDescent="0.2">
      <c r="B31" s="71" t="s">
        <v>103</v>
      </c>
      <c r="C31" s="363" t="s">
        <v>104</v>
      </c>
      <c r="D31" s="363"/>
      <c r="E31" s="363"/>
      <c r="F31" s="363"/>
      <c r="G31" s="72">
        <v>1.1000000000000001E-3</v>
      </c>
      <c r="H31" s="72">
        <v>8.9999999999999998E-4</v>
      </c>
    </row>
    <row r="32" spans="2:8" ht="15" customHeight="1" x14ac:dyDescent="0.2">
      <c r="B32" s="71" t="s">
        <v>105</v>
      </c>
      <c r="C32" s="363" t="s">
        <v>106</v>
      </c>
      <c r="D32" s="363"/>
      <c r="E32" s="363"/>
      <c r="F32" s="363"/>
      <c r="G32" s="72">
        <v>9.7100000000000006E-2</v>
      </c>
      <c r="H32" s="72">
        <v>7.3999999999999996E-2</v>
      </c>
    </row>
    <row r="33" spans="2:8" ht="15" customHeight="1" x14ac:dyDescent="0.2">
      <c r="B33" s="71" t="s">
        <v>107</v>
      </c>
      <c r="C33" s="363" t="s">
        <v>108</v>
      </c>
      <c r="D33" s="363"/>
      <c r="E33" s="363"/>
      <c r="F33" s="363"/>
      <c r="G33" s="72">
        <v>2.9999999999999997E-4</v>
      </c>
      <c r="H33" s="72">
        <v>2.0000000000000001E-4</v>
      </c>
    </row>
    <row r="34" spans="2:8" ht="15" customHeight="1" thickBot="1" x14ac:dyDescent="0.25">
      <c r="B34" s="360" t="s">
        <v>109</v>
      </c>
      <c r="C34" s="360"/>
      <c r="D34" s="360"/>
      <c r="E34" s="360"/>
      <c r="F34" s="360"/>
      <c r="G34" s="73">
        <f>SUM(G24:G33)</f>
        <v>0.46499999999999991</v>
      </c>
      <c r="H34" s="73">
        <f>SUM(H24:H33)</f>
        <v>0.17169999999999999</v>
      </c>
    </row>
    <row r="35" spans="2:8" ht="20.100000000000001" customHeight="1" thickTop="1" thickBot="1" x14ac:dyDescent="0.3">
      <c r="B35" s="74"/>
      <c r="C35" s="68"/>
      <c r="D35" s="68"/>
      <c r="E35" s="68"/>
      <c r="F35" s="68"/>
      <c r="G35" s="68"/>
      <c r="H35" s="68"/>
    </row>
    <row r="36" spans="2:8" ht="15" customHeight="1" thickTop="1" x14ac:dyDescent="0.25">
      <c r="B36" s="61" t="s">
        <v>110</v>
      </c>
      <c r="C36" s="365" t="s">
        <v>111</v>
      </c>
      <c r="D36" s="365"/>
      <c r="E36" s="365"/>
      <c r="F36" s="365"/>
      <c r="G36" s="62"/>
      <c r="H36" s="62"/>
    </row>
    <row r="37" spans="2:8" ht="11.25" customHeight="1" x14ac:dyDescent="0.2">
      <c r="B37" s="63" t="s">
        <v>45</v>
      </c>
      <c r="C37" s="363" t="s">
        <v>112</v>
      </c>
      <c r="D37" s="363"/>
      <c r="E37" s="363"/>
      <c r="F37" s="363"/>
      <c r="G37" s="64">
        <v>6.1199999999999997E-2</v>
      </c>
      <c r="H37" s="64">
        <v>4.6600000000000003E-2</v>
      </c>
    </row>
    <row r="38" spans="2:8" ht="15" customHeight="1" x14ac:dyDescent="0.2">
      <c r="B38" s="63" t="s">
        <v>47</v>
      </c>
      <c r="C38" s="363" t="s">
        <v>113</v>
      </c>
      <c r="D38" s="363"/>
      <c r="E38" s="363"/>
      <c r="F38" s="363"/>
      <c r="G38" s="64">
        <v>1.4E-3</v>
      </c>
      <c r="H38" s="64">
        <v>1.1000000000000001E-3</v>
      </c>
    </row>
    <row r="39" spans="2:8" ht="15" customHeight="1" x14ac:dyDescent="0.2">
      <c r="B39" s="63" t="s">
        <v>114</v>
      </c>
      <c r="C39" s="75" t="s">
        <v>115</v>
      </c>
      <c r="D39" s="75"/>
      <c r="E39" s="75"/>
      <c r="F39" s="75"/>
      <c r="G39" s="65">
        <v>4.1200000000000001E-2</v>
      </c>
      <c r="H39" s="65">
        <v>3.1399999999999997E-2</v>
      </c>
    </row>
    <row r="40" spans="2:8" ht="15" customHeight="1" x14ac:dyDescent="0.2">
      <c r="B40" s="63" t="s">
        <v>116</v>
      </c>
      <c r="C40" s="75" t="s">
        <v>117</v>
      </c>
      <c r="D40" s="75"/>
      <c r="E40" s="75"/>
      <c r="F40" s="75"/>
      <c r="G40" s="65">
        <v>5.0099999999999999E-2</v>
      </c>
      <c r="H40" s="65">
        <v>3.8199999999999998E-2</v>
      </c>
    </row>
    <row r="41" spans="2:8" ht="15" customHeight="1" x14ac:dyDescent="0.2">
      <c r="B41" s="63" t="s">
        <v>118</v>
      </c>
      <c r="C41" s="75" t="s">
        <v>119</v>
      </c>
      <c r="D41" s="75"/>
      <c r="E41" s="75"/>
      <c r="F41" s="75"/>
      <c r="G41" s="65">
        <v>5.1000000000000004E-3</v>
      </c>
      <c r="H41" s="65">
        <v>3.8999999999999998E-3</v>
      </c>
    </row>
    <row r="42" spans="2:8" ht="15" customHeight="1" thickBot="1" x14ac:dyDescent="0.25">
      <c r="B42" s="360" t="s">
        <v>120</v>
      </c>
      <c r="C42" s="360"/>
      <c r="D42" s="360"/>
      <c r="E42" s="360"/>
      <c r="F42" s="360"/>
      <c r="G42" s="66">
        <f>ROUND(SUM(G37:G41),4)</f>
        <v>0.159</v>
      </c>
      <c r="H42" s="66">
        <f>ROUND(SUM(H37:H41),4)</f>
        <v>0.1212</v>
      </c>
    </row>
    <row r="43" spans="2:8" ht="20.100000000000001" customHeight="1" thickTop="1" x14ac:dyDescent="0.25">
      <c r="B43" s="364"/>
      <c r="C43" s="364"/>
      <c r="D43" s="364"/>
      <c r="E43" s="364"/>
      <c r="F43" s="364"/>
      <c r="G43" s="364"/>
      <c r="H43" s="68"/>
    </row>
    <row r="44" spans="2:8" ht="15" customHeight="1" x14ac:dyDescent="0.2">
      <c r="B44" s="61" t="s">
        <v>121</v>
      </c>
      <c r="C44" s="365" t="s">
        <v>122</v>
      </c>
      <c r="D44" s="365"/>
      <c r="E44" s="365"/>
      <c r="F44" s="365"/>
      <c r="G44" s="62"/>
      <c r="H44" s="64"/>
    </row>
    <row r="45" spans="2:8" ht="15" customHeight="1" x14ac:dyDescent="0.2">
      <c r="B45" s="63" t="s">
        <v>123</v>
      </c>
      <c r="C45" s="366" t="s">
        <v>124</v>
      </c>
      <c r="D45" s="366"/>
      <c r="E45" s="366"/>
      <c r="F45" s="366"/>
      <c r="G45" s="64">
        <v>0.1711</v>
      </c>
      <c r="H45" s="64">
        <v>6.3200000000000006E-2</v>
      </c>
    </row>
    <row r="46" spans="2:8" ht="25.5" customHeight="1" thickBot="1" x14ac:dyDescent="0.25">
      <c r="B46" s="63" t="s">
        <v>125</v>
      </c>
      <c r="C46" s="368" t="s">
        <v>126</v>
      </c>
      <c r="D46" s="366"/>
      <c r="E46" s="366"/>
      <c r="F46" s="366"/>
      <c r="G46" s="64">
        <v>5.4000000000000003E-3</v>
      </c>
      <c r="H46" s="66">
        <v>4.1000000000000003E-3</v>
      </c>
    </row>
    <row r="47" spans="2:8" ht="15" customHeight="1" thickTop="1" thickBot="1" x14ac:dyDescent="0.25">
      <c r="B47" s="360" t="s">
        <v>127</v>
      </c>
      <c r="C47" s="360"/>
      <c r="D47" s="360"/>
      <c r="E47" s="360"/>
      <c r="F47" s="360"/>
      <c r="G47" s="66">
        <f>SUM(G45:G46)</f>
        <v>0.17649999999999999</v>
      </c>
      <c r="H47" s="66">
        <f>SUM(H45:H46)</f>
        <v>6.7300000000000013E-2</v>
      </c>
    </row>
    <row r="48" spans="2:8" ht="20.100000000000001" customHeight="1" thickTop="1" thickBot="1" x14ac:dyDescent="0.3">
      <c r="B48" s="76"/>
      <c r="C48" s="77"/>
      <c r="D48" s="77"/>
      <c r="E48" s="77"/>
      <c r="F48" s="361"/>
      <c r="G48" s="361"/>
      <c r="H48" s="68"/>
    </row>
    <row r="49" spans="2:8" ht="20.100000000000001" customHeight="1" thickTop="1" thickBot="1" x14ac:dyDescent="0.3">
      <c r="B49" s="362" t="s">
        <v>128</v>
      </c>
      <c r="C49" s="362"/>
      <c r="D49" s="362"/>
      <c r="E49" s="362"/>
      <c r="F49" s="362"/>
      <c r="G49" s="94">
        <f>ROUND(G21+G34+G42+G47,4)</f>
        <v>1.1685000000000001</v>
      </c>
      <c r="H49" s="94">
        <f>ROUND(H21+H34+H42+H47,4)</f>
        <v>0.72819999999999996</v>
      </c>
    </row>
    <row r="50" spans="2:8" ht="15" customHeight="1" thickTop="1" x14ac:dyDescent="0.25"/>
  </sheetData>
  <sheetProtection selectLockedCells="1" selectUnlockedCells="1"/>
  <mergeCells count="40">
    <mergeCell ref="B9:F10"/>
    <mergeCell ref="C2:I2"/>
    <mergeCell ref="C3:I3"/>
    <mergeCell ref="C4:I4"/>
    <mergeCell ref="B8:G8"/>
    <mergeCell ref="C19:F19"/>
    <mergeCell ref="C20:F20"/>
    <mergeCell ref="B21:F21"/>
    <mergeCell ref="C28:F28"/>
    <mergeCell ref="C29:F29"/>
    <mergeCell ref="C14:F14"/>
    <mergeCell ref="C15:F15"/>
    <mergeCell ref="C16:F16"/>
    <mergeCell ref="C17:F17"/>
    <mergeCell ref="C18:F18"/>
    <mergeCell ref="C30:F30"/>
    <mergeCell ref="C31:F31"/>
    <mergeCell ref="C32:F32"/>
    <mergeCell ref="B6:H7"/>
    <mergeCell ref="C46:F46"/>
    <mergeCell ref="C36:F36"/>
    <mergeCell ref="C24:F24"/>
    <mergeCell ref="C25:F25"/>
    <mergeCell ref="C26:F26"/>
    <mergeCell ref="C27:F27"/>
    <mergeCell ref="C33:F33"/>
    <mergeCell ref="B34:F34"/>
    <mergeCell ref="C23:F23"/>
    <mergeCell ref="C11:F11"/>
    <mergeCell ref="C12:F12"/>
    <mergeCell ref="C13:F13"/>
    <mergeCell ref="B47:F47"/>
    <mergeCell ref="F48:G48"/>
    <mergeCell ref="B49:F49"/>
    <mergeCell ref="C37:F37"/>
    <mergeCell ref="C38:F38"/>
    <mergeCell ref="B42:F42"/>
    <mergeCell ref="B43:G43"/>
    <mergeCell ref="C44:F44"/>
    <mergeCell ref="C45:F45"/>
  </mergeCells>
  <pageMargins left="1.1811023622047245" right="0.78740157480314965" top="0.98425196850393704" bottom="0.78740157480314965" header="0.51181102362204722" footer="0.51181102362204722"/>
  <pageSetup paperSize="9" scale="82" firstPageNumber="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P23"/>
  <sheetViews>
    <sheetView workbookViewId="0">
      <selection activeCell="F23" sqref="F23:G23"/>
    </sheetView>
  </sheetViews>
  <sheetFormatPr defaultRowHeight="15" x14ac:dyDescent="0.25"/>
  <cols>
    <col min="2" max="2" width="19.140625" customWidth="1"/>
    <col min="7" max="7" width="13.28515625" customWidth="1"/>
    <col min="16" max="16" width="11.85546875" customWidth="1"/>
  </cols>
  <sheetData>
    <row r="1" spans="1:16" ht="15.75" x14ac:dyDescent="0.25">
      <c r="A1" s="172"/>
      <c r="B1" s="173"/>
      <c r="C1" s="380" t="s">
        <v>282</v>
      </c>
      <c r="D1" s="380"/>
      <c r="E1" s="380"/>
      <c r="F1" s="380"/>
      <c r="G1" s="380"/>
      <c r="H1" s="380"/>
      <c r="I1" s="380"/>
      <c r="J1" s="380"/>
      <c r="K1" s="380"/>
      <c r="L1" s="380"/>
      <c r="M1" s="380"/>
      <c r="N1" s="380"/>
      <c r="O1" s="380"/>
      <c r="P1" s="381"/>
    </row>
    <row r="2" spans="1:16" ht="15.75" x14ac:dyDescent="0.25">
      <c r="A2" s="174"/>
      <c r="B2" s="175"/>
      <c r="C2" s="382" t="s">
        <v>283</v>
      </c>
      <c r="D2" s="382"/>
      <c r="E2" s="382"/>
      <c r="F2" s="382"/>
      <c r="G2" s="382"/>
      <c r="H2" s="382"/>
      <c r="I2" s="382"/>
      <c r="J2" s="382"/>
      <c r="K2" s="382"/>
      <c r="L2" s="382"/>
      <c r="M2" s="382"/>
      <c r="N2" s="382"/>
      <c r="O2" s="382"/>
      <c r="P2" s="383"/>
    </row>
    <row r="3" spans="1:16" ht="15.75" x14ac:dyDescent="0.25">
      <c r="A3" s="174"/>
      <c r="B3" s="175"/>
      <c r="C3" s="382" t="s">
        <v>284</v>
      </c>
      <c r="D3" s="382"/>
      <c r="E3" s="382"/>
      <c r="F3" s="382"/>
      <c r="G3" s="382"/>
      <c r="H3" s="382"/>
      <c r="I3" s="382"/>
      <c r="J3" s="382"/>
      <c r="K3" s="382"/>
      <c r="L3" s="382"/>
      <c r="M3" s="382"/>
      <c r="N3" s="382"/>
      <c r="O3" s="382"/>
      <c r="P3" s="383"/>
    </row>
    <row r="4" spans="1:16" x14ac:dyDescent="0.25">
      <c r="A4" s="176"/>
      <c r="B4" s="177"/>
      <c r="C4" s="177"/>
      <c r="D4" s="178"/>
      <c r="E4" s="178"/>
      <c r="F4" s="179"/>
      <c r="G4" s="180"/>
      <c r="H4" s="180"/>
      <c r="I4" s="180"/>
      <c r="J4" s="180"/>
      <c r="K4" s="180"/>
      <c r="L4" s="180"/>
      <c r="M4" s="180"/>
      <c r="N4" s="180"/>
      <c r="O4" s="180"/>
      <c r="P4" s="181"/>
    </row>
    <row r="5" spans="1:16" ht="50.25" customHeight="1" x14ac:dyDescent="0.25">
      <c r="A5" s="384" t="s">
        <v>349</v>
      </c>
      <c r="B5" s="385"/>
      <c r="C5" s="385"/>
      <c r="D5" s="385"/>
      <c r="E5" s="385"/>
      <c r="F5" s="385"/>
      <c r="G5" s="385"/>
      <c r="H5" s="385"/>
      <c r="I5" s="385"/>
      <c r="J5" s="385"/>
      <c r="K5" s="385"/>
      <c r="L5" s="385"/>
      <c r="M5" s="385"/>
      <c r="N5" s="385"/>
      <c r="O5" s="385"/>
      <c r="P5" s="386"/>
    </row>
    <row r="6" spans="1:16" x14ac:dyDescent="0.25">
      <c r="A6" s="182"/>
      <c r="B6" s="183"/>
      <c r="C6" s="183"/>
      <c r="D6" s="184"/>
      <c r="E6" s="185"/>
      <c r="F6" s="186"/>
      <c r="G6" s="186"/>
      <c r="H6" s="186"/>
      <c r="I6" s="186"/>
      <c r="J6" s="180"/>
      <c r="K6" s="180"/>
      <c r="L6" s="180"/>
      <c r="M6" s="180"/>
      <c r="N6" s="180"/>
      <c r="O6" s="180"/>
      <c r="P6" s="181"/>
    </row>
    <row r="7" spans="1:16" x14ac:dyDescent="0.25">
      <c r="A7" s="387" t="s">
        <v>285</v>
      </c>
      <c r="B7" s="388"/>
      <c r="C7" s="388"/>
      <c r="D7" s="388"/>
      <c r="E7" s="388"/>
      <c r="F7" s="388"/>
      <c r="G7" s="388"/>
      <c r="H7" s="388"/>
      <c r="I7" s="388"/>
      <c r="J7" s="388"/>
      <c r="K7" s="388"/>
      <c r="L7" s="388"/>
      <c r="M7" s="388"/>
      <c r="N7" s="388"/>
      <c r="O7" s="388"/>
      <c r="P7" s="389"/>
    </row>
    <row r="8" spans="1:16" x14ac:dyDescent="0.25">
      <c r="A8" s="387"/>
      <c r="B8" s="388"/>
      <c r="C8" s="388"/>
      <c r="D8" s="388"/>
      <c r="E8" s="388"/>
      <c r="F8" s="388"/>
      <c r="G8" s="388"/>
      <c r="H8" s="388"/>
      <c r="I8" s="388"/>
      <c r="J8" s="388"/>
      <c r="K8" s="388"/>
      <c r="L8" s="388"/>
      <c r="M8" s="388"/>
      <c r="N8" s="388"/>
      <c r="O8" s="388"/>
      <c r="P8" s="389"/>
    </row>
    <row r="9" spans="1:16" ht="23.25" x14ac:dyDescent="0.25">
      <c r="A9" s="187"/>
      <c r="B9" s="188"/>
      <c r="C9" s="188"/>
      <c r="D9" s="188"/>
      <c r="E9" s="188"/>
      <c r="F9" s="188"/>
      <c r="G9" s="180"/>
      <c r="H9" s="180"/>
      <c r="I9" s="180"/>
      <c r="J9" s="180"/>
      <c r="K9" s="180"/>
      <c r="L9" s="180"/>
      <c r="M9" s="180"/>
      <c r="N9" s="180"/>
      <c r="O9" s="180"/>
      <c r="P9" s="181"/>
    </row>
    <row r="10" spans="1:16" x14ac:dyDescent="0.25">
      <c r="A10" s="189" t="s">
        <v>286</v>
      </c>
      <c r="B10" s="190"/>
      <c r="C10" s="190" t="s">
        <v>299</v>
      </c>
      <c r="D10" s="190"/>
      <c r="E10" s="191"/>
      <c r="F10" s="191"/>
      <c r="G10" s="177"/>
      <c r="H10" s="177"/>
      <c r="I10" s="177"/>
      <c r="J10" s="177"/>
      <c r="K10" s="177"/>
      <c r="L10" s="177"/>
      <c r="M10" s="177"/>
      <c r="N10" s="180"/>
      <c r="O10" s="180"/>
      <c r="P10" s="181"/>
    </row>
    <row r="11" spans="1:16" x14ac:dyDescent="0.25">
      <c r="A11" s="192" t="s">
        <v>287</v>
      </c>
      <c r="B11" s="193"/>
      <c r="C11" s="390" t="s">
        <v>299</v>
      </c>
      <c r="D11" s="390"/>
      <c r="E11" s="390"/>
      <c r="F11" s="390"/>
      <c r="G11" s="390"/>
      <c r="H11" s="390"/>
      <c r="I11" s="390"/>
      <c r="J11" s="390"/>
      <c r="K11" s="390"/>
      <c r="L11" s="390"/>
      <c r="M11" s="390"/>
      <c r="N11" s="180"/>
      <c r="O11" s="180"/>
      <c r="P11" s="181"/>
    </row>
    <row r="12" spans="1:16" x14ac:dyDescent="0.25">
      <c r="A12" s="192" t="s">
        <v>288</v>
      </c>
      <c r="B12" s="193"/>
      <c r="C12" s="194">
        <v>0</v>
      </c>
      <c r="D12" s="193" t="s">
        <v>289</v>
      </c>
      <c r="E12" s="177"/>
      <c r="F12" s="177"/>
      <c r="G12" s="177"/>
      <c r="H12" s="177"/>
      <c r="I12" s="177"/>
      <c r="J12" s="177"/>
      <c r="K12" s="177"/>
      <c r="L12" s="177"/>
      <c r="M12" s="177"/>
      <c r="N12" s="180"/>
      <c r="O12" s="180"/>
      <c r="P12" s="181"/>
    </row>
    <row r="13" spans="1:16" x14ac:dyDescent="0.25">
      <c r="A13" s="192" t="s">
        <v>298</v>
      </c>
      <c r="B13" s="193"/>
      <c r="C13" s="244">
        <v>40</v>
      </c>
      <c r="D13" s="193" t="s">
        <v>289</v>
      </c>
      <c r="E13" s="177"/>
      <c r="F13" s="177"/>
      <c r="G13" s="177"/>
      <c r="H13" s="177"/>
      <c r="I13" s="177"/>
      <c r="J13" s="177"/>
      <c r="K13" s="177"/>
      <c r="L13" s="177"/>
      <c r="M13" s="177"/>
      <c r="N13" s="180"/>
      <c r="O13" s="180"/>
      <c r="P13" s="181"/>
    </row>
    <row r="14" spans="1:16" x14ac:dyDescent="0.25">
      <c r="A14" s="195"/>
      <c r="B14" s="193"/>
      <c r="C14" s="194"/>
      <c r="D14" s="193"/>
      <c r="E14" s="180"/>
      <c r="F14" s="180"/>
      <c r="G14" s="180"/>
      <c r="H14" s="180"/>
      <c r="I14" s="180"/>
      <c r="J14" s="180"/>
      <c r="K14" s="180"/>
      <c r="L14" s="180"/>
      <c r="M14" s="180"/>
      <c r="N14" s="180"/>
      <c r="O14" s="180"/>
      <c r="P14" s="181"/>
    </row>
    <row r="15" spans="1:16" x14ac:dyDescent="0.25">
      <c r="A15" s="192" t="s">
        <v>290</v>
      </c>
      <c r="B15" s="193"/>
      <c r="C15" s="245">
        <f>C13+C12</f>
        <v>40</v>
      </c>
      <c r="D15" s="193" t="s">
        <v>289</v>
      </c>
      <c r="E15" s="180"/>
      <c r="F15" s="180"/>
      <c r="G15" s="180"/>
      <c r="H15" s="180"/>
      <c r="I15" s="180"/>
      <c r="J15" s="180"/>
      <c r="K15" s="180"/>
      <c r="L15" s="180"/>
      <c r="M15" s="180"/>
      <c r="N15" s="180"/>
      <c r="O15" s="180"/>
      <c r="P15" s="181"/>
    </row>
    <row r="16" spans="1:16" x14ac:dyDescent="0.25">
      <c r="A16" s="195"/>
      <c r="B16" s="193"/>
      <c r="C16" s="193"/>
      <c r="D16" s="193"/>
      <c r="E16" s="180"/>
      <c r="F16" s="180"/>
      <c r="G16" s="180"/>
      <c r="H16" s="180"/>
      <c r="I16" s="180"/>
      <c r="J16" s="180"/>
      <c r="K16" s="180"/>
      <c r="L16" s="180"/>
      <c r="M16" s="180"/>
      <c r="N16" s="180"/>
      <c r="O16" s="180"/>
      <c r="P16" s="181"/>
    </row>
    <row r="17" spans="1:16" x14ac:dyDescent="0.25">
      <c r="A17" s="192" t="s">
        <v>291</v>
      </c>
      <c r="B17" s="193"/>
      <c r="C17" s="193"/>
      <c r="D17" s="193"/>
      <c r="E17" s="196" t="s">
        <v>344</v>
      </c>
      <c r="F17" s="193"/>
      <c r="G17" s="193"/>
      <c r="H17" s="244">
        <v>13.03</v>
      </c>
      <c r="I17" s="193" t="s">
        <v>292</v>
      </c>
      <c r="J17" s="180"/>
      <c r="K17" s="180"/>
      <c r="L17" s="180"/>
      <c r="M17" s="180"/>
      <c r="N17" s="180"/>
      <c r="O17" s="180"/>
      <c r="P17" s="181"/>
    </row>
    <row r="18" spans="1:16" x14ac:dyDescent="0.25">
      <c r="A18" s="197"/>
      <c r="B18" s="180"/>
      <c r="C18" s="180"/>
      <c r="D18" s="180"/>
      <c r="E18" s="196" t="s">
        <v>343</v>
      </c>
      <c r="F18" s="193"/>
      <c r="G18" s="193"/>
      <c r="H18" s="244">
        <v>18.34</v>
      </c>
      <c r="I18" s="193" t="s">
        <v>292</v>
      </c>
      <c r="J18" s="180"/>
      <c r="K18" s="180"/>
      <c r="L18" s="180"/>
      <c r="M18" s="198"/>
      <c r="N18" s="180"/>
      <c r="O18" s="180"/>
      <c r="P18" s="181"/>
    </row>
    <row r="19" spans="1:16" x14ac:dyDescent="0.25">
      <c r="A19" s="199" t="s">
        <v>293</v>
      </c>
      <c r="B19" s="180"/>
      <c r="C19" s="180"/>
      <c r="D19" s="180"/>
      <c r="E19" s="196" t="s">
        <v>294</v>
      </c>
      <c r="F19" s="193"/>
      <c r="G19" s="193"/>
      <c r="H19" s="244">
        <v>0</v>
      </c>
      <c r="I19" s="193" t="s">
        <v>292</v>
      </c>
      <c r="J19" s="180"/>
      <c r="K19" s="180"/>
      <c r="L19" s="180"/>
      <c r="M19" s="198"/>
      <c r="N19" s="180"/>
      <c r="O19" s="180"/>
      <c r="P19" s="181"/>
    </row>
    <row r="20" spans="1:16" x14ac:dyDescent="0.25">
      <c r="A20" s="197"/>
      <c r="B20" s="180"/>
      <c r="C20" s="180"/>
      <c r="D20" s="180"/>
      <c r="E20" s="193"/>
      <c r="F20" s="193"/>
      <c r="G20" s="193"/>
      <c r="H20" s="200"/>
      <c r="I20" s="193"/>
      <c r="J20" s="180"/>
      <c r="K20" s="180"/>
      <c r="L20" s="180"/>
      <c r="M20" s="198"/>
      <c r="N20" s="180"/>
      <c r="O20" s="180"/>
      <c r="P20" s="181"/>
    </row>
    <row r="21" spans="1:16" x14ac:dyDescent="0.25">
      <c r="A21" s="197"/>
      <c r="B21" s="180"/>
      <c r="C21" s="180"/>
      <c r="D21" s="180"/>
      <c r="E21" s="196" t="s">
        <v>295</v>
      </c>
      <c r="F21" s="193"/>
      <c r="G21" s="193"/>
      <c r="H21" s="201">
        <f>SUM(H17:H19)</f>
        <v>31.369999999999997</v>
      </c>
      <c r="I21" s="196" t="s">
        <v>296</v>
      </c>
      <c r="J21" s="180"/>
      <c r="K21" s="180"/>
      <c r="L21" s="180"/>
      <c r="M21" s="198"/>
      <c r="N21" s="180"/>
      <c r="O21" s="180"/>
      <c r="P21" s="202"/>
    </row>
    <row r="22" spans="1:16" ht="15.75" thickBot="1" x14ac:dyDescent="0.3">
      <c r="A22" s="197"/>
      <c r="B22" s="180"/>
      <c r="C22" s="180"/>
      <c r="D22" s="180"/>
      <c r="E22" s="180"/>
      <c r="F22" s="180"/>
      <c r="G22" s="180"/>
      <c r="H22" s="180"/>
      <c r="I22" s="180"/>
      <c r="J22" s="180"/>
      <c r="K22" s="180"/>
      <c r="L22" s="180"/>
      <c r="M22" s="180"/>
      <c r="N22" s="180"/>
      <c r="O22" s="180"/>
      <c r="P22" s="181"/>
    </row>
    <row r="23" spans="1:16" x14ac:dyDescent="0.25">
      <c r="A23" s="203" t="str">
        <f>"Momento de transporte  =  "&amp;TEXT(H21,"0,00")&amp;"  x  "&amp;TEXT(C15,"0,00")&amp;"            =&gt;"</f>
        <v>Momento de transporte  =  31,37  x  40,00            =&gt;</v>
      </c>
      <c r="B23" s="204"/>
      <c r="C23" s="204"/>
      <c r="D23" s="204"/>
      <c r="E23" s="204"/>
      <c r="F23" s="378">
        <f>ROUND(C15*H21,2)</f>
        <v>1254.8</v>
      </c>
      <c r="G23" s="379"/>
      <c r="H23" s="205" t="s">
        <v>297</v>
      </c>
      <c r="I23" s="204"/>
      <c r="J23" s="204"/>
      <c r="K23" s="204"/>
      <c r="L23" s="204"/>
      <c r="M23" s="204"/>
      <c r="N23" s="204"/>
      <c r="O23" s="204"/>
      <c r="P23" s="206"/>
    </row>
  </sheetData>
  <mergeCells count="7">
    <mergeCell ref="F23:G23"/>
    <mergeCell ref="C1:P1"/>
    <mergeCell ref="C2:P2"/>
    <mergeCell ref="C3:P3"/>
    <mergeCell ref="A5:P5"/>
    <mergeCell ref="A7:P8"/>
    <mergeCell ref="C11:M11"/>
  </mergeCells>
  <pageMargins left="0.98425196850393704" right="0.98425196850393704" top="0.98425196850393704" bottom="0.98425196850393704" header="0.31496062992125984" footer="0.31496062992125984"/>
  <pageSetup paperSize="9"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Instruções Preenchimento</vt:lpstr>
      <vt:lpstr>Itens para CPUs</vt:lpstr>
      <vt:lpstr>CPUs</vt:lpstr>
      <vt:lpstr>Resumo Geral</vt:lpstr>
      <vt:lpstr>Cronograma_Desembolso</vt:lpstr>
      <vt:lpstr>BDI Serviços</vt:lpstr>
      <vt:lpstr>BDI Materiais</vt:lpstr>
      <vt:lpstr>Det Enc Sociais</vt:lpstr>
      <vt:lpstr>Mobilização</vt:lpstr>
      <vt:lpstr>CPUs!Area_de_impressao</vt:lpstr>
      <vt:lpstr>Cronograma_Desembolso!Area_de_impressao</vt:lpstr>
      <vt:lpstr>'Det Enc Sociais'!Area_de_impressao</vt:lpstr>
      <vt:lpstr>'Instruções Preenchimento'!Area_de_impressao</vt:lpstr>
      <vt:lpstr>'Itens para CPUs'!Area_de_impressao</vt:lpstr>
      <vt:lpstr>'Resumo Geral'!Area_de_impressao</vt:lpstr>
      <vt:lpstr>'Itens para CPUs'!Titulos_de_impressao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Manoel Nicolau de Souza Neto</dc:creator>
  <cp:lastModifiedBy>Manoel Nicolau de Souza Neto</cp:lastModifiedBy>
  <cp:lastPrinted>2020-02-10T18:11:42Z</cp:lastPrinted>
  <dcterms:created xsi:type="dcterms:W3CDTF">2018-08-22T11:07:12Z</dcterms:created>
  <dcterms:modified xsi:type="dcterms:W3CDTF">2020-02-14T19:25:42Z</dcterms:modified>
</cp:coreProperties>
</file>