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973" activeTab="1"/>
  </bookViews>
  <sheets>
    <sheet name="Instruções Preenchimento" sheetId="27" r:id="rId1"/>
    <sheet name="Itens para CPUs" sheetId="21" r:id="rId2"/>
    <sheet name="CPUs" sheetId="20" r:id="rId3"/>
    <sheet name="Resumo Geral" sheetId="22" r:id="rId4"/>
    <sheet name="Cronograma_Desembolso" sheetId="24" r:id="rId5"/>
    <sheet name="BDI Serviços" sheetId="16" r:id="rId6"/>
    <sheet name="BDI Materiais" sheetId="15" r:id="rId7"/>
    <sheet name="Det Enc Sociais" sheetId="17" r:id="rId8"/>
    <sheet name="Mobilização" sheetId="28" r:id="rId9"/>
  </sheets>
  <externalReferences>
    <externalReference r:id="rId10"/>
    <externalReference r:id="rId11"/>
    <externalReference r:id="rId12"/>
    <externalReference r:id="rId13"/>
    <externalReference r:id="rId14"/>
    <externalReference r:id="rId15"/>
    <externalReference r:id="rId16"/>
    <externalReference r:id="rId17"/>
  </externalReferences>
  <definedNames>
    <definedName name="\A" localSheetId="6">[1]SERVIÇO!#REF!</definedName>
    <definedName name="\A" localSheetId="5">[1]SERVIÇO!#REF!</definedName>
    <definedName name="\A" localSheetId="4">[1]SERVIÇO!#REF!</definedName>
    <definedName name="\A" localSheetId="7">[1]SERVIÇO!#REF!</definedName>
    <definedName name="\A">[1]SERVIÇO!#REF!</definedName>
    <definedName name="\B" localSheetId="6">[1]SERVIÇO!#REF!</definedName>
    <definedName name="\B" localSheetId="5">[1]SERVIÇO!#REF!</definedName>
    <definedName name="\B" localSheetId="4">[1]SERVIÇO!#REF!</definedName>
    <definedName name="\B" localSheetId="7">[1]SERVIÇO!#REF!</definedName>
    <definedName name="\B">[1]SERVIÇO!#REF!</definedName>
    <definedName name="\C" localSheetId="6">[1]SERVIÇO!#REF!</definedName>
    <definedName name="\C" localSheetId="5">[1]SERVIÇO!#REF!</definedName>
    <definedName name="\C" localSheetId="4">[1]SERVIÇO!#REF!</definedName>
    <definedName name="\C" localSheetId="7">[1]SERVIÇO!#REF!</definedName>
    <definedName name="\C">[1]SERVIÇO!#REF!</definedName>
    <definedName name="\I" localSheetId="6">[1]SERVIÇO!#REF!</definedName>
    <definedName name="\I" localSheetId="5">[1]SERVIÇO!#REF!</definedName>
    <definedName name="\I" localSheetId="4">[1]SERVIÇO!#REF!</definedName>
    <definedName name="\I" localSheetId="7">[1]SERVIÇO!#REF!</definedName>
    <definedName name="\I">[1]SERVIÇO!#REF!</definedName>
    <definedName name="\J" localSheetId="6">[1]SERVIÇO!#REF!</definedName>
    <definedName name="\J" localSheetId="5">[1]SERVIÇO!#REF!</definedName>
    <definedName name="\J" localSheetId="4">[1]SERVIÇO!#REF!</definedName>
    <definedName name="\J" localSheetId="7">[1]SERVIÇO!#REF!</definedName>
    <definedName name="\J">[1]SERVIÇO!#REF!</definedName>
    <definedName name="\O" localSheetId="4">[1]SERVIÇO!#REF!</definedName>
    <definedName name="\O">[1]SERVIÇO!#REF!</definedName>
    <definedName name="\P" localSheetId="4">[1]SERVIÇO!#REF!</definedName>
    <definedName name="\P">[1]SERVIÇO!#REF!</definedName>
    <definedName name="_10af_4" localSheetId="6">#REF!</definedName>
    <definedName name="_10af_4" localSheetId="5">#REF!</definedName>
    <definedName name="_10af_4" localSheetId="4">#REF!</definedName>
    <definedName name="_10af_4" localSheetId="7">#REF!</definedName>
    <definedName name="_10af_4">#REF!</definedName>
    <definedName name="_11ag_1" localSheetId="6">#REF!</definedName>
    <definedName name="_11ag_1" localSheetId="5">#REF!</definedName>
    <definedName name="_11ag_1" localSheetId="4">#REF!</definedName>
    <definedName name="_11ag_1" localSheetId="7">#REF!</definedName>
    <definedName name="_11ag_1">#REF!</definedName>
    <definedName name="_12ag_2" localSheetId="6">#REF!</definedName>
    <definedName name="_12ag_2" localSheetId="5">#REF!</definedName>
    <definedName name="_12ag_2" localSheetId="4">#REF!</definedName>
    <definedName name="_12ag_2" localSheetId="7">#REF!</definedName>
    <definedName name="_12ag_2">#REF!</definedName>
    <definedName name="_13ag_3" localSheetId="4">#REF!</definedName>
    <definedName name="_13ag_3">#REF!</definedName>
    <definedName name="_14ag_4" localSheetId="4">#REF!</definedName>
    <definedName name="_14ag_4">#REF!</definedName>
    <definedName name="_15cho_1" localSheetId="4">#REF!</definedName>
    <definedName name="_15cho_1">#REF!</definedName>
    <definedName name="_16cho_2" localSheetId="4">#REF!</definedName>
    <definedName name="_16cho_2">#REF!</definedName>
    <definedName name="_17cho_3" localSheetId="4">#REF!</definedName>
    <definedName name="_17cho_3">#REF!</definedName>
    <definedName name="_18cho_4" localSheetId="4">#REF!</definedName>
    <definedName name="_18cho_4">#REF!</definedName>
    <definedName name="_19ci_1" localSheetId="4">#REF!</definedName>
    <definedName name="_19ci_1">#REF!</definedName>
    <definedName name="_1a_1" localSheetId="4">#REF!</definedName>
    <definedName name="_1a_1">#REF!</definedName>
    <definedName name="_20ci_2" localSheetId="4">#REF!</definedName>
    <definedName name="_20ci_2">#REF!</definedName>
    <definedName name="_21ci_3" localSheetId="4">#REF!</definedName>
    <definedName name="_21ci_3">#REF!</definedName>
    <definedName name="_22ci_4" localSheetId="4">#REF!</definedName>
    <definedName name="_22ci_4">#REF!</definedName>
    <definedName name="_23Excel_BuiltIn_Print_Area_2" localSheetId="4">#REF!</definedName>
    <definedName name="_23Excel_BuiltIn_Print_Area_2">#REF!</definedName>
    <definedName name="_24Excel_BuiltIn_Print_Area_3" localSheetId="4">#REF!</definedName>
    <definedName name="_24Excel_BuiltIn_Print_Area_3">#REF!</definedName>
    <definedName name="_25Excel_BuiltIn_Print_Area_13_1" localSheetId="6">('[2]Detalhamento - Obras Civis'!$A$5:$F$6,'[2]Detalhamento - Obras Civis'!#REF!,'[2]Detalhamento - Obras Civis'!#REF!,'[2]Detalhamento - Obras Civis'!#REF!,'[2]Detalhamento - Obras Civis'!#REF!,'[2]Detalhamento - Obras Civis'!$A$7:$F$125)</definedName>
    <definedName name="_25Excel_BuiltIn_Print_Area_13_1" localSheetId="5">('[2]Detalhamento - Obras Civis'!$A$5:$F$6,'[2]Detalhamento - Obras Civis'!#REF!,'[2]Detalhamento - Obras Civis'!#REF!,'[2]Detalhamento - Obras Civis'!#REF!,'[2]Detalhamento - Obras Civis'!#REF!,'[2]Detalhamento - Obras Civis'!$A$7:$F$125)</definedName>
    <definedName name="_25Excel_BuiltIn_Print_Area_13_1" localSheetId="4">('[2]Detalhamento - Obras Civis'!$A$5:$F$6,'[2]Detalhamento - Obras Civis'!#REF!,'[2]Detalhamento - Obras Civis'!#REF!,'[2]Detalhamento - Obras Civis'!#REF!,'[2]Detalhamento - Obras Civis'!#REF!,'[2]Detalhamento - Obras Civis'!$A$7:$F$125)</definedName>
    <definedName name="_25Excel_BuiltIn_Print_Area_13_1" localSheetId="7">('[2]Detalhamento - Obras Civis'!$A$5:$F$6,'[2]Detalhamento - Obras Civis'!#REF!,'[2]Detalhamento - Obras Civis'!#REF!,'[2]Detalhamento - Obras Civis'!#REF!,'[2]Detalhamento - Obras Civis'!#REF!,'[2]Detalhamento - Obras Civis'!$A$7:$F$125)</definedName>
    <definedName name="_25Excel_BuiltIn_Print_Area_13_1" localSheetId="8">('[2]Detalhamento - Obras Civis'!$A$5:$F$6,'[2]Detalhamento - Obras Civis'!#REF!,'[2]Detalhamento - Obras Civis'!#REF!,'[2]Detalhamento - Obras Civis'!#REF!,'[2]Detalhamento - Obras Civis'!#REF!,'[2]Detalhamento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6">#REF!</definedName>
    <definedName name="_26Excel_BuiltIn_Print_Area_7_1_1" localSheetId="5">#REF!</definedName>
    <definedName name="_26Excel_BuiltIn_Print_Area_7_1_1" localSheetId="4">#REF!</definedName>
    <definedName name="_26Excel_BuiltIn_Print_Area_7_1_1" localSheetId="7">#REF!</definedName>
    <definedName name="_26Excel_BuiltIn_Print_Area_7_1_1">#REF!</definedName>
    <definedName name="_27Excel_BuiltIn_Print_Area_8_1" localSheetId="6">(#REF!,#REF!,#REF!,#REF!,#REF!)</definedName>
    <definedName name="_27Excel_BuiltIn_Print_Area_8_1" localSheetId="5">(#REF!,#REF!,#REF!,#REF!,#REF!)</definedName>
    <definedName name="_27Excel_BuiltIn_Print_Area_8_1" localSheetId="4">(#REF!,#REF!,#REF!,#REF!,#REF!)</definedName>
    <definedName name="_27Excel_BuiltIn_Print_Area_8_1" localSheetId="7">(#REF!,#REF!,#REF!,#REF!,#REF!)</definedName>
    <definedName name="_27Excel_BuiltIn_Print_Area_8_1">(#REF!,#REF!,#REF!,#REF!,#REF!)</definedName>
    <definedName name="_28ls_1" localSheetId="6">#REF!</definedName>
    <definedName name="_28ls_1" localSheetId="5">#REF!</definedName>
    <definedName name="_28ls_1" localSheetId="4">#REF!</definedName>
    <definedName name="_28ls_1" localSheetId="7">#REF!</definedName>
    <definedName name="_28ls_1">#REF!</definedName>
    <definedName name="_29ls_2" localSheetId="6">#REF!</definedName>
    <definedName name="_29ls_2" localSheetId="5">#REF!</definedName>
    <definedName name="_29ls_2" localSheetId="4">#REF!</definedName>
    <definedName name="_29ls_2" localSheetId="7">#REF!</definedName>
    <definedName name="_29ls_2">#REF!</definedName>
    <definedName name="_2a_2" localSheetId="6">#REF!</definedName>
    <definedName name="_2a_2" localSheetId="5">#REF!</definedName>
    <definedName name="_2a_2" localSheetId="4">#REF!</definedName>
    <definedName name="_2a_2" localSheetId="7">#REF!</definedName>
    <definedName name="_2a_2">#REF!</definedName>
    <definedName name="_30ls_3" localSheetId="4">#REF!</definedName>
    <definedName name="_30ls_3">#REF!</definedName>
    <definedName name="_31ls_4" localSheetId="4">#REF!</definedName>
    <definedName name="_31ls_4">#REF!</definedName>
    <definedName name="_32lub_1" localSheetId="4">#REF!</definedName>
    <definedName name="_32lub_1">#REF!</definedName>
    <definedName name="_33lub_2" localSheetId="4">#REF!</definedName>
    <definedName name="_33lub_2">#REF!</definedName>
    <definedName name="_34lub_3" localSheetId="4">#REF!</definedName>
    <definedName name="_34lub_3">#REF!</definedName>
    <definedName name="_35lub_4" localSheetId="4">#REF!</definedName>
    <definedName name="_35lub_4">#REF!</definedName>
    <definedName name="_36meio_1" localSheetId="4">#REF!</definedName>
    <definedName name="_36meio_1">#REF!</definedName>
    <definedName name="_37meio_2" localSheetId="4">#REF!</definedName>
    <definedName name="_37meio_2">#REF!</definedName>
    <definedName name="_38meio_3" localSheetId="4">#REF!</definedName>
    <definedName name="_38meio_3">#REF!</definedName>
    <definedName name="_39meio_4" localSheetId="4">#REF!</definedName>
    <definedName name="_39meio_4">#REF!</definedName>
    <definedName name="_3a_3" localSheetId="4">#REF!</definedName>
    <definedName name="_3a_3">#REF!</definedName>
    <definedName name="_40od_1" localSheetId="4">#REF!</definedName>
    <definedName name="_40od_1">#REF!</definedName>
    <definedName name="_41od_2" localSheetId="4">#REF!</definedName>
    <definedName name="_41od_2">#REF!</definedName>
    <definedName name="_42od_3" localSheetId="4">#REF!</definedName>
    <definedName name="_42od_3">#REF!</definedName>
    <definedName name="_43od_4" localSheetId="4">#REF!</definedName>
    <definedName name="_43od_4">#REF!</definedName>
    <definedName name="_44of_1" localSheetId="4">#REF!</definedName>
    <definedName name="_44of_1">#REF!</definedName>
    <definedName name="_45of_2" localSheetId="4">#REF!</definedName>
    <definedName name="_45of_2">#REF!</definedName>
    <definedName name="_46of_3" localSheetId="4">#REF!</definedName>
    <definedName name="_46of_3">#REF!</definedName>
    <definedName name="_47of_4" localSheetId="4">#REF!</definedName>
    <definedName name="_47of_4">#REF!</definedName>
    <definedName name="_48pdm_1" localSheetId="4">#REF!</definedName>
    <definedName name="_48pdm_1">#REF!</definedName>
    <definedName name="_49pdm_2" localSheetId="4">#REF!</definedName>
    <definedName name="_49pdm_2">#REF!</definedName>
    <definedName name="_4aaa_1" localSheetId="4">#REF!</definedName>
    <definedName name="_4aaa_1">#REF!</definedName>
    <definedName name="_50pdm_3" localSheetId="4">#REF!</definedName>
    <definedName name="_50pdm_3">#REF!</definedName>
    <definedName name="_51pdm_4" localSheetId="4">#REF!</definedName>
    <definedName name="_51pdm_4">#REF!</definedName>
    <definedName name="_52pedra_1" localSheetId="4">#REF!</definedName>
    <definedName name="_52pedra_1">#REF!</definedName>
    <definedName name="_53pedra_2" localSheetId="4">#REF!</definedName>
    <definedName name="_53pedra_2">#REF!</definedName>
    <definedName name="_54pedra_3" localSheetId="4">#REF!</definedName>
    <definedName name="_54pedra_3">#REF!</definedName>
    <definedName name="_55pedra_4" localSheetId="4">#REF!</definedName>
    <definedName name="_55pedra_4">#REF!</definedName>
    <definedName name="_56port_1" localSheetId="4">#REF!</definedName>
    <definedName name="_56port_1">#REF!</definedName>
    <definedName name="_57port_2" localSheetId="4">#REF!</definedName>
    <definedName name="_57port_2">#REF!</definedName>
    <definedName name="_58port_3" localSheetId="4">#REF!</definedName>
    <definedName name="_58port_3">#REF!</definedName>
    <definedName name="_59port_4" localSheetId="4">#REF!</definedName>
    <definedName name="_59port_4">#REF!</definedName>
    <definedName name="_5aaa_2" localSheetId="4">#REF!</definedName>
    <definedName name="_5aaa_2">#REF!</definedName>
    <definedName name="_60PREF_1" localSheetId="4">#REF!</definedName>
    <definedName name="_60PREF_1">#REF!</definedName>
    <definedName name="_61PREF_2" localSheetId="4">#REF!</definedName>
    <definedName name="_61PREF_2">#REF!</definedName>
    <definedName name="_62PREF_3" localSheetId="4">#REF!</definedName>
    <definedName name="_62PREF_3">#REF!</definedName>
    <definedName name="_63PREF_4" localSheetId="4">#REF!</definedName>
    <definedName name="_63PREF_4">#REF!</definedName>
    <definedName name="_64rrrrrrrrrrrr_1" localSheetId="4">#REF!</definedName>
    <definedName name="_64rrrrrrrrrrrr_1">#REF!</definedName>
    <definedName name="_65rrrrrrrrrrrr_2" localSheetId="4">#REF!</definedName>
    <definedName name="_65rrrrrrrrrrrr_2">#REF!</definedName>
    <definedName name="_66rrrrrrrrrrrr_3" localSheetId="4">#REF!</definedName>
    <definedName name="_66rrrrrrrrrrrr_3">#REF!</definedName>
    <definedName name="_67rrrrrrrrrrrr_4" localSheetId="4">#REF!</definedName>
    <definedName name="_67rrrrrrrrrrrr_4">#REF!</definedName>
    <definedName name="_68ruas_1" localSheetId="4">#REF!</definedName>
    <definedName name="_68ruas_1">#REF!</definedName>
    <definedName name="_69ruas_2" localSheetId="4">#REF!</definedName>
    <definedName name="_69ruas_2">#REF!</definedName>
    <definedName name="_6aaa_3" localSheetId="4">#REF!</definedName>
    <definedName name="_6aaa_3">#REF!</definedName>
    <definedName name="_70ruas_3" localSheetId="4">#REF!</definedName>
    <definedName name="_70ruas_3">#REF!</definedName>
    <definedName name="_71ruas_4" localSheetId="4">#REF!</definedName>
    <definedName name="_71ruas_4">#REF!</definedName>
    <definedName name="_72se_1" localSheetId="4">#REF!</definedName>
    <definedName name="_72se_1">#REF!</definedName>
    <definedName name="_73se_2" localSheetId="4">#REF!</definedName>
    <definedName name="_73se_2">#REF!</definedName>
    <definedName name="_74se_3" localSheetId="4">#REF!</definedName>
    <definedName name="_74se_3">#REF!</definedName>
    <definedName name="_75se_4" localSheetId="4">#REF!</definedName>
    <definedName name="_75se_4">#REF!</definedName>
    <definedName name="_76sx_1" localSheetId="4">#REF!</definedName>
    <definedName name="_76sx_1">#REF!</definedName>
    <definedName name="_77sx_2" localSheetId="4">#REF!</definedName>
    <definedName name="_77sx_2">#REF!</definedName>
    <definedName name="_78sx_3" localSheetId="4">#REF!</definedName>
    <definedName name="_78sx_3">#REF!</definedName>
    <definedName name="_79sx_4" localSheetId="4">#REF!</definedName>
    <definedName name="_79sx_4">#REF!</definedName>
    <definedName name="_7af_1" localSheetId="4">#REF!</definedName>
    <definedName name="_7af_1">#REF!</definedName>
    <definedName name="_80tb100cm_1" localSheetId="4">#REF!</definedName>
    <definedName name="_80tb100cm_1">#REF!</definedName>
    <definedName name="_81tb100cm_2" localSheetId="4">#REF!</definedName>
    <definedName name="_81tb100cm_2">#REF!</definedName>
    <definedName name="_82tb100cm_3" localSheetId="4">#REF!</definedName>
    <definedName name="_82tb100cm_3">#REF!</definedName>
    <definedName name="_83tb100cm_4" localSheetId="4">#REF!</definedName>
    <definedName name="_83tb100cm_4">#REF!</definedName>
    <definedName name="_84total_1" localSheetId="4">#REF!</definedName>
    <definedName name="_84total_1">#REF!</definedName>
    <definedName name="_85total_2" localSheetId="4">#REF!</definedName>
    <definedName name="_85total_2">#REF!</definedName>
    <definedName name="_86total_3" localSheetId="4">#REF!</definedName>
    <definedName name="_86total_3">#REF!</definedName>
    <definedName name="_87total_4" localSheetId="4">#REF!</definedName>
    <definedName name="_87total_4">#REF!</definedName>
    <definedName name="_8af_2" localSheetId="4">#REF!</definedName>
    <definedName name="_8af_2">#REF!</definedName>
    <definedName name="_9af_3" localSheetId="4">#REF!</definedName>
    <definedName name="_9af_3">#REF!</definedName>
    <definedName name="_ACR10" localSheetId="6">[1]SERVIÇO!#REF!</definedName>
    <definedName name="_ACR10" localSheetId="5">[1]SERVIÇO!#REF!</definedName>
    <definedName name="_ACR10" localSheetId="4">[1]SERVIÇO!#REF!</definedName>
    <definedName name="_ACR10" localSheetId="7">[1]SERVIÇO!#REF!</definedName>
    <definedName name="_ACR10" localSheetId="8">[1]SERVIÇO!#REF!</definedName>
    <definedName name="_ACR10">[1]SERVIÇO!#REF!</definedName>
    <definedName name="_ACR15" localSheetId="6">[1]SERVIÇO!#REF!</definedName>
    <definedName name="_ACR15" localSheetId="5">[1]SERVIÇO!#REF!</definedName>
    <definedName name="_ACR15" localSheetId="4">[1]SERVIÇO!#REF!</definedName>
    <definedName name="_ACR15" localSheetId="7">[1]SERVIÇO!#REF!</definedName>
    <definedName name="_ACR15">[1]SERVIÇO!#REF!</definedName>
    <definedName name="_acr20" localSheetId="6">[1]SERVIÇO!#REF!</definedName>
    <definedName name="_acr20" localSheetId="5">[1]SERVIÇO!#REF!</definedName>
    <definedName name="_acr20" localSheetId="4">[1]SERVIÇO!#REF!</definedName>
    <definedName name="_acr20" localSheetId="7">[1]SERVIÇO!#REF!</definedName>
    <definedName name="_acr20">[1]SERVIÇO!#REF!</definedName>
    <definedName name="_acr5" localSheetId="6">[1]SERVIÇO!#REF!</definedName>
    <definedName name="_acr5" localSheetId="5">[1]SERVIÇO!#REF!</definedName>
    <definedName name="_acr5" localSheetId="4">[1]SERVIÇO!#REF!</definedName>
    <definedName name="_acr5" localSheetId="7">[1]SERVIÇO!#REF!</definedName>
    <definedName name="_acr5">[1]SERVIÇO!#REF!</definedName>
    <definedName name="_aga14" localSheetId="6">#REF!</definedName>
    <definedName name="_aga14" localSheetId="5">#REF!</definedName>
    <definedName name="_aga14" localSheetId="4">#REF!</definedName>
    <definedName name="_aga14" localSheetId="7">#REF!</definedName>
    <definedName name="_aga14">#REF!</definedName>
    <definedName name="_aga16" localSheetId="6">#REF!</definedName>
    <definedName name="_aga16" localSheetId="5">#REF!</definedName>
    <definedName name="_aga16" localSheetId="4">#REF!</definedName>
    <definedName name="_aga16" localSheetId="7">#REF!</definedName>
    <definedName name="_aga16">#REF!</definedName>
    <definedName name="_ARQ1" localSheetId="6">[1]SERVIÇO!#REF!</definedName>
    <definedName name="_ARQ1" localSheetId="5">[1]SERVIÇO!#REF!</definedName>
    <definedName name="_ARQ1" localSheetId="4">[1]SERVIÇO!#REF!</definedName>
    <definedName name="_ARQ1" localSheetId="7">[1]SERVIÇO!#REF!</definedName>
    <definedName name="_ARQ1" localSheetId="8">[1]SERVIÇO!#REF!</definedName>
    <definedName name="_ARQ1">[1]SERVIÇO!#REF!</definedName>
    <definedName name="_asc321" localSheetId="6">#REF!</definedName>
    <definedName name="_asc321" localSheetId="5">#REF!</definedName>
    <definedName name="_asc321" localSheetId="4">#REF!</definedName>
    <definedName name="_asc321" localSheetId="7">#REF!</definedName>
    <definedName name="_asc321">#REF!</definedName>
    <definedName name="_bur3220" localSheetId="6">#REF!</definedName>
    <definedName name="_bur3220" localSheetId="5">#REF!</definedName>
    <definedName name="_bur3220" localSheetId="4">#REF!</definedName>
    <definedName name="_bur3220" localSheetId="7">#REF!</definedName>
    <definedName name="_bur3220">#REF!</definedName>
    <definedName name="_cap20" localSheetId="6">#REF!</definedName>
    <definedName name="_cap20" localSheetId="5">#REF!</definedName>
    <definedName name="_cap20" localSheetId="4">#REF!</definedName>
    <definedName name="_cap20" localSheetId="7">#REF!</definedName>
    <definedName name="_cap20">#REF!</definedName>
    <definedName name="_ccr12" localSheetId="4">#REF!</definedName>
    <definedName name="_ccr12">#REF!</definedName>
    <definedName name="_cva32" localSheetId="4">#REF!</definedName>
    <definedName name="_cva32">#REF!</definedName>
    <definedName name="_cva50" localSheetId="4">#REF!</definedName>
    <definedName name="_cva50">#REF!</definedName>
    <definedName name="_cva60" localSheetId="4">#REF!</definedName>
    <definedName name="_cva60">#REF!</definedName>
    <definedName name="_cve45100" localSheetId="4">#REF!</definedName>
    <definedName name="_cve45100">#REF!</definedName>
    <definedName name="_cve90100" localSheetId="4">#REF!</definedName>
    <definedName name="_cve90100">#REF!</definedName>
    <definedName name="_cve9040" localSheetId="4">#REF!</definedName>
    <definedName name="_cve9040">#REF!</definedName>
    <definedName name="_djm10" localSheetId="4">#REF!</definedName>
    <definedName name="_djm10">#REF!</definedName>
    <definedName name="_djm15" localSheetId="4">#REF!</definedName>
    <definedName name="_djm15">#REF!</definedName>
    <definedName name="_epl2" localSheetId="4">#REF!</definedName>
    <definedName name="_epl2">#REF!</definedName>
    <definedName name="_epl5" localSheetId="4">#REF!</definedName>
    <definedName name="_epl5">#REF!</definedName>
    <definedName name="_esc15" localSheetId="4">#REF!</definedName>
    <definedName name="_esc15">#REF!</definedName>
    <definedName name="_esc4" localSheetId="4">#REF!</definedName>
    <definedName name="_esc4">#REF!</definedName>
    <definedName name="_esc6" localSheetId="4">#REF!</definedName>
    <definedName name="_esc6">#REF!</definedName>
    <definedName name="_est15" localSheetId="4">#REF!</definedName>
    <definedName name="_est15">#REF!</definedName>
    <definedName name="_fil1" localSheetId="4">#REF!</definedName>
    <definedName name="_fil1">#REF!</definedName>
    <definedName name="_fil2" localSheetId="4">#REF!</definedName>
    <definedName name="_fil2">#REF!</definedName>
    <definedName name="_xlnm._FilterDatabase" localSheetId="1" hidden="1">'Itens para CPUs'!$A$12:$J$71</definedName>
    <definedName name="_fio12" localSheetId="6">#REF!</definedName>
    <definedName name="_fio12" localSheetId="5">#REF!</definedName>
    <definedName name="_fio12" localSheetId="4">#REF!</definedName>
    <definedName name="_fio12" localSheetId="7">#REF!</definedName>
    <definedName name="_fio12">#REF!</definedName>
    <definedName name="_fis5" localSheetId="6">#REF!</definedName>
    <definedName name="_fis5" localSheetId="5">#REF!</definedName>
    <definedName name="_fis5" localSheetId="4">#REF!</definedName>
    <definedName name="_fis5" localSheetId="7">#REF!</definedName>
    <definedName name="_fis5">#REF!</definedName>
    <definedName name="_flf50" localSheetId="6">#REF!</definedName>
    <definedName name="_flf50" localSheetId="5">#REF!</definedName>
    <definedName name="_flf50" localSheetId="4">#REF!</definedName>
    <definedName name="_flf50" localSheetId="7">#REF!</definedName>
    <definedName name="_flf50">#REF!</definedName>
    <definedName name="_flf60" localSheetId="4">#REF!</definedName>
    <definedName name="_flf60">#REF!</definedName>
    <definedName name="_fpd12" localSheetId="4">#REF!</definedName>
    <definedName name="_fpd12">#REF!</definedName>
    <definedName name="_fvr10" localSheetId="4">#REF!</definedName>
    <definedName name="_fvr10">#REF!</definedName>
    <definedName name="_itu1" localSheetId="4">#REF!</definedName>
    <definedName name="_itu1">#REF!</definedName>
    <definedName name="_jla20" localSheetId="4">#REF!</definedName>
    <definedName name="_jla20">#REF!</definedName>
    <definedName name="_jla32" localSheetId="4">#REF!</definedName>
    <definedName name="_jla32">#REF!</definedName>
    <definedName name="_lpi100" localSheetId="4">#REF!</definedName>
    <definedName name="_lpi100">#REF!</definedName>
    <definedName name="_lvg10060" localSheetId="4">#REF!</definedName>
    <definedName name="_lvg10060">#REF!</definedName>
    <definedName name="_lvp32" localSheetId="4">#REF!</definedName>
    <definedName name="_lvp32">#REF!</definedName>
    <definedName name="_lxa1" localSheetId="4">#REF!</definedName>
    <definedName name="_lxa1" localSheetId="7">#REF!</definedName>
    <definedName name="_lxa1">#REF!</definedName>
    <definedName name="_man50" localSheetId="4">#REF!</definedName>
    <definedName name="_man50">#REF!</definedName>
    <definedName name="_ope1" localSheetId="4">#REF!</definedName>
    <definedName name="_ope1">#REF!</definedName>
    <definedName name="_ope2" localSheetId="4">#REF!</definedName>
    <definedName name="_ope2">#REF!</definedName>
    <definedName name="_ope3" localSheetId="4">#REF!</definedName>
    <definedName name="_ope3">#REF!</definedName>
    <definedName name="_pne1" localSheetId="4">#REF!</definedName>
    <definedName name="_pne1">#REF!</definedName>
    <definedName name="_pne2" localSheetId="4">#REF!</definedName>
    <definedName name="_pne2">#REF!</definedName>
    <definedName name="_prg1515" localSheetId="4">#REF!</definedName>
    <definedName name="_prg1515">#REF!</definedName>
    <definedName name="_prg1827" localSheetId="4">#REF!</definedName>
    <definedName name="_prg1827">#REF!</definedName>
    <definedName name="_ptc7" localSheetId="4">#REF!</definedName>
    <definedName name="_ptc7" localSheetId="7">#REF!</definedName>
    <definedName name="_ptc7">#REF!</definedName>
    <definedName name="_ptm6" localSheetId="4">#REF!</definedName>
    <definedName name="_ptm6">#REF!</definedName>
    <definedName name="_qdm3" localSheetId="4">#REF!</definedName>
    <definedName name="_qdm3">#REF!</definedName>
    <definedName name="_QT100" localSheetId="6">[1]SERVIÇO!#REF!</definedName>
    <definedName name="_QT100" localSheetId="5">[1]SERVIÇO!#REF!</definedName>
    <definedName name="_QT100" localSheetId="4">[1]SERVIÇO!#REF!</definedName>
    <definedName name="_QT100" localSheetId="7">[1]SERVIÇO!#REF!</definedName>
    <definedName name="_QT100" localSheetId="8">[1]SERVIÇO!#REF!</definedName>
    <definedName name="_QT100">[1]SERVIÇO!#REF!</definedName>
    <definedName name="_QT2" localSheetId="6">[1]SERVIÇO!#REF!</definedName>
    <definedName name="_QT2" localSheetId="5">[1]SERVIÇO!#REF!</definedName>
    <definedName name="_QT2" localSheetId="4">[1]SERVIÇO!#REF!</definedName>
    <definedName name="_QT2" localSheetId="7">[1]SERVIÇO!#REF!</definedName>
    <definedName name="_QT2">[1]SERVIÇO!#REF!</definedName>
    <definedName name="_QT3" localSheetId="6">[1]SERVIÇO!#REF!</definedName>
    <definedName name="_QT3" localSheetId="5">[1]SERVIÇO!#REF!</definedName>
    <definedName name="_QT3" localSheetId="4">[1]SERVIÇO!#REF!</definedName>
    <definedName name="_QT3" localSheetId="7">[1]SERVIÇO!#REF!</definedName>
    <definedName name="_QT3">[1]SERVIÇO!#REF!</definedName>
    <definedName name="_QT4" localSheetId="6">[1]SERVIÇO!#REF!</definedName>
    <definedName name="_QT4" localSheetId="5">[1]SERVIÇO!#REF!</definedName>
    <definedName name="_QT4" localSheetId="4">[1]SERVIÇO!#REF!</definedName>
    <definedName name="_QT4" localSheetId="7">[1]SERVIÇO!#REF!</definedName>
    <definedName name="_QT4">[1]SERVIÇO!#REF!</definedName>
    <definedName name="_QT50" localSheetId="4">[1]SERVIÇO!#REF!</definedName>
    <definedName name="_QT50">[1]SERVIÇO!#REF!</definedName>
    <definedName name="_QT75" localSheetId="4">[1]SERVIÇO!#REF!</definedName>
    <definedName name="_QT75">[1]SERVIÇO!#REF!</definedName>
    <definedName name="_rcm10" localSheetId="6">#REF!</definedName>
    <definedName name="_rcm10" localSheetId="5">#REF!</definedName>
    <definedName name="_rcm10" localSheetId="4">#REF!</definedName>
    <definedName name="_rcm10" localSheetId="7">#REF!</definedName>
    <definedName name="_rcm10">#REF!</definedName>
    <definedName name="_rcm15" localSheetId="6">#REF!</definedName>
    <definedName name="_rcm15" localSheetId="5">#REF!</definedName>
    <definedName name="_rcm15" localSheetId="4">#REF!</definedName>
    <definedName name="_rcm15" localSheetId="7">#REF!</definedName>
    <definedName name="_rcm15">#REF!</definedName>
    <definedName name="_rcm20" localSheetId="6">#REF!</definedName>
    <definedName name="_rcm20" localSheetId="5">#REF!</definedName>
    <definedName name="_rcm20" localSheetId="4">#REF!</definedName>
    <definedName name="_rcm20" localSheetId="7">#REF!</definedName>
    <definedName name="_rcm20">#REF!</definedName>
    <definedName name="_rcm5" localSheetId="4">#REF!</definedName>
    <definedName name="_rcm5">#REF!</definedName>
    <definedName name="_res10" localSheetId="4">#REF!</definedName>
    <definedName name="_res10">#REF!</definedName>
    <definedName name="_res15" localSheetId="4">#REF!</definedName>
    <definedName name="_res15">#REF!</definedName>
    <definedName name="_res5" localSheetId="4">#REF!</definedName>
    <definedName name="_res5">#REF!</definedName>
    <definedName name="_rge32" localSheetId="4">#REF!</definedName>
    <definedName name="_rge32">#REF!</definedName>
    <definedName name="_rgf60" localSheetId="4">#REF!</definedName>
    <definedName name="_rgf60">#REF!</definedName>
    <definedName name="_rgp1" localSheetId="4">#REF!</definedName>
    <definedName name="_rgp1">#REF!</definedName>
    <definedName name="_T" localSheetId="6">[1]SERVIÇO!#REF!</definedName>
    <definedName name="_T" localSheetId="5">[1]SERVIÇO!#REF!</definedName>
    <definedName name="_T" localSheetId="4">[1]SERVIÇO!#REF!</definedName>
    <definedName name="_T" localSheetId="7">[1]SERVIÇO!#REF!</definedName>
    <definedName name="_T" localSheetId="8">[1]SERVIÇO!#REF!</definedName>
    <definedName name="_T">[1]SERVIÇO!#REF!</definedName>
    <definedName name="_tap100" localSheetId="6">#REF!</definedName>
    <definedName name="_tap100" localSheetId="5">#REF!</definedName>
    <definedName name="_tap100" localSheetId="4">#REF!</definedName>
    <definedName name="_tap100" localSheetId="7">#REF!</definedName>
    <definedName name="_tap100">#REF!</definedName>
    <definedName name="_tb112" localSheetId="6">#REF!</definedName>
    <definedName name="_tb112" localSheetId="5">#REF!</definedName>
    <definedName name="_tb112" localSheetId="4">#REF!</definedName>
    <definedName name="_tb112" localSheetId="7">#REF!</definedName>
    <definedName name="_tb112">#REF!</definedName>
    <definedName name="_tb16" localSheetId="6">#REF!</definedName>
    <definedName name="_tb16" localSheetId="5">#REF!</definedName>
    <definedName name="_tb16" localSheetId="4">#REF!</definedName>
    <definedName name="_tb16" localSheetId="7">#REF!</definedName>
    <definedName name="_tb16">#REF!</definedName>
    <definedName name="_tb19" localSheetId="4">#REF!</definedName>
    <definedName name="_tb19">#REF!</definedName>
    <definedName name="_tba20" localSheetId="4">#REF!</definedName>
    <definedName name="_tba20">#REF!</definedName>
    <definedName name="_tba32" localSheetId="4">#REF!</definedName>
    <definedName name="_tba32">#REF!</definedName>
    <definedName name="_tba50" localSheetId="4">#REF!</definedName>
    <definedName name="_tba50">#REF!</definedName>
    <definedName name="_tba60" localSheetId="4">#REF!</definedName>
    <definedName name="_tba60">#REF!</definedName>
    <definedName name="_tbe100" localSheetId="4">#REF!</definedName>
    <definedName name="_tbe100">#REF!</definedName>
    <definedName name="_tbe40" localSheetId="4">#REF!</definedName>
    <definedName name="_tbe40">#REF!</definedName>
    <definedName name="_tbe50" localSheetId="4">#REF!</definedName>
    <definedName name="_tbe50">#REF!</definedName>
    <definedName name="_tca80" localSheetId="4">#REF!</definedName>
    <definedName name="_tca80">#REF!</definedName>
    <definedName name="_tea32" localSheetId="4">#REF!</definedName>
    <definedName name="_tea32">#REF!</definedName>
    <definedName name="_tea4560" localSheetId="4">#REF!</definedName>
    <definedName name="_tea4560">#REF!</definedName>
    <definedName name="_tee100" localSheetId="4">#REF!</definedName>
    <definedName name="_tee100">#REF!</definedName>
    <definedName name="_ter10050" localSheetId="4">#REF!</definedName>
    <definedName name="_ter10050">#REF!</definedName>
    <definedName name="_tfg50" localSheetId="4">#REF!</definedName>
    <definedName name="_tfg50">#REF!</definedName>
    <definedName name="_tlf6" localSheetId="4">#REF!</definedName>
    <definedName name="_tlf6">#REF!</definedName>
    <definedName name="_Toc66241043_8" localSheetId="6">'[3]3-Material de consumo'!#REF!</definedName>
    <definedName name="_Toc66241043_8" localSheetId="5">'[3]3-Material de consumo'!#REF!</definedName>
    <definedName name="_Toc66241043_8" localSheetId="4">'[3]3-Material de consumo'!#REF!</definedName>
    <definedName name="_Toc66241043_8" localSheetId="7">'[3]3-Material de consumo'!#REF!</definedName>
    <definedName name="_Toc66241043_8" localSheetId="8">'[3]3-Material de consumo'!#REF!</definedName>
    <definedName name="_Toc66241043_8">'[3]3-Material de consumo'!#REF!</definedName>
    <definedName name="_Toc66241043_8_1" localSheetId="6">'[3]3-Material de consumo'!#REF!</definedName>
    <definedName name="_Toc66241043_8_1" localSheetId="5">'[3]3-Material de consumo'!#REF!</definedName>
    <definedName name="_Toc66241043_8_1" localSheetId="4">'[3]3-Material de consumo'!#REF!</definedName>
    <definedName name="_Toc66241043_8_1" localSheetId="7">'[3]3-Material de consumo'!#REF!</definedName>
    <definedName name="_Toc66241043_8_1">'[3]3-Material de consumo'!#REF!</definedName>
    <definedName name="_Toc66241043_8_1_4" localSheetId="6">'[3]3-Material de consumo'!#REF!</definedName>
    <definedName name="_Toc66241043_8_1_4" localSheetId="5">'[3]3-Material de consumo'!#REF!</definedName>
    <definedName name="_Toc66241043_8_1_4" localSheetId="4">'[3]3-Material de consumo'!#REF!</definedName>
    <definedName name="_Toc66241043_8_1_4" localSheetId="7">'[3]3-Material de consumo'!#REF!</definedName>
    <definedName name="_Toc66241043_8_1_4">'[3]3-Material de consumo'!#REF!</definedName>
    <definedName name="_Toc66241043_8_4" localSheetId="6">'[3]3-Material de consumo'!#REF!</definedName>
    <definedName name="_Toc66241043_8_4" localSheetId="5">'[3]3-Material de consumo'!#REF!</definedName>
    <definedName name="_Toc66241043_8_4" localSheetId="4">'[3]3-Material de consumo'!#REF!</definedName>
    <definedName name="_Toc66241043_8_4" localSheetId="7">'[3]3-Material de consumo'!#REF!</definedName>
    <definedName name="_Toc66241043_8_4">'[3]3-Material de consumo'!#REF!</definedName>
    <definedName name="_Toc66241043_8_6" localSheetId="4">'[3]3-Material de consumo'!#REF!</definedName>
    <definedName name="_Toc66241043_8_6">'[3]3-Material de consumo'!#REF!</definedName>
    <definedName name="_Toc66241043_8_6_4" localSheetId="4">'[3]3-Material de consumo'!#REF!</definedName>
    <definedName name="_Toc66241043_8_6_4">'[3]3-Material de consumo'!#REF!</definedName>
    <definedName name="_tub10012" localSheetId="6">#REF!</definedName>
    <definedName name="_tub10012" localSheetId="5">#REF!</definedName>
    <definedName name="_tub10012" localSheetId="4">#REF!</definedName>
    <definedName name="_tub10012" localSheetId="7">#REF!</definedName>
    <definedName name="_tub10012">#REF!</definedName>
    <definedName name="_tub10015" localSheetId="6">#REF!</definedName>
    <definedName name="_tub10015" localSheetId="5">#REF!</definedName>
    <definedName name="_tub10015" localSheetId="4">#REF!</definedName>
    <definedName name="_tub10015" localSheetId="7">#REF!</definedName>
    <definedName name="_tub10015">#REF!</definedName>
    <definedName name="_tub10020" localSheetId="6">#REF!</definedName>
    <definedName name="_tub10020" localSheetId="5">#REF!</definedName>
    <definedName name="_tub10020" localSheetId="4">#REF!</definedName>
    <definedName name="_tub10020" localSheetId="7">#REF!</definedName>
    <definedName name="_tub10020">#REF!</definedName>
    <definedName name="_tub15012" localSheetId="4">#REF!</definedName>
    <definedName name="_tub15012">#REF!</definedName>
    <definedName name="_tub4012" localSheetId="4">#REF!</definedName>
    <definedName name="_tub4012">#REF!</definedName>
    <definedName name="_tub4015" localSheetId="4">#REF!</definedName>
    <definedName name="_tub4015">#REF!</definedName>
    <definedName name="_tub4020" localSheetId="4">#REF!</definedName>
    <definedName name="_tub4020">#REF!</definedName>
    <definedName name="_tub5012" localSheetId="4">#REF!</definedName>
    <definedName name="_tub5012">#REF!</definedName>
    <definedName name="_tub5015" localSheetId="4">#REF!</definedName>
    <definedName name="_tub5015">#REF!</definedName>
    <definedName name="_tub5020" localSheetId="4">#REF!</definedName>
    <definedName name="_tub5020">#REF!</definedName>
    <definedName name="_tub7512" localSheetId="4">#REF!</definedName>
    <definedName name="_tub7512">#REF!</definedName>
    <definedName name="_tub7515" localSheetId="4">#REF!</definedName>
    <definedName name="_tub7515">#REF!</definedName>
    <definedName name="_tub7520" localSheetId="4">#REF!</definedName>
    <definedName name="_tub7520">#REF!</definedName>
    <definedName name="a" localSheetId="4">#REF!</definedName>
    <definedName name="a" localSheetId="7">#REF!</definedName>
    <definedName name="a">#REF!</definedName>
    <definedName name="a_1" localSheetId="4">#REF!</definedName>
    <definedName name="a_1">#REF!</definedName>
    <definedName name="a_1_4" localSheetId="4">#REF!</definedName>
    <definedName name="a_1_4">#REF!</definedName>
    <definedName name="a_4" localSheetId="4">#REF!</definedName>
    <definedName name="a_4">#REF!</definedName>
    <definedName name="a_6" localSheetId="4">#REF!</definedName>
    <definedName name="a_6">#REF!</definedName>
    <definedName name="a_6_4" localSheetId="4">#REF!</definedName>
    <definedName name="a_6_4">#REF!</definedName>
    <definedName name="aaa" localSheetId="4">#REF!</definedName>
    <definedName name="aaa" localSheetId="7">#REF!</definedName>
    <definedName name="aaa">#REF!</definedName>
    <definedName name="AAAAA" localSheetId="4">#REF!</definedName>
    <definedName name="AAAAA">#REF!</definedName>
    <definedName name="abebqt" localSheetId="6">[1]SERVIÇO!#REF!</definedName>
    <definedName name="abebqt" localSheetId="5">[1]SERVIÇO!#REF!</definedName>
    <definedName name="abebqt" localSheetId="4">[1]SERVIÇO!#REF!</definedName>
    <definedName name="abebqt" localSheetId="7">[1]SERVIÇO!#REF!</definedName>
    <definedName name="abebqt" localSheetId="8">[1]SERVIÇO!#REF!</definedName>
    <definedName name="abebqt">[1]SERVIÇO!#REF!</definedName>
    <definedName name="ACADUC" localSheetId="6">[1]SERVIÇO!#REF!</definedName>
    <definedName name="ACADUC" localSheetId="5">[1]SERVIÇO!#REF!</definedName>
    <definedName name="ACADUC" localSheetId="4">[1]SERVIÇO!#REF!</definedName>
    <definedName name="ACADUC" localSheetId="7">[1]SERVIÇO!#REF!</definedName>
    <definedName name="ACADUC">[1]SERVIÇO!#REF!</definedName>
    <definedName name="ACBEB" localSheetId="6">[1]SERVIÇO!#REF!</definedName>
    <definedName name="ACBEB" localSheetId="5">[1]SERVIÇO!#REF!</definedName>
    <definedName name="ACBEB" localSheetId="4">[1]SERVIÇO!#REF!</definedName>
    <definedName name="ACBEB" localSheetId="7">[1]SERVIÇO!#REF!</definedName>
    <definedName name="ACBEB">[1]SERVIÇO!#REF!</definedName>
    <definedName name="ACBOMB" localSheetId="6">[1]SERVIÇO!#REF!</definedName>
    <definedName name="ACBOMB" localSheetId="5">[1]SERVIÇO!#REF!</definedName>
    <definedName name="ACBOMB" localSheetId="4">[1]SERVIÇO!#REF!</definedName>
    <definedName name="ACBOMB" localSheetId="7">[1]SERVIÇO!#REF!</definedName>
    <definedName name="ACBOMB">[1]SERVIÇO!#REF!</definedName>
    <definedName name="AccessDatabase" hidden="1">"D:\Arquivos do excel\Planilha modelo1.mdb"</definedName>
    <definedName name="ACCHAF" localSheetId="6">[1]SERVIÇO!#REF!</definedName>
    <definedName name="ACCHAF" localSheetId="5">[1]SERVIÇO!#REF!</definedName>
    <definedName name="ACCHAF" localSheetId="4">[1]SERVIÇO!#REF!</definedName>
    <definedName name="ACCHAF" localSheetId="7">[1]SERVIÇO!#REF!</definedName>
    <definedName name="ACCHAF" localSheetId="8">[1]SERVIÇO!#REF!</definedName>
    <definedName name="ACCHAF">[1]SERVIÇO!#REF!</definedName>
    <definedName name="ACDER" localSheetId="6">[1]SERVIÇO!#REF!</definedName>
    <definedName name="ACDER" localSheetId="5">[1]SERVIÇO!#REF!</definedName>
    <definedName name="ACDER" localSheetId="4">[1]SERVIÇO!#REF!</definedName>
    <definedName name="ACDER" localSheetId="7">[1]SERVIÇO!#REF!</definedName>
    <definedName name="ACDER">[1]SERVIÇO!#REF!</definedName>
    <definedName name="ACDIV" localSheetId="6">[1]SERVIÇO!#REF!</definedName>
    <definedName name="ACDIV" localSheetId="5">[1]SERVIÇO!#REF!</definedName>
    <definedName name="ACDIV" localSheetId="4">[1]SERVIÇO!#REF!</definedName>
    <definedName name="ACDIV" localSheetId="7">[1]SERVIÇO!#REF!</definedName>
    <definedName name="ACDIV">[1]SERVIÇO!#REF!</definedName>
    <definedName name="ACEQP" localSheetId="6">[1]SERVIÇO!#REF!</definedName>
    <definedName name="ACEQP" localSheetId="5">[1]SERVIÇO!#REF!</definedName>
    <definedName name="ACEQP" localSheetId="4">[1]SERVIÇO!#REF!</definedName>
    <definedName name="ACEQP" localSheetId="7">[1]SERVIÇO!#REF!</definedName>
    <definedName name="ACEQP">[1]SERVIÇO!#REF!</definedName>
    <definedName name="ACHAFQT" localSheetId="6">[1]SERVIÇO!#REF!</definedName>
    <definedName name="ACHAFQT" localSheetId="5">[1]SERVIÇO!#REF!</definedName>
    <definedName name="ACHAFQT" localSheetId="4">[1]SERVIÇO!#REF!</definedName>
    <definedName name="ACHAFQT" localSheetId="7">[1]SERVIÇO!#REF!</definedName>
    <definedName name="ACHAFQT">[1]SERVIÇO!#REF!</definedName>
    <definedName name="acl" localSheetId="6">#REF!</definedName>
    <definedName name="acl" localSheetId="5">#REF!</definedName>
    <definedName name="acl" localSheetId="4">#REF!</definedName>
    <definedName name="acl" localSheetId="7">#REF!</definedName>
    <definedName name="acl">#REF!</definedName>
    <definedName name="ACMUR" localSheetId="6">[1]SERVIÇO!#REF!</definedName>
    <definedName name="ACMUR" localSheetId="5">[1]SERVIÇO!#REF!</definedName>
    <definedName name="ACMUR" localSheetId="4">[1]SERVIÇO!#REF!</definedName>
    <definedName name="ACMUR" localSheetId="7">[1]SERVIÇO!#REF!</definedName>
    <definedName name="ACMUR" localSheetId="8">[1]SERVIÇO!#REF!</definedName>
    <definedName name="ACMUR">[1]SERVIÇO!#REF!</definedName>
    <definedName name="aço" localSheetId="6">#REF!</definedName>
    <definedName name="aço" localSheetId="5">#REF!</definedName>
    <definedName name="aço" localSheetId="4">#REF!</definedName>
    <definedName name="aço" localSheetId="7">#REF!</definedName>
    <definedName name="aço">#REF!</definedName>
    <definedName name="ACONT2" localSheetId="4">[1]SERVIÇO!#REF!</definedName>
    <definedName name="ACONT2" localSheetId="8">[1]SERVIÇO!#REF!</definedName>
    <definedName name="ACONT2">[1]SERVIÇO!#REF!</definedName>
    <definedName name="ACPIPA" localSheetId="6">[1]SERVIÇO!#REF!</definedName>
    <definedName name="ACPIPA" localSheetId="5">[1]SERVIÇO!#REF!</definedName>
    <definedName name="ACPIPA" localSheetId="4">[1]SERVIÇO!#REF!</definedName>
    <definedName name="ACPIPA" localSheetId="7">[1]SERVIÇO!#REF!</definedName>
    <definedName name="ACPIPA">[1]SERVIÇO!#REF!</definedName>
    <definedName name="ACTRANSP" localSheetId="6">[1]SERVIÇO!#REF!</definedName>
    <definedName name="ACTRANSP" localSheetId="5">[1]SERVIÇO!#REF!</definedName>
    <definedName name="ACTRANSP" localSheetId="4">[1]SERVIÇO!#REF!</definedName>
    <definedName name="ACTRANSP" localSheetId="7">[1]SERVIÇO!#REF!</definedName>
    <definedName name="ACTRANSP">[1]SERVIÇO!#REF!</definedName>
    <definedName name="ade" localSheetId="6">#REF!</definedName>
    <definedName name="ade" localSheetId="5">#REF!</definedName>
    <definedName name="ade" localSheetId="4">#REF!</definedName>
    <definedName name="ade" localSheetId="7">#REF!</definedName>
    <definedName name="ade">#REF!</definedName>
    <definedName name="adtimp" localSheetId="6">#REF!</definedName>
    <definedName name="adtimp" localSheetId="5">#REF!</definedName>
    <definedName name="adtimp" localSheetId="4">#REF!</definedName>
    <definedName name="adtimp" localSheetId="7">#REF!</definedName>
    <definedName name="adtimp">#REF!</definedName>
    <definedName name="ADUCQT" localSheetId="6">[1]SERVIÇO!#REF!</definedName>
    <definedName name="ADUCQT" localSheetId="5">[1]SERVIÇO!#REF!</definedName>
    <definedName name="ADUCQT" localSheetId="4">[1]SERVIÇO!#REF!</definedName>
    <definedName name="ADUCQT" localSheetId="7">[1]SERVIÇO!#REF!</definedName>
    <definedName name="ADUCQT" localSheetId="8">[1]SERVIÇO!#REF!</definedName>
    <definedName name="ADUCQT">[1]SERVIÇO!#REF!</definedName>
    <definedName name="af" localSheetId="4">#REF!</definedName>
    <definedName name="af" localSheetId="7">#REF!</definedName>
    <definedName name="af">#REF!</definedName>
    <definedName name="af_1" localSheetId="4">#REF!</definedName>
    <definedName name="af_1">#REF!</definedName>
    <definedName name="aff" localSheetId="4">#REF!</definedName>
    <definedName name="aff">#REF!</definedName>
    <definedName name="afi" localSheetId="4">#REF!</definedName>
    <definedName name="afi">#REF!</definedName>
    <definedName name="afp" localSheetId="4">#REF!</definedName>
    <definedName name="afp">#REF!</definedName>
    <definedName name="ag" localSheetId="4">#REF!</definedName>
    <definedName name="ag" localSheetId="7">#REF!</definedName>
    <definedName name="ag">#REF!</definedName>
    <definedName name="ag_1" localSheetId="4">#REF!</definedName>
    <definedName name="ag_1">#REF!</definedName>
    <definedName name="agr" localSheetId="4">#REF!</definedName>
    <definedName name="agr">#REF!</definedName>
    <definedName name="AITEM" localSheetId="6">[1]SERVIÇO!#REF!</definedName>
    <definedName name="AITEM" localSheetId="5">[1]SERVIÇO!#REF!</definedName>
    <definedName name="AITEM" localSheetId="4">[1]SERVIÇO!#REF!</definedName>
    <definedName name="AITEM" localSheetId="7">[1]SERVIÇO!#REF!</definedName>
    <definedName name="AITEM" localSheetId="8">[1]SERVIÇO!#REF!</definedName>
    <definedName name="AITEM">[1]SERVIÇO!#REF!</definedName>
    <definedName name="ALTADUC" localSheetId="6">[1]SERVIÇO!#REF!</definedName>
    <definedName name="ALTADUC" localSheetId="5">[1]SERVIÇO!#REF!</definedName>
    <definedName name="ALTADUC" localSheetId="4">[1]SERVIÇO!#REF!</definedName>
    <definedName name="ALTADUC" localSheetId="7">[1]SERVIÇO!#REF!</definedName>
    <definedName name="ALTADUC">[1]SERVIÇO!#REF!</definedName>
    <definedName name="ALTBOMB" localSheetId="6">[1]SERVIÇO!#REF!</definedName>
    <definedName name="ALTBOMB" localSheetId="5">[1]SERVIÇO!#REF!</definedName>
    <definedName name="ALTBOMB" localSheetId="4">[1]SERVIÇO!#REF!</definedName>
    <definedName name="ALTBOMB" localSheetId="7">[1]SERVIÇO!#REF!</definedName>
    <definedName name="ALTBOMB">[1]SERVIÇO!#REF!</definedName>
    <definedName name="ALTCAP" localSheetId="6">[1]SERVIÇO!#REF!</definedName>
    <definedName name="ALTCAP" localSheetId="5">[1]SERVIÇO!#REF!</definedName>
    <definedName name="ALTCAP" localSheetId="4">[1]SERVIÇO!#REF!</definedName>
    <definedName name="ALTCAP" localSheetId="7">[1]SERVIÇO!#REF!</definedName>
    <definedName name="ALTCAP">[1]SERVIÇO!#REF!</definedName>
    <definedName name="ALTDER" localSheetId="6">[1]SERVIÇO!#REF!</definedName>
    <definedName name="ALTDER" localSheetId="5">[1]SERVIÇO!#REF!</definedName>
    <definedName name="ALTDER" localSheetId="4">[1]SERVIÇO!#REF!</definedName>
    <definedName name="ALTDER" localSheetId="7">[1]SERVIÇO!#REF!</definedName>
    <definedName name="ALTDER">[1]SERVIÇO!#REF!</definedName>
    <definedName name="ALTEQUIP" localSheetId="4">[1]SERVIÇO!#REF!</definedName>
    <definedName name="ALTEQUIP">[1]SERVIÇO!#REF!</definedName>
    <definedName name="ALTIEQP" localSheetId="4">[1]SERVIÇO!#REF!</definedName>
    <definedName name="ALTIEQP">[1]SERVIÇO!#REF!</definedName>
    <definedName name="ALTMUR" localSheetId="4">[1]SERVIÇO!#REF!</definedName>
    <definedName name="ALTMUR">[1]SERVIÇO!#REF!</definedName>
    <definedName name="ALTRES10" localSheetId="4">[1]SERVIÇO!#REF!</definedName>
    <definedName name="ALTRES10">[1]SERVIÇO!#REF!</definedName>
    <definedName name="ALTRES15" localSheetId="4">[1]SERVIÇO!#REF!</definedName>
    <definedName name="ALTRES15">[1]SERVIÇO!#REF!</definedName>
    <definedName name="ALTRES20" localSheetId="4">[1]SERVIÇO!#REF!</definedName>
    <definedName name="ALTRES20">[1]SERVIÇO!#REF!</definedName>
    <definedName name="ALTTRANS" localSheetId="4">[1]SERVIÇO!#REF!</definedName>
    <definedName name="ALTTRANS">[1]SERVIÇO!#REF!</definedName>
    <definedName name="amc" localSheetId="6">#REF!</definedName>
    <definedName name="amc" localSheetId="5">#REF!</definedName>
    <definedName name="amc" localSheetId="4">#REF!</definedName>
    <definedName name="amc" localSheetId="7">#REF!</definedName>
    <definedName name="amc">#REF!</definedName>
    <definedName name="amd" localSheetId="6">#REF!</definedName>
    <definedName name="amd" localSheetId="5">#REF!</definedName>
    <definedName name="amd" localSheetId="4">#REF!</definedName>
    <definedName name="amd" localSheetId="7">#REF!</definedName>
    <definedName name="amd">#REF!</definedName>
    <definedName name="ame" localSheetId="6">#REF!</definedName>
    <definedName name="ame" localSheetId="5">#REF!</definedName>
    <definedName name="ame" localSheetId="4">#REF!</definedName>
    <definedName name="ame" localSheetId="7">#REF!</definedName>
    <definedName name="ame">#REF!</definedName>
    <definedName name="amm" localSheetId="4">#REF!</definedName>
    <definedName name="amm">#REF!</definedName>
    <definedName name="AmorEscri" localSheetId="6">[4]EquiA!#REF!</definedName>
    <definedName name="AmorEscri" localSheetId="5">[4]EquiA!#REF!</definedName>
    <definedName name="AmorEscri" localSheetId="4">[4]EquiA!#REF!</definedName>
    <definedName name="AmorEscri" localSheetId="7">[4]EquiA!#REF!</definedName>
    <definedName name="AmorEscri" localSheetId="8">[4]EquiA!#REF!</definedName>
    <definedName name="AmorEscri">[4]EquiA!#REF!</definedName>
    <definedName name="AmorEscri_1" localSheetId="6">[4]EquiA!#REF!</definedName>
    <definedName name="AmorEscri_1" localSheetId="5">[4]EquiA!#REF!</definedName>
    <definedName name="AmorEscri_1" localSheetId="4">[4]EquiA!#REF!</definedName>
    <definedName name="AmorEscri_1" localSheetId="7">[4]EquiA!#REF!</definedName>
    <definedName name="AmorEscri_1">[4]EquiA!#REF!</definedName>
    <definedName name="AmorEscri_1_4" localSheetId="6">[4]EquiA!#REF!</definedName>
    <definedName name="AmorEscri_1_4" localSheetId="5">[4]EquiA!#REF!</definedName>
    <definedName name="AmorEscri_1_4" localSheetId="4">[4]EquiA!#REF!</definedName>
    <definedName name="AmorEscri_1_4" localSheetId="7">[4]EquiA!#REF!</definedName>
    <definedName name="AmorEscri_1_4">[4]EquiA!#REF!</definedName>
    <definedName name="AmorEscri_4" localSheetId="6">[4]EquiA!#REF!</definedName>
    <definedName name="AmorEscri_4" localSheetId="5">[4]EquiA!#REF!</definedName>
    <definedName name="AmorEscri_4" localSheetId="4">[4]EquiA!#REF!</definedName>
    <definedName name="AmorEscri_4" localSheetId="7">[4]EquiA!#REF!</definedName>
    <definedName name="AmorEscri_4">[4]EquiA!#REF!</definedName>
    <definedName name="AmorEscri_6" localSheetId="6">[4]EquiA!#REF!</definedName>
    <definedName name="AmorEscri_6" localSheetId="5">[4]EquiA!#REF!</definedName>
    <definedName name="AmorEscri_6" localSheetId="4">[4]EquiA!#REF!</definedName>
    <definedName name="AmorEscri_6" localSheetId="7">[4]EquiA!#REF!</definedName>
    <definedName name="AmorEscri_6">[4]EquiA!#REF!</definedName>
    <definedName name="AmorEscri_6_4" localSheetId="4">[4]EquiA!#REF!</definedName>
    <definedName name="AmorEscri_6_4">[4]EquiA!#REF!</definedName>
    <definedName name="AmorVei" localSheetId="4">[4]EquiA!#REF!</definedName>
    <definedName name="AmorVei">[4]EquiA!#REF!</definedName>
    <definedName name="AmorVei_1" localSheetId="4">[4]EquiA!#REF!</definedName>
    <definedName name="AmorVei_1">[4]EquiA!#REF!</definedName>
    <definedName name="AmorVei_1_4" localSheetId="4">[4]EquiA!#REF!</definedName>
    <definedName name="AmorVei_1_4">[4]EquiA!#REF!</definedName>
    <definedName name="AmorVei_4" localSheetId="4">[4]EquiA!#REF!</definedName>
    <definedName name="AmorVei_4">[4]EquiA!#REF!</definedName>
    <definedName name="AmorVei_6" localSheetId="4">[4]EquiA!#REF!</definedName>
    <definedName name="AmorVei_6">[4]EquiA!#REF!</definedName>
    <definedName name="AmorVei_6_4" localSheetId="4">[4]EquiA!#REF!</definedName>
    <definedName name="AmorVei_6_4">[4]EquiA!#REF!</definedName>
    <definedName name="anb" localSheetId="6">#REF!</definedName>
    <definedName name="anb" localSheetId="5">#REF!</definedName>
    <definedName name="anb" localSheetId="4">#REF!</definedName>
    <definedName name="anb" localSheetId="7">#REF!</definedName>
    <definedName name="anb">#REF!</definedName>
    <definedName name="apc" localSheetId="6">#REF!</definedName>
    <definedName name="apc" localSheetId="5">#REF!</definedName>
    <definedName name="apc" localSheetId="4">#REF!</definedName>
    <definedName name="apc" localSheetId="7">#REF!</definedName>
    <definedName name="apc">#REF!</definedName>
    <definedName name="apmfs" localSheetId="4">#REF!</definedName>
    <definedName name="apmfs">#REF!</definedName>
    <definedName name="AQTEMP1" localSheetId="6">[1]SERVIÇO!#REF!</definedName>
    <definedName name="AQTEMP1" localSheetId="5">[1]SERVIÇO!#REF!</definedName>
    <definedName name="AQTEMP1" localSheetId="4">[1]SERVIÇO!#REF!</definedName>
    <definedName name="AQTEMP1" localSheetId="7">[1]SERVIÇO!#REF!</definedName>
    <definedName name="AQTEMP1" localSheetId="8">[1]SERVIÇO!#REF!</definedName>
    <definedName name="AQTEMP1">[1]SERVIÇO!#REF!</definedName>
    <definedName name="AQTEMP2" localSheetId="6">[1]SERVIÇO!#REF!</definedName>
    <definedName name="AQTEMP2" localSheetId="5">[1]SERVIÇO!#REF!</definedName>
    <definedName name="AQTEMP2" localSheetId="4">[1]SERVIÇO!#REF!</definedName>
    <definedName name="AQTEMP2" localSheetId="7">[1]SERVIÇO!#REF!</definedName>
    <definedName name="AQTEMP2">[1]SERVIÇO!#REF!</definedName>
    <definedName name="are" localSheetId="6">#REF!</definedName>
    <definedName name="are" localSheetId="5">#REF!</definedName>
    <definedName name="are" localSheetId="4">#REF!</definedName>
    <definedName name="are" localSheetId="7">#REF!</definedName>
    <definedName name="are">#REF!</definedName>
    <definedName name="_xlnm.Print_Area" localSheetId="2">CPUs!$A$1:$H$276</definedName>
    <definedName name="_xlnm.Print_Area" localSheetId="4">Cronograma_Desembolso!$A$1:$H$38</definedName>
    <definedName name="_xlnm.Print_Area" localSheetId="7">'Det Enc Sociais'!$A$2:$H$49</definedName>
    <definedName name="_xlnm.Print_Area" localSheetId="0">'Instruções Preenchimento'!$A$1:$F$16</definedName>
    <definedName name="_xlnm.Print_Area" localSheetId="1">'Itens para CPUs'!$A$1:$I$71</definedName>
    <definedName name="_xlnm.Print_Area" localSheetId="3">'Resumo Geral'!$A$1:$J$35</definedName>
    <definedName name="ARQ" localSheetId="6">[1]SERVIÇO!#REF!</definedName>
    <definedName name="ARQ" localSheetId="5">[1]SERVIÇO!#REF!</definedName>
    <definedName name="ARQ" localSheetId="4">[1]SERVIÇO!#REF!</definedName>
    <definedName name="ARQ" localSheetId="7">[1]SERVIÇO!#REF!</definedName>
    <definedName name="ARQ">[1]SERVIÇO!#REF!</definedName>
    <definedName name="ARQERR" localSheetId="6">[1]SERVIÇO!#REF!</definedName>
    <definedName name="ARQERR" localSheetId="5">[1]SERVIÇO!#REF!</definedName>
    <definedName name="ARQERR" localSheetId="4">[1]SERVIÇO!#REF!</definedName>
    <definedName name="ARQERR" localSheetId="7">[1]SERVIÇO!#REF!</definedName>
    <definedName name="ARQERR">[1]SERVIÇO!#REF!</definedName>
    <definedName name="ARQMARC" localSheetId="6">[1]SERVIÇO!#REF!</definedName>
    <definedName name="ARQMARC" localSheetId="5">[1]SERVIÇO!#REF!</definedName>
    <definedName name="ARQMARC" localSheetId="4">[1]SERVIÇO!#REF!</definedName>
    <definedName name="ARQMARC" localSheetId="7">[1]SERVIÇO!#REF!</definedName>
    <definedName name="ARQMARC">[1]SERVIÇO!#REF!</definedName>
    <definedName name="ARQPLAN" localSheetId="6">[1]SERVIÇO!#REF!</definedName>
    <definedName name="ARQPLAN" localSheetId="5">[1]SERVIÇO!#REF!</definedName>
    <definedName name="ARQPLAN" localSheetId="4">[1]SERVIÇO!#REF!</definedName>
    <definedName name="ARQPLAN" localSheetId="7">[1]SERVIÇO!#REF!</definedName>
    <definedName name="ARQPLAN">[1]SERVIÇO!#REF!</definedName>
    <definedName name="ARQT" localSheetId="4">[1]SERVIÇO!#REF!</definedName>
    <definedName name="ARQT">[1]SERVIÇO!#REF!</definedName>
    <definedName name="ARQTEMP" localSheetId="4">[1]SERVIÇO!#REF!</definedName>
    <definedName name="ARQTEMP">[1]SERVIÇO!#REF!</definedName>
    <definedName name="ARQTXT" localSheetId="4">[1]SERVIÇO!#REF!</definedName>
    <definedName name="ARQTXT">[1]SERVIÇO!#REF!</definedName>
    <definedName name="ARTEMP" localSheetId="4">[1]SERVIÇO!#REF!</definedName>
    <definedName name="ARTEMP">[1]SERVIÇO!#REF!</definedName>
    <definedName name="Asf" localSheetId="6">#REF!</definedName>
    <definedName name="Asf" localSheetId="5">#REF!</definedName>
    <definedName name="Asf" localSheetId="4">#REF!</definedName>
    <definedName name="Asf" localSheetId="7">#REF!</definedName>
    <definedName name="Asf">#REF!</definedName>
    <definedName name="ass" localSheetId="6">[1]SERVIÇO!#REF!</definedName>
    <definedName name="ass" localSheetId="5">[1]SERVIÇO!#REF!</definedName>
    <definedName name="ass" localSheetId="4">[1]SERVIÇO!#REF!</definedName>
    <definedName name="ass" localSheetId="7">[1]SERVIÇO!#REF!</definedName>
    <definedName name="ass">[1]SERVIÇO!#REF!</definedName>
    <definedName name="B320I" localSheetId="6">#REF!</definedName>
    <definedName name="B320I" localSheetId="5">#REF!</definedName>
    <definedName name="B320I" localSheetId="4">#REF!</definedName>
    <definedName name="B320I" localSheetId="7">#REF!</definedName>
    <definedName name="B320I">#REF!</definedName>
    <definedName name="B320P" localSheetId="6">#REF!</definedName>
    <definedName name="B320P" localSheetId="5">#REF!</definedName>
    <definedName name="B320P" localSheetId="4">#REF!</definedName>
    <definedName name="B320P" localSheetId="7">#REF!</definedName>
    <definedName name="B320P">#REF!</definedName>
    <definedName name="B500I" localSheetId="6">#REF!</definedName>
    <definedName name="B500I" localSheetId="5">#REF!</definedName>
    <definedName name="B500I" localSheetId="4">#REF!</definedName>
    <definedName name="B500I" localSheetId="7">#REF!</definedName>
    <definedName name="B500I">#REF!</definedName>
    <definedName name="B500P" localSheetId="4">#REF!</definedName>
    <definedName name="B500P">#REF!</definedName>
    <definedName name="BALTO" localSheetId="4">#REF!</definedName>
    <definedName name="BALTO">#REF!</definedName>
    <definedName name="_xlnm.Database" localSheetId="4">#REF!</definedName>
    <definedName name="_xlnm.Database">#REF!</definedName>
    <definedName name="bcc10.10" localSheetId="4">#REF!</definedName>
    <definedName name="bcc10.10">#REF!</definedName>
    <definedName name="bcc10.20" localSheetId="4">#REF!</definedName>
    <definedName name="bcc10.20">#REF!</definedName>
    <definedName name="bcc4.5" localSheetId="4">#REF!</definedName>
    <definedName name="bcc4.5">#REF!</definedName>
    <definedName name="bcc5.10" localSheetId="4">#REF!</definedName>
    <definedName name="bcc5.10">#REF!</definedName>
    <definedName name="bcc5.15" localSheetId="4">#REF!</definedName>
    <definedName name="bcc5.15">#REF!</definedName>
    <definedName name="bcc5.20" localSheetId="4">#REF!</definedName>
    <definedName name="bcc5.20">#REF!</definedName>
    <definedName name="bcc5.5" localSheetId="4">#REF!</definedName>
    <definedName name="bcc5.5">#REF!</definedName>
    <definedName name="bcc6.10" localSheetId="4">#REF!</definedName>
    <definedName name="bcc6.10">#REF!</definedName>
    <definedName name="bcc6.15" localSheetId="4">#REF!</definedName>
    <definedName name="bcc6.15">#REF!</definedName>
    <definedName name="bcc6.20" localSheetId="4">#REF!</definedName>
    <definedName name="bcc6.20">#REF!</definedName>
    <definedName name="bcc6.5" localSheetId="4">#REF!</definedName>
    <definedName name="bcc6.5">#REF!</definedName>
    <definedName name="bcc8.10" localSheetId="4">#REF!</definedName>
    <definedName name="bcc8.10">#REF!</definedName>
    <definedName name="bcc8.15" localSheetId="4">#REF!</definedName>
    <definedName name="bcc8.15">#REF!</definedName>
    <definedName name="bcc8.20" localSheetId="4">#REF!</definedName>
    <definedName name="bcc8.20">#REF!</definedName>
    <definedName name="bcc8.5" localSheetId="4">#REF!</definedName>
    <definedName name="bcc8.5">#REF!</definedName>
    <definedName name="bcf" localSheetId="4">#REF!</definedName>
    <definedName name="bcf">#REF!</definedName>
    <definedName name="bcp" localSheetId="4">#REF!</definedName>
    <definedName name="bcp">#REF!</definedName>
    <definedName name="BDI" localSheetId="4">#REF!</definedName>
    <definedName name="BDI">#REF!</definedName>
    <definedName name="BDIE">[5]Insumos!$D$5</definedName>
    <definedName name="bebqt" localSheetId="6">[1]SERVIÇO!#REF!</definedName>
    <definedName name="bebqt" localSheetId="5">[1]SERVIÇO!#REF!</definedName>
    <definedName name="bebqt" localSheetId="4">[1]SERVIÇO!#REF!</definedName>
    <definedName name="bebqt" localSheetId="7">[1]SERVIÇO!#REF!</definedName>
    <definedName name="bebqt">[1]SERVIÇO!#REF!</definedName>
    <definedName name="bet" localSheetId="6">#REF!</definedName>
    <definedName name="bet" localSheetId="5">#REF!</definedName>
    <definedName name="bet" localSheetId="4">#REF!</definedName>
    <definedName name="bet" localSheetId="7">#REF!</definedName>
    <definedName name="bet">#REF!</definedName>
    <definedName name="biro" localSheetId="6">[4]PessA!#REF!</definedName>
    <definedName name="biro" localSheetId="5">[4]PessA!#REF!</definedName>
    <definedName name="biro" localSheetId="4">[4]PessA!#REF!</definedName>
    <definedName name="biro" localSheetId="7">[4]PessA!#REF!</definedName>
    <definedName name="biro">[4]PessA!#REF!</definedName>
    <definedName name="biro_1" localSheetId="6">[4]PessA!#REF!</definedName>
    <definedName name="biro_1" localSheetId="5">[4]PessA!#REF!</definedName>
    <definedName name="biro_1" localSheetId="4">[4]PessA!#REF!</definedName>
    <definedName name="biro_1" localSheetId="7">[4]PessA!#REF!</definedName>
    <definedName name="biro_1">[4]PessA!#REF!</definedName>
    <definedName name="biro_1_4" localSheetId="6">[4]PessA!#REF!</definedName>
    <definedName name="biro_1_4" localSheetId="5">[4]PessA!#REF!</definedName>
    <definedName name="biro_1_4" localSheetId="4">[4]PessA!#REF!</definedName>
    <definedName name="biro_1_4" localSheetId="7">[4]PessA!#REF!</definedName>
    <definedName name="biro_1_4">[4]PessA!#REF!</definedName>
    <definedName name="biro_4" localSheetId="6">[4]PessA!#REF!</definedName>
    <definedName name="biro_4" localSheetId="5">[4]PessA!#REF!</definedName>
    <definedName name="biro_4" localSheetId="4">[4]PessA!#REF!</definedName>
    <definedName name="biro_4" localSheetId="7">[4]PessA!#REF!</definedName>
    <definedName name="biro_4">[4]PessA!#REF!</definedName>
    <definedName name="biro_6" localSheetId="6">[4]PessA!#REF!</definedName>
    <definedName name="biro_6" localSheetId="5">[4]PessA!#REF!</definedName>
    <definedName name="biro_6" localSheetId="4">[4]PessA!#REF!</definedName>
    <definedName name="biro_6" localSheetId="7">[4]PessA!#REF!</definedName>
    <definedName name="biro_6">[4]PessA!#REF!</definedName>
    <definedName name="biro_6_4" localSheetId="4">[4]PessA!#REF!</definedName>
    <definedName name="biro_6_4">[4]PessA!#REF!</definedName>
    <definedName name="bomp2" localSheetId="6">#REF!</definedName>
    <definedName name="bomp2" localSheetId="5">#REF!</definedName>
    <definedName name="bomp2" localSheetId="4">#REF!</definedName>
    <definedName name="bomp2" localSheetId="7">#REF!</definedName>
    <definedName name="bomp2">#REF!</definedName>
    <definedName name="BPF" localSheetId="6">#REF!</definedName>
    <definedName name="BPF" localSheetId="5">#REF!</definedName>
    <definedName name="BPF" localSheetId="4">#REF!</definedName>
    <definedName name="BPF" localSheetId="7">#REF!</definedName>
    <definedName name="BPF">#REF!</definedName>
    <definedName name="CA15I" localSheetId="6">#REF!</definedName>
    <definedName name="CA15I" localSheetId="5">#REF!</definedName>
    <definedName name="CA15I" localSheetId="4">#REF!</definedName>
    <definedName name="CA15I" localSheetId="7">#REF!</definedName>
    <definedName name="CA15I">#REF!</definedName>
    <definedName name="CA15P" localSheetId="4">#REF!</definedName>
    <definedName name="CA15P">#REF!</definedName>
    <definedName name="CA25I" localSheetId="4">#REF!</definedName>
    <definedName name="CA25I">#REF!</definedName>
    <definedName name="CA25P" localSheetId="4">#REF!</definedName>
    <definedName name="CA25P">#REF!</definedName>
    <definedName name="caba1_0" localSheetId="4">#REF!</definedName>
    <definedName name="caba1_0" localSheetId="7">#REF!</definedName>
    <definedName name="caba1_0">#REF!</definedName>
    <definedName name="caba4" localSheetId="4">#REF!</definedName>
    <definedName name="caba4" localSheetId="7">#REF!</definedName>
    <definedName name="caba4">#REF!</definedName>
    <definedName name="cal" localSheetId="4">#REF!</definedName>
    <definedName name="cal">#REF!</definedName>
    <definedName name="calpi" localSheetId="4">#REF!</definedName>
    <definedName name="calpi">#REF!</definedName>
    <definedName name="CAMP" localSheetId="6">[1]SERVIÇO!#REF!</definedName>
    <definedName name="CAMP" localSheetId="5">[1]SERVIÇO!#REF!</definedName>
    <definedName name="camp" localSheetId="4">#REF!</definedName>
    <definedName name="camp" localSheetId="7">#REF!</definedName>
    <definedName name="camp" localSheetId="8">#REF!</definedName>
    <definedName name="camp">#REF!</definedName>
    <definedName name="CB10I" localSheetId="6">#REF!</definedName>
    <definedName name="CB10I" localSheetId="5">#REF!</definedName>
    <definedName name="CB10I" localSheetId="4">#REF!</definedName>
    <definedName name="CB10I" localSheetId="7">#REF!</definedName>
    <definedName name="CB10I">#REF!</definedName>
    <definedName name="CB10P" localSheetId="6">#REF!</definedName>
    <definedName name="CB10P" localSheetId="5">#REF!</definedName>
    <definedName name="CB10P" localSheetId="4">#REF!</definedName>
    <definedName name="CB10P" localSheetId="7">#REF!</definedName>
    <definedName name="CB10P">#REF!</definedName>
    <definedName name="CB4I" localSheetId="4">#REF!</definedName>
    <definedName name="CB4I">#REF!</definedName>
    <definedName name="CB4P" localSheetId="4">#REF!</definedName>
    <definedName name="CB4P">#REF!</definedName>
    <definedName name="CB6.5I" localSheetId="4">#REF!</definedName>
    <definedName name="CB6.5I">#REF!</definedName>
    <definedName name="CB6.5P" localSheetId="4">#REF!</definedName>
    <definedName name="CB6.5P">#REF!</definedName>
    <definedName name="CB6I" localSheetId="4">#REF!</definedName>
    <definedName name="CB6I">#REF!</definedName>
    <definedName name="CB6P" localSheetId="4">#REF!</definedName>
    <definedName name="CB6P">#REF!</definedName>
    <definedName name="cbas" localSheetId="4">#REF!</definedName>
    <definedName name="cbas">#REF!</definedName>
    <definedName name="ccp" localSheetId="4">#REF!</definedName>
    <definedName name="ccp">#REF!</definedName>
    <definedName name="cds" localSheetId="4">#REF!</definedName>
    <definedName name="cds">#REF!</definedName>
    <definedName name="cec20x20" localSheetId="4">#REF!</definedName>
    <definedName name="cec20x20">#REF!</definedName>
    <definedName name="cer1_2" localSheetId="4">#REF!</definedName>
    <definedName name="cer1_2">#REF!</definedName>
    <definedName name="chaf" localSheetId="4">#REF!</definedName>
    <definedName name="chaf">#REF!</definedName>
    <definedName name="CHAFQT" localSheetId="6">[1]SERVIÇO!#REF!</definedName>
    <definedName name="CHAFQT" localSheetId="5">[1]SERVIÇO!#REF!</definedName>
    <definedName name="CHAFQT" localSheetId="4">[1]SERVIÇO!#REF!</definedName>
    <definedName name="CHAFQT" localSheetId="7">[1]SERVIÇO!#REF!</definedName>
    <definedName name="CHAFQT">[1]SERVIÇO!#REF!</definedName>
    <definedName name="cho" localSheetId="4">#REF!</definedName>
    <definedName name="cho" localSheetId="7">#REF!</definedName>
    <definedName name="cho">#REF!</definedName>
    <definedName name="cho_1" localSheetId="4">#REF!</definedName>
    <definedName name="cho_1">#REF!</definedName>
    <definedName name="ci" localSheetId="4">#REF!</definedName>
    <definedName name="ci" localSheetId="7">#REF!</definedName>
    <definedName name="ci">#REF!</definedName>
    <definedName name="ci_1" localSheetId="4">#REF!</definedName>
    <definedName name="ci_1">#REF!</definedName>
    <definedName name="cib" localSheetId="4">#REF!</definedName>
    <definedName name="cib">#REF!</definedName>
    <definedName name="cim" localSheetId="4">#REF!</definedName>
    <definedName name="cim">#REF!</definedName>
    <definedName name="clp" localSheetId="4">#REF!</definedName>
    <definedName name="clp">#REF!</definedName>
    <definedName name="clr1_2" localSheetId="4">#REF!</definedName>
    <definedName name="clr1_2">#REF!</definedName>
    <definedName name="CM9I" localSheetId="4">#REF!</definedName>
    <definedName name="CM9I">#REF!</definedName>
    <definedName name="CM9P" localSheetId="4">#REF!</definedName>
    <definedName name="CM9P">#REF!</definedName>
    <definedName name="COD_ATRIUM" localSheetId="4">#REF!</definedName>
    <definedName name="COD_ATRIUM">#REF!</definedName>
    <definedName name="COD_SINAPI" localSheetId="4">#REF!</definedName>
    <definedName name="COD_SINAPI">#REF!</definedName>
    <definedName name="COLSUB" localSheetId="6">[1]SERVIÇO!#REF!</definedName>
    <definedName name="COLSUB" localSheetId="5">[1]SERVIÇO!#REF!</definedName>
    <definedName name="COLSUB" localSheetId="4">[1]SERVIÇO!#REF!</definedName>
    <definedName name="COLSUB" localSheetId="7">[1]SERVIÇO!#REF!</definedName>
    <definedName name="COLSUB">[1]SERVIÇO!#REF!</definedName>
    <definedName name="comp" localSheetId="6">#REF!</definedName>
    <definedName name="comp" localSheetId="5">#REF!</definedName>
    <definedName name="comp" localSheetId="4">#REF!</definedName>
    <definedName name="comp" localSheetId="7">#REF!</definedName>
    <definedName name="comp">#REF!</definedName>
    <definedName name="CONT1" localSheetId="6">[1]SERVIÇO!#REF!</definedName>
    <definedName name="CONT1" localSheetId="5">[1]SERVIÇO!#REF!</definedName>
    <definedName name="CONT1" localSheetId="4">[1]SERVIÇO!#REF!</definedName>
    <definedName name="CONT1" localSheetId="7">[1]SERVIÇO!#REF!</definedName>
    <definedName name="CONT1">[1]SERVIÇO!#REF!</definedName>
    <definedName name="CONT2" localSheetId="6">[1]SERVIÇO!#REF!</definedName>
    <definedName name="CONT2" localSheetId="5">[1]SERVIÇO!#REF!</definedName>
    <definedName name="CONT2" localSheetId="4">[1]SERVIÇO!#REF!</definedName>
    <definedName name="CONT2" localSheetId="7">[1]SERVIÇO!#REF!</definedName>
    <definedName name="CONT2">[1]SERVIÇO!#REF!</definedName>
    <definedName name="CONT3" localSheetId="6">[1]SERVIÇO!#REF!</definedName>
    <definedName name="CONT3" localSheetId="5">[1]SERVIÇO!#REF!</definedName>
    <definedName name="CONT3" localSheetId="4">[1]SERVIÇO!#REF!</definedName>
    <definedName name="CONT3" localSheetId="7">[1]SERVIÇO!#REF!</definedName>
    <definedName name="CONT3">[1]SERVIÇO!#REF!</definedName>
    <definedName name="CONTAIT" localSheetId="6">[1]SERVIÇO!#REF!</definedName>
    <definedName name="CONTAIT" localSheetId="5">[1]SERVIÇO!#REF!</definedName>
    <definedName name="CONTAIT" localSheetId="4">[1]SERVIÇO!#REF!</definedName>
    <definedName name="CONTAIT" localSheetId="7">[1]SERVIÇO!#REF!</definedName>
    <definedName name="CONTAIT">[1]SERVIÇO!#REF!</definedName>
    <definedName name="CONTREC" localSheetId="6">[1]SERVIÇO!#REF!</definedName>
    <definedName name="CONTREC" localSheetId="5">[1]SERVIÇO!#REF!</definedName>
    <definedName name="CONTREC" localSheetId="4">[1]SERVIÇO!#REF!</definedName>
    <definedName name="CONTREC" localSheetId="7">[1]SERVIÇO!#REF!</definedName>
    <definedName name="CONTREC">[1]SERVIÇO!#REF!</definedName>
    <definedName name="CONTRES" localSheetId="4">[1]SERVIÇO!#REF!</definedName>
    <definedName name="CONTRES">[1]SERVIÇO!#REF!</definedName>
    <definedName name="CPA" localSheetId="6">#REF!</definedName>
    <definedName name="CPA" localSheetId="5">#REF!</definedName>
    <definedName name="CPA" localSheetId="4">#REF!</definedName>
    <definedName name="CPA" localSheetId="7">#REF!</definedName>
    <definedName name="CPA">#REF!</definedName>
    <definedName name="CPAF" localSheetId="6">#REF!</definedName>
    <definedName name="CPAF" localSheetId="5">#REF!</definedName>
    <definedName name="CPAF" localSheetId="4">#REF!</definedName>
    <definedName name="CPAF" localSheetId="7">#REF!</definedName>
    <definedName name="CPAF">#REF!</definedName>
    <definedName name="CRITERX" localSheetId="6">[1]SERVIÇO!#REF!</definedName>
    <definedName name="CRITERX" localSheetId="5">[1]SERVIÇO!#REF!</definedName>
    <definedName name="CRITERX" localSheetId="4">[1]SERVIÇO!#REF!</definedName>
    <definedName name="CRITERX" localSheetId="7">[1]SERVIÇO!#REF!</definedName>
    <definedName name="CRITERX">[1]SERVIÇO!#REF!</definedName>
    <definedName name="ctfa4" localSheetId="6">#REF!</definedName>
    <definedName name="ctfa4" localSheetId="5">#REF!</definedName>
    <definedName name="ctfa4" localSheetId="4">#REF!</definedName>
    <definedName name="ctfa4" localSheetId="7">#REF!</definedName>
    <definedName name="ctfa4">#REF!</definedName>
    <definedName name="ctpvc" localSheetId="6">#REF!</definedName>
    <definedName name="ctpvc" localSheetId="5">#REF!</definedName>
    <definedName name="ctpvc" localSheetId="4">#REF!</definedName>
    <definedName name="ctpvc" localSheetId="7">#REF!</definedName>
    <definedName name="ctpvc">#REF!</definedName>
    <definedName name="cumeeira" localSheetId="6">#REF!</definedName>
    <definedName name="cumeeira" localSheetId="5">#REF!</definedName>
    <definedName name="cumeeira" localSheetId="4">#REF!</definedName>
    <definedName name="cumeeira" localSheetId="7">#REF!</definedName>
    <definedName name="cumeeira">#REF!</definedName>
    <definedName name="cumeira" localSheetId="4">#REF!</definedName>
    <definedName name="cumeira">#REF!</definedName>
    <definedName name="cxp4x2" localSheetId="4">#REF!</definedName>
    <definedName name="cxp4x2">#REF!</definedName>
    <definedName name="D6I" localSheetId="4">#REF!</definedName>
    <definedName name="D6I">#REF!</definedName>
    <definedName name="D6P" localSheetId="4">#REF!</definedName>
    <definedName name="D6P">#REF!</definedName>
    <definedName name="D8I" localSheetId="4">#REF!</definedName>
    <definedName name="D8I">#REF!</definedName>
    <definedName name="D8P" localSheetId="4">#REF!</definedName>
    <definedName name="D8P">#REF!</definedName>
    <definedName name="DAT" localSheetId="4">#REF!</definedName>
    <definedName name="DAT">#REF!</definedName>
    <definedName name="DERIVQT" localSheetId="6">[1]SERVIÇO!#REF!</definedName>
    <definedName name="DERIVQT" localSheetId="5">[1]SERVIÇO!#REF!</definedName>
    <definedName name="DERIVQT" localSheetId="4">[1]SERVIÇO!#REF!</definedName>
    <definedName name="DERIVQT" localSheetId="7">[1]SERVIÇO!#REF!</definedName>
    <definedName name="DERIVQT">[1]SERVIÇO!#REF!</definedName>
    <definedName name="descnt" localSheetId="6">#REF!</definedName>
    <definedName name="descnt" localSheetId="5">#REF!</definedName>
    <definedName name="descnt" localSheetId="4">#REF!</definedName>
    <definedName name="descnt" localSheetId="7">#REF!</definedName>
    <definedName name="descnt">#REF!</definedName>
    <definedName name="descont" localSheetId="6">#REF!</definedName>
    <definedName name="descont" localSheetId="5">#REF!</definedName>
    <definedName name="descont" localSheetId="4">#REF!</definedName>
    <definedName name="descont" localSheetId="7">#REF!</definedName>
    <definedName name="descont">#REF!</definedName>
    <definedName name="desm" localSheetId="6">#REF!</definedName>
    <definedName name="desm" localSheetId="5">#REF!</definedName>
    <definedName name="desm" localSheetId="4">#REF!</definedName>
    <definedName name="desm" localSheetId="7">#REF!</definedName>
    <definedName name="desm">#REF!</definedName>
    <definedName name="DespGer" localSheetId="4">[4]Tel!#REF!</definedName>
    <definedName name="DespGer" localSheetId="8">[4]Tel!#REF!</definedName>
    <definedName name="DespGer">[4]Tel!#REF!</definedName>
    <definedName name="DespGer_1" localSheetId="6">[4]Tel!#REF!</definedName>
    <definedName name="DespGer_1" localSheetId="5">[4]Tel!#REF!</definedName>
    <definedName name="DespGer_1" localSheetId="4">[4]Tel!#REF!</definedName>
    <definedName name="DespGer_1" localSheetId="7">[4]Tel!#REF!</definedName>
    <definedName name="DespGer_1">[4]Tel!#REF!</definedName>
    <definedName name="DespGer_1_4" localSheetId="4">[4]Tel!#REF!</definedName>
    <definedName name="DespGer_1_4">[4]Tel!#REF!</definedName>
    <definedName name="DespGer_4" localSheetId="4">[4]Tel!#REF!</definedName>
    <definedName name="DespGer_4">[4]Tel!#REF!</definedName>
    <definedName name="DespGer_6" localSheetId="4">[4]Tel!#REF!</definedName>
    <definedName name="DespGer_6">[4]Tel!#REF!</definedName>
    <definedName name="DespGer_6_4" localSheetId="4">[4]Tel!#REF!</definedName>
    <definedName name="DespGer_6_4">[4]Tel!#REF!</definedName>
    <definedName name="DIE" localSheetId="6">#REF!</definedName>
    <definedName name="DIE" localSheetId="5">#REF!</definedName>
    <definedName name="DIE" localSheetId="4">#REF!</definedName>
    <definedName name="DIE" localSheetId="7">#REF!</definedName>
    <definedName name="DIE">#REF!</definedName>
    <definedName name="DIF" localSheetId="6">#REF!</definedName>
    <definedName name="DIF" localSheetId="5">#REF!</definedName>
    <definedName name="DIF" localSheetId="4">#REF!</definedName>
    <definedName name="DIF" localSheetId="7">#REF!</definedName>
    <definedName name="DIF">#REF!</definedName>
    <definedName name="DIFQT" localSheetId="6">[1]SERVIÇO!#REF!</definedName>
    <definedName name="DIFQT" localSheetId="5">[1]SERVIÇO!#REF!</definedName>
    <definedName name="DIFQT" localSheetId="4">[1]SERVIÇO!#REF!</definedName>
    <definedName name="DIFQT" localSheetId="7">[1]SERVIÇO!#REF!</definedName>
    <definedName name="DIFQT">[1]SERVIÇO!#REF!</definedName>
    <definedName name="DistMed" localSheetId="6">[4]CombLub!#REF!</definedName>
    <definedName name="DistMed" localSheetId="5">[4]CombLub!#REF!</definedName>
    <definedName name="DistMed" localSheetId="4">[4]CombLub!#REF!</definedName>
    <definedName name="DistMed" localSheetId="7">[4]CombLub!#REF!</definedName>
    <definedName name="DistMed">[4]CombLub!#REF!</definedName>
    <definedName name="DistMed_1" localSheetId="4">[4]CombLub!#REF!</definedName>
    <definedName name="DistMed_1">[4]CombLub!#REF!</definedName>
    <definedName name="DistMed_1_4" localSheetId="4">[4]CombLub!#REF!</definedName>
    <definedName name="DistMed_1_4">[4]CombLub!#REF!</definedName>
    <definedName name="DistMed_4" localSheetId="4">[4]CombLub!#REF!</definedName>
    <definedName name="DistMed_4">[4]CombLub!#REF!</definedName>
    <definedName name="DistMed_6" localSheetId="4">[4]CombLub!#REF!</definedName>
    <definedName name="DistMed_6">[4]CombLub!#REF!</definedName>
    <definedName name="DistMed_6_4" localSheetId="4">[4]CombLub!#REF!</definedName>
    <definedName name="DistMed_6_4">[4]CombLub!#REF!</definedName>
    <definedName name="DistMedMP" localSheetId="4">[4]CombLub!#REF!</definedName>
    <definedName name="DistMedMP">[4]CombLub!#REF!</definedName>
    <definedName name="DistMedMP_1" localSheetId="4">[4]CombLub!#REF!</definedName>
    <definedName name="DistMedMP_1">[4]CombLub!#REF!</definedName>
    <definedName name="DistMedMP_1_4" localSheetId="4">[4]CombLub!#REF!</definedName>
    <definedName name="DistMedMP_1_4">[4]CombLub!#REF!</definedName>
    <definedName name="DistMedMP_4" localSheetId="4">[4]CombLub!#REF!</definedName>
    <definedName name="DistMedMP_4">[4]CombLub!#REF!</definedName>
    <definedName name="DistMedMP_6" localSheetId="4">[4]CombLub!#REF!</definedName>
    <definedName name="DistMedMP_6">[4]CombLub!#REF!</definedName>
    <definedName name="DistMedMP_6_4" localSheetId="4">[4]CombLub!#REF!</definedName>
    <definedName name="DistMedMP_6_4">[4]CombLub!#REF!</definedName>
    <definedName name="DKM" localSheetId="6">#REF!</definedName>
    <definedName name="DKM" localSheetId="5">#REF!</definedName>
    <definedName name="DKM" localSheetId="4">#REF!</definedName>
    <definedName name="DKM" localSheetId="7">#REF!</definedName>
    <definedName name="DKM">#REF!</definedName>
    <definedName name="E" localSheetId="6">#REF!</definedName>
    <definedName name="E" localSheetId="5">#REF!</definedName>
    <definedName name="E" localSheetId="4">#REF!</definedName>
    <definedName name="E" localSheetId="7">#REF!</definedName>
    <definedName name="E">#REF!</definedName>
    <definedName name="EB" localSheetId="6">[4]CombLub!#REF!</definedName>
    <definedName name="EB" localSheetId="5">[4]CombLub!#REF!</definedName>
    <definedName name="EB" localSheetId="4">[4]CombLub!#REF!</definedName>
    <definedName name="EB" localSheetId="7">[4]CombLub!#REF!</definedName>
    <definedName name="EB">[4]CombLub!#REF!</definedName>
    <definedName name="EB_1" localSheetId="6">[4]CombLub!#REF!</definedName>
    <definedName name="EB_1" localSheetId="5">[4]CombLub!#REF!</definedName>
    <definedName name="EB_1" localSheetId="4">[4]CombLub!#REF!</definedName>
    <definedName name="EB_1" localSheetId="7">[4]CombLub!#REF!</definedName>
    <definedName name="EB_1">[4]CombLub!#REF!</definedName>
    <definedName name="EB_1_4" localSheetId="4">[4]CombLub!#REF!</definedName>
    <definedName name="EB_1_4">[4]CombLub!#REF!</definedName>
    <definedName name="EB_4" localSheetId="4">[4]CombLub!#REF!</definedName>
    <definedName name="EB_4">[4]CombLub!#REF!</definedName>
    <definedName name="EB_6" localSheetId="4">[4]CombLub!#REF!</definedName>
    <definedName name="EB_6">[4]CombLub!#REF!</definedName>
    <definedName name="EB_6_4" localSheetId="4">[4]CombLub!#REF!</definedName>
    <definedName name="EB_6_4">[4]CombLub!#REF!</definedName>
    <definedName name="eCameta" localSheetId="4">[4]EquiA!#REF!</definedName>
    <definedName name="eCameta">[4]EquiA!#REF!</definedName>
    <definedName name="eCameta_1" localSheetId="4">[4]EquiA!#REF!</definedName>
    <definedName name="eCameta_1">[4]EquiA!#REF!</definedName>
    <definedName name="eCameta_1_4" localSheetId="4">[4]EquiA!#REF!</definedName>
    <definedName name="eCameta_1_4">[4]EquiA!#REF!</definedName>
    <definedName name="eCameta_4" localSheetId="4">[4]EquiA!#REF!</definedName>
    <definedName name="eCameta_4">[4]EquiA!#REF!</definedName>
    <definedName name="eCameta_6" localSheetId="4">[4]EquiA!#REF!</definedName>
    <definedName name="eCameta_6">[4]EquiA!#REF!</definedName>
    <definedName name="eCameta_6_4" localSheetId="4">[4]EquiA!#REF!</definedName>
    <definedName name="eCameta_6_4">[4]EquiA!#REF!</definedName>
    <definedName name="ecm" localSheetId="6">#REF!</definedName>
    <definedName name="ecm" localSheetId="5">#REF!</definedName>
    <definedName name="ecm" localSheetId="4">#REF!</definedName>
    <definedName name="ecm" localSheetId="7">#REF!</definedName>
    <definedName name="ecm">#REF!</definedName>
    <definedName name="eee">NA()</definedName>
    <definedName name="ele" localSheetId="6">#REF!</definedName>
    <definedName name="ele" localSheetId="5">#REF!</definedName>
    <definedName name="ele" localSheetId="4">#REF!</definedName>
    <definedName name="ele" localSheetId="7">#REF!</definedName>
    <definedName name="ele">#REF!</definedName>
    <definedName name="elr1_2" localSheetId="6">#REF!</definedName>
    <definedName name="elr1_2" localSheetId="5">#REF!</definedName>
    <definedName name="elr1_2" localSheetId="4">#REF!</definedName>
    <definedName name="elr1_2" localSheetId="7">#REF!</definedName>
    <definedName name="elr1_2">#REF!</definedName>
    <definedName name="elv50x40" localSheetId="6">#REF!</definedName>
    <definedName name="elv50x40" localSheetId="5">#REF!</definedName>
    <definedName name="elv50x40" localSheetId="4">#REF!</definedName>
    <definedName name="elv50x40" localSheetId="7">#REF!</definedName>
    <definedName name="elv50x40">#REF!</definedName>
    <definedName name="eMoto" localSheetId="6">[4]EquiA!#REF!</definedName>
    <definedName name="eMoto" localSheetId="5">[4]EquiA!#REF!</definedName>
    <definedName name="eMoto" localSheetId="4">[4]EquiA!#REF!</definedName>
    <definedName name="eMoto" localSheetId="7">[4]EquiA!#REF!</definedName>
    <definedName name="eMoto">[4]EquiA!#REF!</definedName>
    <definedName name="eMoto_1" localSheetId="6">[4]EquiA!#REF!</definedName>
    <definedName name="eMoto_1" localSheetId="5">[4]EquiA!#REF!</definedName>
    <definedName name="eMoto_1" localSheetId="4">[4]EquiA!#REF!</definedName>
    <definedName name="eMoto_1" localSheetId="7">[4]EquiA!#REF!</definedName>
    <definedName name="eMoto_1">[4]EquiA!#REF!</definedName>
    <definedName name="eMoto_1_4" localSheetId="6">[4]EquiA!#REF!</definedName>
    <definedName name="eMoto_1_4" localSheetId="5">[4]EquiA!#REF!</definedName>
    <definedName name="eMoto_1_4" localSheetId="4">[4]EquiA!#REF!</definedName>
    <definedName name="eMoto_1_4" localSheetId="7">[4]EquiA!#REF!</definedName>
    <definedName name="eMoto_1_4">[4]EquiA!#REF!</definedName>
    <definedName name="eMoto_4" localSheetId="6">[4]EquiA!#REF!</definedName>
    <definedName name="eMoto_4" localSheetId="5">[4]EquiA!#REF!</definedName>
    <definedName name="eMoto_4" localSheetId="4">[4]EquiA!#REF!</definedName>
    <definedName name="eMoto_4" localSheetId="7">[4]EquiA!#REF!</definedName>
    <definedName name="eMoto_4">[4]EquiA!#REF!</definedName>
    <definedName name="eMoto_6" localSheetId="4">[4]EquiA!#REF!</definedName>
    <definedName name="eMoto_6">[4]EquiA!#REF!</definedName>
    <definedName name="eMoto_6_4" localSheetId="4">[4]EquiA!#REF!</definedName>
    <definedName name="eMoto_6_4">[4]EquiA!#REF!</definedName>
    <definedName name="enc" localSheetId="6">#REF!</definedName>
    <definedName name="enc" localSheetId="5">#REF!</definedName>
    <definedName name="enc" localSheetId="4">#REF!</definedName>
    <definedName name="enc" localSheetId="7">#REF!</definedName>
    <definedName name="enc">#REF!</definedName>
    <definedName name="ENE" localSheetId="6">#REF!</definedName>
    <definedName name="ENE" localSheetId="5">#REF!</definedName>
    <definedName name="ENE" localSheetId="4">#REF!</definedName>
    <definedName name="ENE" localSheetId="7">#REF!</definedName>
    <definedName name="ENE">#REF!</definedName>
    <definedName name="EnerConsAn" localSheetId="6">#REF!</definedName>
    <definedName name="EnerConsAn" localSheetId="5">#REF!</definedName>
    <definedName name="EnerConsAn" localSheetId="4">#REF!</definedName>
    <definedName name="EnerConsAn" localSheetId="7">#REF!</definedName>
    <definedName name="EnerConsAn">#REF!</definedName>
    <definedName name="EnerConsAn_1" localSheetId="4">#REF!</definedName>
    <definedName name="EnerConsAn_1">#REF!</definedName>
    <definedName name="EnerConsAn_1_4" localSheetId="4">#REF!</definedName>
    <definedName name="EnerConsAn_1_4">#REF!</definedName>
    <definedName name="EnerConsAn_4" localSheetId="4">#REF!</definedName>
    <definedName name="EnerConsAn_4">#REF!</definedName>
    <definedName name="EnerConsAn_6" localSheetId="4">#REF!</definedName>
    <definedName name="EnerConsAn_6">#REF!</definedName>
    <definedName name="EnerConsAn_6_4" localSheetId="4">#REF!</definedName>
    <definedName name="EnerConsAn_6_4">#REF!</definedName>
    <definedName name="EnerDemAn" localSheetId="4">#REF!</definedName>
    <definedName name="EnerDemAn">#REF!</definedName>
    <definedName name="EnerDemAn_1" localSheetId="4">#REF!</definedName>
    <definedName name="EnerDemAn_1">#REF!</definedName>
    <definedName name="EnerDemAn_1_4" localSheetId="4">#REF!</definedName>
    <definedName name="EnerDemAn_1_4">#REF!</definedName>
    <definedName name="EnerDemAn_4" localSheetId="4">#REF!</definedName>
    <definedName name="EnerDemAn_4">#REF!</definedName>
    <definedName name="EnerDemAn_6" localSheetId="4">#REF!</definedName>
    <definedName name="EnerDemAn_6">#REF!</definedName>
    <definedName name="EnerDemAn_6_4" localSheetId="4">#REF!</definedName>
    <definedName name="EnerDemAn_6_4">#REF!</definedName>
    <definedName name="epm2.5" localSheetId="4">#REF!</definedName>
    <definedName name="epm2.5">#REF!</definedName>
    <definedName name="EQPOTENC" localSheetId="6">[1]SERVIÇO!#REF!</definedName>
    <definedName name="EQPOTENC" localSheetId="5">[1]SERVIÇO!#REF!</definedName>
    <definedName name="EQPOTENC" localSheetId="4">[1]SERVIÇO!#REF!</definedName>
    <definedName name="EQPOTENC" localSheetId="7">[1]SERVIÇO!#REF!</definedName>
    <definedName name="EQPOTENC">[1]SERVIÇO!#REF!</definedName>
    <definedName name="ER">NA()</definedName>
    <definedName name="esm" localSheetId="6">#REF!</definedName>
    <definedName name="esm" localSheetId="5">#REF!</definedName>
    <definedName name="esm" localSheetId="4">#REF!</definedName>
    <definedName name="esm" localSheetId="7">#REF!</definedName>
    <definedName name="esm">#REF!</definedName>
    <definedName name="est" localSheetId="6">#REF!</definedName>
    <definedName name="est" localSheetId="5">#REF!</definedName>
    <definedName name="est" localSheetId="4">#REF!</definedName>
    <definedName name="est" localSheetId="7">#REF!</definedName>
    <definedName name="est">#REF!</definedName>
    <definedName name="est1.5_15" localSheetId="6">#REF!</definedName>
    <definedName name="est1.5_15" localSheetId="5">#REF!</definedName>
    <definedName name="est1.5_15" localSheetId="4">#REF!</definedName>
    <definedName name="est1.5_15" localSheetId="7">#REF!</definedName>
    <definedName name="est1.5_15">#REF!</definedName>
    <definedName name="eVehLev">[6]EquiA!$B$5</definedName>
    <definedName name="Excel_BuiltIn__FilterDatabase" localSheetId="6">#REF!</definedName>
    <definedName name="Excel_BuiltIn__FilterDatabase" localSheetId="5">#REF!</definedName>
    <definedName name="Excel_BuiltIn__FilterDatabase" localSheetId="4">#REF!</definedName>
    <definedName name="Excel_BuiltIn__FilterDatabase" localSheetId="7">#REF!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6">#REF!</definedName>
    <definedName name="Excel_BuiltIn_Print_Area_1_1" localSheetId="5">#REF!</definedName>
    <definedName name="Excel_BuiltIn_Print_Area_1_1" localSheetId="4">#REF!</definedName>
    <definedName name="Excel_BuiltIn_Print_Area_1_1" localSheetId="7">#REF!</definedName>
    <definedName name="Excel_BuiltIn_Print_Area_1_1">#REF!</definedName>
    <definedName name="Excel_BuiltIn_Print_Area_1_1_1" localSheetId="6">#REF!</definedName>
    <definedName name="Excel_BuiltIn_Print_Area_1_1_1" localSheetId="5">#REF!</definedName>
    <definedName name="Excel_BuiltIn_Print_Area_1_1_1" localSheetId="4">#REF!</definedName>
    <definedName name="Excel_BuiltIn_Print_Area_1_1_1" localSheetId="7">#REF!</definedName>
    <definedName name="Excel_BuiltIn_Print_Area_1_1_1">#REF!</definedName>
    <definedName name="Excel_BuiltIn_Print_Area_1_1_1_4" localSheetId="6">#REF!</definedName>
    <definedName name="Excel_BuiltIn_Print_Area_1_1_1_4" localSheetId="5">#REF!</definedName>
    <definedName name="Excel_BuiltIn_Print_Area_1_1_1_4" localSheetId="4">#REF!</definedName>
    <definedName name="Excel_BuiltIn_Print_Area_1_1_1_4" localSheetId="7">#REF!</definedName>
    <definedName name="Excel_BuiltIn_Print_Area_1_1_1_4">#REF!</definedName>
    <definedName name="Excel_BuiltIn_Print_Area_1_1_4" localSheetId="4">#REF!</definedName>
    <definedName name="Excel_BuiltIn_Print_Area_1_1_4">#REF!</definedName>
    <definedName name="Excel_BuiltIn_Print_Area_1_6" localSheetId="4">#REF!</definedName>
    <definedName name="Excel_BuiltIn_Print_Area_1_6">#REF!</definedName>
    <definedName name="Excel_BuiltIn_Print_Area_1_6_4" localSheetId="4">#REF!</definedName>
    <definedName name="Excel_BuiltIn_Print_Area_1_6_4">#REF!</definedName>
    <definedName name="Excel_BuiltIn_Print_Area_10_1" localSheetId="4">#REF!</definedName>
    <definedName name="Excel_BuiltIn_Print_Area_10_1">#REF!</definedName>
    <definedName name="Excel_BuiltIn_Print_Area_11_1" localSheetId="4">#REF!</definedName>
    <definedName name="Excel_BuiltIn_Print_Area_11_1">#REF!</definedName>
    <definedName name="Excel_BuiltIn_Print_Area_13_1" localSheetId="4">#REF!</definedName>
    <definedName name="Excel_BuiltIn_Print_Area_13_1">#REF!</definedName>
    <definedName name="Excel_BuiltIn_Print_Area_15_1" localSheetId="4">#REF!</definedName>
    <definedName name="Excel_BuiltIn_Print_Area_15_1">#REF!</definedName>
    <definedName name="Excel_BuiltIn_Print_Area_16_1" localSheetId="4">#REF!</definedName>
    <definedName name="Excel_BuiltIn_Print_Area_16_1">#REF!</definedName>
    <definedName name="Excel_BuiltIn_Print_Area_17_1" localSheetId="4">#REF!</definedName>
    <definedName name="Excel_BuiltIn_Print_Area_17_1">#REF!</definedName>
    <definedName name="Excel_BuiltIn_Print_Area_18_1" localSheetId="4">#REF!</definedName>
    <definedName name="Excel_BuiltIn_Print_Area_18_1">#REF!</definedName>
    <definedName name="Excel_BuiltIn_Print_Area_2_1_1">NA()</definedName>
    <definedName name="Excel_BuiltIn_Print_Area_20" localSheetId="6">#REF!</definedName>
    <definedName name="Excel_BuiltIn_Print_Area_20" localSheetId="5">#REF!</definedName>
    <definedName name="Excel_BuiltIn_Print_Area_20" localSheetId="4">#REF!</definedName>
    <definedName name="Excel_BuiltIn_Print_Area_20" localSheetId="7">#REF!</definedName>
    <definedName name="Excel_BuiltIn_Print_Area_20">#REF!</definedName>
    <definedName name="Excel_BuiltIn_Print_Area_21" localSheetId="6">#REF!</definedName>
    <definedName name="Excel_BuiltIn_Print_Area_21" localSheetId="5">#REF!</definedName>
    <definedName name="Excel_BuiltIn_Print_Area_21" localSheetId="4">#REF!</definedName>
    <definedName name="Excel_BuiltIn_Print_Area_21" localSheetId="7">#REF!</definedName>
    <definedName name="Excel_BuiltIn_Print_Area_21">#REF!</definedName>
    <definedName name="Excel_BuiltIn_Print_Area_21_1" localSheetId="6">#REF!</definedName>
    <definedName name="Excel_BuiltIn_Print_Area_21_1" localSheetId="5">#REF!</definedName>
    <definedName name="Excel_BuiltIn_Print_Area_21_1" localSheetId="4">#REF!</definedName>
    <definedName name="Excel_BuiltIn_Print_Area_21_1" localSheetId="7">#REF!</definedName>
    <definedName name="Excel_BuiltIn_Print_Area_21_1">#REF!</definedName>
    <definedName name="Excel_BuiltIn_Print_Area_21_1_4" localSheetId="4">#REF!</definedName>
    <definedName name="Excel_BuiltIn_Print_Area_21_1_4">#REF!</definedName>
    <definedName name="Excel_BuiltIn_Print_Area_21_4" localSheetId="4">#REF!</definedName>
    <definedName name="Excel_BuiltIn_Print_Area_21_4">#REF!</definedName>
    <definedName name="Excel_BuiltIn_Print_Area_21_6" localSheetId="4">#REF!</definedName>
    <definedName name="Excel_BuiltIn_Print_Area_21_6">#REF!</definedName>
    <definedName name="Excel_BuiltIn_Print_Area_21_6_4" localSheetId="4">#REF!</definedName>
    <definedName name="Excel_BuiltIn_Print_Area_21_6_4">#REF!</definedName>
    <definedName name="Excel_BuiltIn_Print_Area_23_1" localSheetId="4">#REF!</definedName>
    <definedName name="Excel_BuiltIn_Print_Area_23_1">#REF!</definedName>
    <definedName name="Excel_BuiltIn_Print_Area_26" localSheetId="4">#REF!</definedName>
    <definedName name="Excel_BuiltIn_Print_Area_26">#REF!</definedName>
    <definedName name="Excel_BuiltIn_Print_Area_26_1" localSheetId="4">#REF!</definedName>
    <definedName name="Excel_BuiltIn_Print_Area_26_1">#REF!</definedName>
    <definedName name="Excel_BuiltIn_Print_Area_26_1_4" localSheetId="4">#REF!</definedName>
    <definedName name="Excel_BuiltIn_Print_Area_26_1_4">#REF!</definedName>
    <definedName name="Excel_BuiltIn_Print_Area_26_4" localSheetId="4">#REF!</definedName>
    <definedName name="Excel_BuiltIn_Print_Area_26_4">#REF!</definedName>
    <definedName name="Excel_BuiltIn_Print_Area_26_6" localSheetId="4">#REF!</definedName>
    <definedName name="Excel_BuiltIn_Print_Area_26_6">#REF!</definedName>
    <definedName name="Excel_BuiltIn_Print_Area_26_6_4" localSheetId="4">#REF!</definedName>
    <definedName name="Excel_BuiltIn_Print_Area_26_6_4">#REF!</definedName>
    <definedName name="Excel_BuiltIn_Print_Area_27_1" localSheetId="4">#REF!</definedName>
    <definedName name="Excel_BuiltIn_Print_Area_27_1">#REF!</definedName>
    <definedName name="Excel_BuiltIn_Print_Area_3_1" localSheetId="4">#REF!</definedName>
    <definedName name="Excel_BuiltIn_Print_Area_3_1">#REF!</definedName>
    <definedName name="Excel_BuiltIn_Print_Area_33_1" localSheetId="4">#REF!</definedName>
    <definedName name="Excel_BuiltIn_Print_Area_33_1">#REF!</definedName>
    <definedName name="Excel_BuiltIn_Print_Area_4" localSheetId="4">#REF!</definedName>
    <definedName name="Excel_BuiltIn_Print_Area_4">#REF!</definedName>
    <definedName name="Excel_BuiltIn_Print_Area_5_1" localSheetId="4">#REF!</definedName>
    <definedName name="Excel_BuiltIn_Print_Area_5_1">#REF!</definedName>
    <definedName name="Excel_BuiltIn_Print_Area_6_1" localSheetId="4">#REF!</definedName>
    <definedName name="Excel_BuiltIn_Print_Area_6_1">#REF!</definedName>
    <definedName name="Excel_BuiltIn_Print_Area_7_1" localSheetId="6">(#REF!,#REF!,#REF!,#REF!,#REF!)</definedName>
    <definedName name="Excel_BuiltIn_Print_Area_7_1" localSheetId="5">(#REF!,#REF!,#REF!,#REF!,#REF!)</definedName>
    <definedName name="Excel_BuiltIn_Print_Area_7_1" localSheetId="4">(#REF!,#REF!,#REF!,#REF!,#REF!)</definedName>
    <definedName name="Excel_BuiltIn_Print_Area_7_1" localSheetId="7">(#REF!,#REF!,#REF!,#REF!,#REF!)</definedName>
    <definedName name="Excel_BuiltIn_Print_Area_7_1">(#REF!,#REF!,#REF!,#REF!,#REF!)</definedName>
    <definedName name="Excel_BuiltIn_Print_Area_9_1" localSheetId="6">#REF!</definedName>
    <definedName name="Excel_BuiltIn_Print_Area_9_1" localSheetId="5">#REF!</definedName>
    <definedName name="Excel_BuiltIn_Print_Area_9_1" localSheetId="4">#REF!</definedName>
    <definedName name="Excel_BuiltIn_Print_Area_9_1" localSheetId="7">#REF!</definedName>
    <definedName name="Excel_BuiltIn_Print_Area_9_1">#REF!</definedName>
    <definedName name="Excel_BuiltIn_Print_Titles" localSheetId="6">#REF!</definedName>
    <definedName name="Excel_BuiltIn_Print_Titles" localSheetId="5">#REF!</definedName>
    <definedName name="Excel_BuiltIn_Print_Titles" localSheetId="4">#REF!</definedName>
    <definedName name="Excel_BuiltIn_Print_Titles" localSheetId="7">#REF!</definedName>
    <definedName name="Excel_BuiltIn_Print_Titles">#REF!</definedName>
    <definedName name="Excel_BuiltIn_Print_Titles_1" localSheetId="6">#REF!</definedName>
    <definedName name="Excel_BuiltIn_Print_Titles_1" localSheetId="5">#REF!</definedName>
    <definedName name="Excel_BuiltIn_Print_Titles_1" localSheetId="4">#REF!</definedName>
    <definedName name="Excel_BuiltIn_Print_Titles_1" localSheetId="7">#REF!</definedName>
    <definedName name="Excel_BuiltIn_Print_Titles_1">#REF!</definedName>
    <definedName name="Excel_BuiltIn_Print_Titles_1_1" localSheetId="4">#REF!</definedName>
    <definedName name="Excel_BuiltIn_Print_Titles_1_1">#REF!</definedName>
    <definedName name="Excel_BuiltIn_Print_Titles_1_1_4" localSheetId="4">#REF!</definedName>
    <definedName name="Excel_BuiltIn_Print_Titles_1_1_4">#REF!</definedName>
    <definedName name="Excel_BuiltIn_Print_Titles_1_4" localSheetId="4">#REF!</definedName>
    <definedName name="Excel_BuiltIn_Print_Titles_1_4">#REF!</definedName>
    <definedName name="Excel_BuiltIn_Print_Titles_1_6" localSheetId="4">#REF!</definedName>
    <definedName name="Excel_BuiltIn_Print_Titles_1_6">#REF!</definedName>
    <definedName name="Excel_BuiltIn_Print_Titles_1_6_4" localSheetId="4">#REF!</definedName>
    <definedName name="Excel_BuiltIn_Print_Titles_1_6_4">#REF!</definedName>
    <definedName name="Excel_BuiltIn_Print_Titles_10" localSheetId="4">#REF!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6">#REF!</definedName>
    <definedName name="Excel_BuiltIn_Print_Titles_16_5" localSheetId="5">#REF!</definedName>
    <definedName name="Excel_BuiltIn_Print_Titles_16_5" localSheetId="4">#REF!</definedName>
    <definedName name="Excel_BuiltIn_Print_Titles_16_5" localSheetId="7">#REF!</definedName>
    <definedName name="Excel_BuiltIn_Print_Titles_16_5">#REF!</definedName>
    <definedName name="Excel_BuiltIn_Print_Titles_16_5_4" localSheetId="6">#REF!</definedName>
    <definedName name="Excel_BuiltIn_Print_Titles_16_5_4" localSheetId="5">#REF!</definedName>
    <definedName name="Excel_BuiltIn_Print_Titles_16_5_4" localSheetId="4">#REF!</definedName>
    <definedName name="Excel_BuiltIn_Print_Titles_16_5_4" localSheetId="7">#REF!</definedName>
    <definedName name="Excel_BuiltIn_Print_Titles_16_5_4">#REF!</definedName>
    <definedName name="Excel_BuiltIn_Print_Titles_16_6" localSheetId="6">#REF!</definedName>
    <definedName name="Excel_BuiltIn_Print_Titles_16_6" localSheetId="5">#REF!</definedName>
    <definedName name="Excel_BuiltIn_Print_Titles_16_6" localSheetId="4">#REF!</definedName>
    <definedName name="Excel_BuiltIn_Print_Titles_16_6" localSheetId="7">#REF!</definedName>
    <definedName name="Excel_BuiltIn_Print_Titles_16_6">#REF!</definedName>
    <definedName name="Excel_BuiltIn_Print_Titles_16_6_4" localSheetId="4">#REF!</definedName>
    <definedName name="Excel_BuiltIn_Print_Titles_16_6_4">#REF!</definedName>
    <definedName name="Excel_BuiltIn_Print_Titles_16_8" localSheetId="4">#REF!</definedName>
    <definedName name="Excel_BuiltIn_Print_Titles_16_8">#REF!</definedName>
    <definedName name="Excel_BuiltIn_Print_Titles_16_8_4" localSheetId="4">#REF!</definedName>
    <definedName name="Excel_BuiltIn_Print_Titles_16_8_4">#REF!</definedName>
    <definedName name="Excel_BuiltIn_Print_Titles_18" localSheetId="4">#REF!</definedName>
    <definedName name="Excel_BuiltIn_Print_Titles_18">#REF!</definedName>
    <definedName name="Excel_BuiltIn_Print_Titles_20" localSheetId="4">#REF!</definedName>
    <definedName name="Excel_BuiltIn_Print_Titles_20">#REF!</definedName>
    <definedName name="Excel_BuiltIn_Print_Titles_3">NA()</definedName>
    <definedName name="fajjadsjajkds" localSheetId="6">[4]CombLub!#REF!</definedName>
    <definedName name="fajjadsjajkds" localSheetId="5">[4]CombLub!#REF!</definedName>
    <definedName name="fajjadsjajkds" localSheetId="4">[4]CombLub!#REF!</definedName>
    <definedName name="fajjadsjajkds" localSheetId="7">[4]CombLub!#REF!</definedName>
    <definedName name="fajjadsjajkds" localSheetId="8">[4]CombLub!#REF!</definedName>
    <definedName name="fajjadsjajkds">[4]CombLub!#REF!</definedName>
    <definedName name="fajjadsjajkds_1" localSheetId="6">[4]CombLub!#REF!</definedName>
    <definedName name="fajjadsjajkds_1" localSheetId="5">[4]CombLub!#REF!</definedName>
    <definedName name="fajjadsjajkds_1" localSheetId="4">[4]CombLub!#REF!</definedName>
    <definedName name="fajjadsjajkds_1" localSheetId="7">[4]CombLub!#REF!</definedName>
    <definedName name="fajjadsjajkds_1">[4]CombLub!#REF!</definedName>
    <definedName name="fajjadsjajkds_1_4" localSheetId="6">[4]CombLub!#REF!</definedName>
    <definedName name="fajjadsjajkds_1_4" localSheetId="5">[4]CombLub!#REF!</definedName>
    <definedName name="fajjadsjajkds_1_4" localSheetId="4">[4]CombLub!#REF!</definedName>
    <definedName name="fajjadsjajkds_1_4" localSheetId="7">[4]CombLub!#REF!</definedName>
    <definedName name="fajjadsjajkds_1_4">[4]CombLub!#REF!</definedName>
    <definedName name="fajjadsjajkds_4" localSheetId="6">[4]CombLub!#REF!</definedName>
    <definedName name="fajjadsjajkds_4" localSheetId="5">[4]CombLub!#REF!</definedName>
    <definedName name="fajjadsjajkds_4" localSheetId="4">[4]CombLub!#REF!</definedName>
    <definedName name="fajjadsjajkds_4" localSheetId="7">[4]CombLub!#REF!</definedName>
    <definedName name="fajjadsjajkds_4">[4]CombLub!#REF!</definedName>
    <definedName name="fajjadsjajkds_6" localSheetId="6">[4]CombLub!#REF!</definedName>
    <definedName name="fajjadsjajkds_6" localSheetId="5">[4]CombLub!#REF!</definedName>
    <definedName name="fajjadsjajkds_6" localSheetId="4">[4]CombLub!#REF!</definedName>
    <definedName name="fajjadsjajkds_6" localSheetId="7">[4]CombLub!#REF!</definedName>
    <definedName name="fajjadsjajkds_6">[4]CombLub!#REF!</definedName>
    <definedName name="fajjadsjajkds_6_4" localSheetId="6">[4]CombLub!#REF!</definedName>
    <definedName name="fajjadsjajkds_6_4" localSheetId="5">[4]CombLub!#REF!</definedName>
    <definedName name="fajjadsjajkds_6_4" localSheetId="4">[4]CombLub!#REF!</definedName>
    <definedName name="fajjadsjajkds_6_4" localSheetId="7">[4]CombLub!#REF!</definedName>
    <definedName name="fajjadsjajkds_6_4">[4]CombLub!#REF!</definedName>
    <definedName name="FATOR">NA()</definedName>
    <definedName name="fcm" localSheetId="6">#REF!</definedName>
    <definedName name="fcm" localSheetId="5">#REF!</definedName>
    <definedName name="fcm" localSheetId="4">#REF!</definedName>
    <definedName name="fcm" localSheetId="7">#REF!</definedName>
    <definedName name="fcm">#REF!</definedName>
    <definedName name="FCRITER" localSheetId="6">[1]SERVIÇO!#REF!</definedName>
    <definedName name="FCRITER" localSheetId="5">[1]SERVIÇO!#REF!</definedName>
    <definedName name="FCRITER" localSheetId="4">[1]SERVIÇO!#REF!</definedName>
    <definedName name="FCRITER" localSheetId="7">[1]SERVIÇO!#REF!</definedName>
    <definedName name="FCRITER" localSheetId="8">[1]SERVIÇO!#REF!</definedName>
    <definedName name="FCRITER">[1]SERVIÇO!#REF!</definedName>
    <definedName name="fer" localSheetId="6">#REF!</definedName>
    <definedName name="fer" localSheetId="5">#REF!</definedName>
    <definedName name="fer" localSheetId="4">#REF!</definedName>
    <definedName name="fer" localSheetId="7">#REF!</definedName>
    <definedName name="fer">#REF!</definedName>
    <definedName name="FoFo" localSheetId="6">#REF!</definedName>
    <definedName name="FoFo" localSheetId="5">#REF!</definedName>
    <definedName name="FoFo" localSheetId="4">#REF!</definedName>
    <definedName name="FoFo" localSheetId="7">#REF!</definedName>
    <definedName name="FoFo">#REF!</definedName>
    <definedName name="fossa" localSheetId="6">#REF!</definedName>
    <definedName name="fossa" localSheetId="5">#REF!</definedName>
    <definedName name="fossa" localSheetId="4">#REF!</definedName>
    <definedName name="fossa" localSheetId="7">#REF!</definedName>
    <definedName name="fossa">#REF!</definedName>
    <definedName name="FT" localSheetId="4">#REF!</definedName>
    <definedName name="FT">#REF!</definedName>
    <definedName name="FunE" localSheetId="4">#REF!</definedName>
    <definedName name="FunE">#REF!</definedName>
    <definedName name="FunE_1" localSheetId="4">#REF!</definedName>
    <definedName name="FunE_1">#REF!</definedName>
    <definedName name="FunE_1_4" localSheetId="4">#REF!</definedName>
    <definedName name="FunE_1_4">#REF!</definedName>
    <definedName name="FunE_4" localSheetId="4">#REF!</definedName>
    <definedName name="FunE_4">#REF!</definedName>
    <definedName name="FunE_6" localSheetId="4">#REF!</definedName>
    <definedName name="FunE_6">#REF!</definedName>
    <definedName name="FunE_6_4" localSheetId="4">#REF!</definedName>
    <definedName name="FunE_6_4">#REF!</definedName>
    <definedName name="FunInt" localSheetId="4">#REF!</definedName>
    <definedName name="FunInt">#REF!</definedName>
    <definedName name="FunInt_1" localSheetId="4">#REF!</definedName>
    <definedName name="FunInt_1">#REF!</definedName>
    <definedName name="FunInt_1_4" localSheetId="4">#REF!</definedName>
    <definedName name="FunInt_1_4">#REF!</definedName>
    <definedName name="FunInt_4" localSheetId="4">#REF!</definedName>
    <definedName name="FunInt_4">#REF!</definedName>
    <definedName name="FunInt_6" localSheetId="4">#REF!</definedName>
    <definedName name="FunInt_6">#REF!</definedName>
    <definedName name="FunInt_6_4" localSheetId="4">#REF!</definedName>
    <definedName name="FunInt_6_4">#REF!</definedName>
    <definedName name="FunR" localSheetId="4">#REF!</definedName>
    <definedName name="FunR">#REF!</definedName>
    <definedName name="FunR_1" localSheetId="4">#REF!</definedName>
    <definedName name="FunR_1">#REF!</definedName>
    <definedName name="FunR_1_4" localSheetId="4">#REF!</definedName>
    <definedName name="FunR_1_4">#REF!</definedName>
    <definedName name="FunR_4" localSheetId="4">#REF!</definedName>
    <definedName name="FunR_4">#REF!</definedName>
    <definedName name="FunR_6" localSheetId="4">#REF!</definedName>
    <definedName name="FunR_6">#REF!</definedName>
    <definedName name="FunR_6_4" localSheetId="4">#REF!</definedName>
    <definedName name="FunR_6_4">#REF!</definedName>
    <definedName name="GAS" localSheetId="4">#REF!</definedName>
    <definedName name="GAS">#REF!</definedName>
    <definedName name="gdc" localSheetId="4">#REF!</definedName>
    <definedName name="gdc">#REF!</definedName>
    <definedName name="gfg" localSheetId="4">#REF!</definedName>
    <definedName name="gfg">#REF!</definedName>
    <definedName name="ggm" localSheetId="4">#REF!</definedName>
    <definedName name="ggm">#REF!</definedName>
    <definedName name="graf" localSheetId="4">#REF!</definedName>
    <definedName name="graf" localSheetId="7">#REF!</definedName>
    <definedName name="graf">#REF!</definedName>
    <definedName name="_xlnm.Recorder" localSheetId="4">#REF!</definedName>
    <definedName name="_xlnm.Recorder">#REF!</definedName>
    <definedName name="GRI" localSheetId="4">#REF!</definedName>
    <definedName name="GRI">#REF!</definedName>
    <definedName name="GRP" localSheetId="4">#REF!</definedName>
    <definedName name="GRP">#REF!</definedName>
    <definedName name="grx" localSheetId="4">#REF!</definedName>
    <definedName name="grx">#REF!</definedName>
    <definedName name="hid1_2" localSheetId="4">#REF!</definedName>
    <definedName name="hid1_2">#REF!</definedName>
    <definedName name="HOJE" localSheetId="6">[1]SERVIÇO!#REF!</definedName>
    <definedName name="HOJE" localSheetId="5">[1]SERVIÇO!#REF!</definedName>
    <definedName name="HOJE" localSheetId="4">[1]SERVIÇO!#REF!</definedName>
    <definedName name="HOJE" localSheetId="7">[1]SERVIÇO!#REF!</definedName>
    <definedName name="HOJE" localSheetId="8">[1]SERVIÇO!#REF!</definedName>
    <definedName name="HOJE">[1]SERVIÇO!#REF!</definedName>
    <definedName name="IMPF" localSheetId="6">[1]SERVIÇO!#REF!</definedName>
    <definedName name="IMPF" localSheetId="5">[1]SERVIÇO!#REF!</definedName>
    <definedName name="IMPF" localSheetId="4">[1]SERVIÇO!#REF!</definedName>
    <definedName name="IMPF" localSheetId="7">[1]SERVIÇO!#REF!</definedName>
    <definedName name="IMPF">[1]SERVIÇO!#REF!</definedName>
    <definedName name="IMPI" localSheetId="6">[1]SERVIÇO!#REF!</definedName>
    <definedName name="IMPI" localSheetId="5">[1]SERVIÇO!#REF!</definedName>
    <definedName name="IMPI" localSheetId="4">[1]SERVIÇO!#REF!</definedName>
    <definedName name="IMPI" localSheetId="7">[1]SERVIÇO!#REF!</definedName>
    <definedName name="IMPI">[1]SERVIÇO!#REF!</definedName>
    <definedName name="InsInt" localSheetId="6">[4]Tel!#REF!</definedName>
    <definedName name="InsInt" localSheetId="5">[4]Tel!#REF!</definedName>
    <definedName name="InsInt" localSheetId="4">[4]Tel!#REF!</definedName>
    <definedName name="InsInt" localSheetId="7">[4]Tel!#REF!</definedName>
    <definedName name="InsInt">[4]Tel!#REF!</definedName>
    <definedName name="InsInt_1" localSheetId="6">[4]Tel!#REF!</definedName>
    <definedName name="InsInt_1" localSheetId="5">[4]Tel!#REF!</definedName>
    <definedName name="InsInt_1" localSheetId="4">[4]Tel!#REF!</definedName>
    <definedName name="InsInt_1" localSheetId="7">[4]Tel!#REF!</definedName>
    <definedName name="InsInt_1">[4]Tel!#REF!</definedName>
    <definedName name="InsInt_1_4" localSheetId="6">[4]Tel!#REF!</definedName>
    <definedName name="InsInt_1_4" localSheetId="5">[4]Tel!#REF!</definedName>
    <definedName name="InsInt_1_4" localSheetId="4">[4]Tel!#REF!</definedName>
    <definedName name="InsInt_1_4" localSheetId="7">[4]Tel!#REF!</definedName>
    <definedName name="InsInt_1_4">[4]Tel!#REF!</definedName>
    <definedName name="InsInt_4" localSheetId="6">[4]Tel!#REF!</definedName>
    <definedName name="InsInt_4" localSheetId="5">[4]Tel!#REF!</definedName>
    <definedName name="InsInt_4" localSheetId="4">[4]Tel!#REF!</definedName>
    <definedName name="InsInt_4" localSheetId="7">[4]Tel!#REF!</definedName>
    <definedName name="InsInt_4">[4]Tel!#REF!</definedName>
    <definedName name="InsInt_6" localSheetId="6">[4]Tel!#REF!</definedName>
    <definedName name="InsInt_6" localSheetId="5">[4]Tel!#REF!</definedName>
    <definedName name="InsInt_6" localSheetId="4">[4]Tel!#REF!</definedName>
    <definedName name="InsInt_6" localSheetId="7">[4]Tel!#REF!</definedName>
    <definedName name="InsInt_6">[4]Tel!#REF!</definedName>
    <definedName name="InsInt_6_4" localSheetId="6">[4]Tel!#REF!</definedName>
    <definedName name="InsInt_6_4" localSheetId="5">[4]Tel!#REF!</definedName>
    <definedName name="InsInt_6_4" localSheetId="4">[4]Tel!#REF!</definedName>
    <definedName name="InsInt_6_4" localSheetId="7">[4]Tel!#REF!</definedName>
    <definedName name="InsInt_6_4">[4]Tel!#REF!</definedName>
    <definedName name="Insumos">'[7]RELAÇÃO - COMPOSIÇÕES E INSUMOS'!$A$7:$D$337</definedName>
    <definedName name="InvEscri" localSheetId="6">[4]EquiA!#REF!</definedName>
    <definedName name="InvEscri" localSheetId="5">[4]EquiA!#REF!</definedName>
    <definedName name="InvEscri" localSheetId="4">[4]EquiA!#REF!</definedName>
    <definedName name="InvEscri" localSheetId="7">[4]EquiA!#REF!</definedName>
    <definedName name="InvEscri" localSheetId="8">[4]EquiA!#REF!</definedName>
    <definedName name="InvEscri">[4]EquiA!#REF!</definedName>
    <definedName name="InvEscri_1" localSheetId="6">[4]EquiA!#REF!</definedName>
    <definedName name="InvEscri_1" localSheetId="5">[4]EquiA!#REF!</definedName>
    <definedName name="InvEscri_1" localSheetId="4">[4]EquiA!#REF!</definedName>
    <definedName name="InvEscri_1" localSheetId="7">[4]EquiA!#REF!</definedName>
    <definedName name="InvEscri_1">[4]EquiA!#REF!</definedName>
    <definedName name="InvEscri_1_4" localSheetId="6">[4]EquiA!#REF!</definedName>
    <definedName name="InvEscri_1_4" localSheetId="5">[4]EquiA!#REF!</definedName>
    <definedName name="InvEscri_1_4" localSheetId="4">[4]EquiA!#REF!</definedName>
    <definedName name="InvEscri_1_4" localSheetId="7">[4]EquiA!#REF!</definedName>
    <definedName name="InvEscri_1_4">[4]EquiA!#REF!</definedName>
    <definedName name="InvEscri_4" localSheetId="6">[4]EquiA!#REF!</definedName>
    <definedName name="InvEscri_4" localSheetId="5">[4]EquiA!#REF!</definedName>
    <definedName name="InvEscri_4" localSheetId="4">[4]EquiA!#REF!</definedName>
    <definedName name="InvEscri_4" localSheetId="7">[4]EquiA!#REF!</definedName>
    <definedName name="InvEscri_4">[4]EquiA!#REF!</definedName>
    <definedName name="InvEscri_6" localSheetId="6">[4]EquiA!#REF!</definedName>
    <definedName name="InvEscri_6" localSheetId="5">[4]EquiA!#REF!</definedName>
    <definedName name="InvEscri_6" localSheetId="4">[4]EquiA!#REF!</definedName>
    <definedName name="InvEscri_6" localSheetId="7">[4]EquiA!#REF!</definedName>
    <definedName name="InvEscri_6">[4]EquiA!#REF!</definedName>
    <definedName name="InvEscri_6_4" localSheetId="4">[4]EquiA!#REF!</definedName>
    <definedName name="InvEscri_6_4">[4]EquiA!#REF!</definedName>
    <definedName name="InvVei" localSheetId="4">[4]EquiA!#REF!</definedName>
    <definedName name="InvVei">[4]EquiA!#REF!</definedName>
    <definedName name="InvVei_1" localSheetId="4">[4]EquiA!#REF!</definedName>
    <definedName name="InvVei_1">[4]EquiA!#REF!</definedName>
    <definedName name="InvVei_1_4" localSheetId="4">[4]EquiA!#REF!</definedName>
    <definedName name="InvVei_1_4">[4]EquiA!#REF!</definedName>
    <definedName name="InvVei_4" localSheetId="4">[4]EquiA!#REF!</definedName>
    <definedName name="InvVei_4">[4]EquiA!#REF!</definedName>
    <definedName name="InvVei_6" localSheetId="4">[4]EquiA!#REF!</definedName>
    <definedName name="InvVei_6">[4]EquiA!#REF!</definedName>
    <definedName name="InvVei_6_4" localSheetId="4">[4]EquiA!#REF!</definedName>
    <definedName name="InvVei_6_4">[4]EquiA!#REF!</definedName>
    <definedName name="InvVeia" localSheetId="4">[4]EquiA!#REF!</definedName>
    <definedName name="InvVeia">[4]EquiA!#REF!</definedName>
    <definedName name="InvVeia_1" localSheetId="4">[4]EquiA!#REF!</definedName>
    <definedName name="InvVeia_1">[4]EquiA!#REF!</definedName>
    <definedName name="InvVeia_1_4" localSheetId="4">[4]EquiA!#REF!</definedName>
    <definedName name="InvVeia_1_4">[4]EquiA!#REF!</definedName>
    <definedName name="InvVeia_4" localSheetId="4">[4]EquiA!#REF!</definedName>
    <definedName name="InvVeia_4">[4]EquiA!#REF!</definedName>
    <definedName name="InvVeia_6" localSheetId="4">[4]EquiA!#REF!</definedName>
    <definedName name="InvVeia_6">[4]EquiA!#REF!</definedName>
    <definedName name="InvVeia_6_4" localSheetId="4">[4]EquiA!#REF!</definedName>
    <definedName name="InvVeia_6_4">[4]EquiA!#REF!</definedName>
    <definedName name="ipf" localSheetId="6">#REF!</definedName>
    <definedName name="ipf" localSheetId="5">#REF!</definedName>
    <definedName name="ipf" localSheetId="4">#REF!</definedName>
    <definedName name="ipf" localSheetId="7">#REF!</definedName>
    <definedName name="ipf">#REF!</definedName>
    <definedName name="ITEMCONT" localSheetId="6">[1]SERVIÇO!#REF!</definedName>
    <definedName name="ITEMCONT" localSheetId="5">[1]SERVIÇO!#REF!</definedName>
    <definedName name="ITEMCONT" localSheetId="4">[1]SERVIÇO!#REF!</definedName>
    <definedName name="ITEMCONT" localSheetId="7">[1]SERVIÇO!#REF!</definedName>
    <definedName name="ITEMCONT">[1]SERVIÇO!#REF!</definedName>
    <definedName name="ITEMDER" localSheetId="4">[1]SERVIÇO!#REF!</definedName>
    <definedName name="ITEMDER">[1]SERVIÇO!#REF!</definedName>
    <definedName name="ITEMEQP" localSheetId="4">[1]SERVIÇO!#REF!</definedName>
    <definedName name="ITEMEQP">[1]SERVIÇO!#REF!</definedName>
    <definedName name="ITEMMUR" localSheetId="4">[1]SERVIÇO!#REF!</definedName>
    <definedName name="ITEMMUR">[1]SERVIÇO!#REF!</definedName>
    <definedName name="ITEMR15" localSheetId="4">[1]SERVIÇO!#REF!</definedName>
    <definedName name="ITEMR15">[1]SERVIÇO!#REF!</definedName>
    <definedName name="ITEMR20" localSheetId="4">[1]SERVIÇO!#REF!</definedName>
    <definedName name="ITEMR20">[1]SERVIÇO!#REF!</definedName>
    <definedName name="ITEMTRANS" localSheetId="4">[1]SERVIÇO!#REF!</definedName>
    <definedName name="ITEMTRANS">[1]SERVIÇO!#REF!</definedName>
    <definedName name="ITENS" localSheetId="4">[1]SERVIÇO!#REF!</definedName>
    <definedName name="ITENS">[1]SERVIÇO!#REF!</definedName>
    <definedName name="ITENS0" localSheetId="4">[1]SERVIÇO!#REF!</definedName>
    <definedName name="ITENS0">[1]SERVIÇO!#REF!</definedName>
    <definedName name="ITENS1" localSheetId="4">[1]SERVIÇO!#REF!</definedName>
    <definedName name="ITENS1">[1]SERVIÇO!#REF!</definedName>
    <definedName name="ITENSP" localSheetId="4">[1]SERVIÇO!#REF!</definedName>
    <definedName name="ITENSP">[1]SERVIÇO!#REF!</definedName>
    <definedName name="ITENSPMED" localSheetId="4">[1]SERVIÇO!#REF!</definedName>
    <definedName name="ITENSPMED">[1]SERVIÇO!#REF!</definedName>
    <definedName name="itus1" localSheetId="6">#REF!</definedName>
    <definedName name="itus1" localSheetId="5">#REF!</definedName>
    <definedName name="itus1" localSheetId="4">#REF!</definedName>
    <definedName name="itus1" localSheetId="7">#REF!</definedName>
    <definedName name="itus1">#REF!</definedName>
    <definedName name="jazida5" localSheetId="6">#REF!</definedName>
    <definedName name="jazida5" localSheetId="5">#REF!</definedName>
    <definedName name="jazida5" localSheetId="4">#REF!</definedName>
    <definedName name="jazida5" localSheetId="7">#REF!</definedName>
    <definedName name="jazida5">#REF!</definedName>
    <definedName name="jazida6" localSheetId="6">#REF!</definedName>
    <definedName name="jazida6" localSheetId="5">#REF!</definedName>
    <definedName name="jazida6" localSheetId="4">#REF!</definedName>
    <definedName name="jazida6" localSheetId="7">#REF!</definedName>
    <definedName name="jazida6">#REF!</definedName>
    <definedName name="jla1_220" localSheetId="4">#REF!</definedName>
    <definedName name="jla1_220">#REF!</definedName>
    <definedName name="JRS" localSheetId="4">#REF!</definedName>
    <definedName name="JRS">#REF!</definedName>
    <definedName name="Leituristas" localSheetId="6">[4]PessA!#REF!</definedName>
    <definedName name="Leituristas" localSheetId="5">[4]PessA!#REF!</definedName>
    <definedName name="Leituristas" localSheetId="4">[4]PessA!#REF!</definedName>
    <definedName name="Leituristas" localSheetId="7">[4]PessA!#REF!</definedName>
    <definedName name="Leituristas">[4]PessA!#REF!</definedName>
    <definedName name="Leituristas_1" localSheetId="6">[4]PessA!#REF!</definedName>
    <definedName name="Leituristas_1" localSheetId="5">[4]PessA!#REF!</definedName>
    <definedName name="Leituristas_1" localSheetId="4">[4]PessA!#REF!</definedName>
    <definedName name="Leituristas_1" localSheetId="7">[4]PessA!#REF!</definedName>
    <definedName name="Leituristas_1">[4]PessA!#REF!</definedName>
    <definedName name="Leituristas_1_4" localSheetId="6">[4]PessA!#REF!</definedName>
    <definedName name="Leituristas_1_4" localSheetId="5">[4]PessA!#REF!</definedName>
    <definedName name="Leituristas_1_4" localSheetId="4">[4]PessA!#REF!</definedName>
    <definedName name="Leituristas_1_4" localSheetId="7">[4]PessA!#REF!</definedName>
    <definedName name="Leituristas_1_4">[4]PessA!#REF!</definedName>
    <definedName name="Leituristas_4" localSheetId="6">[4]PessA!#REF!</definedName>
    <definedName name="Leituristas_4" localSheetId="5">[4]PessA!#REF!</definedName>
    <definedName name="Leituristas_4" localSheetId="4">[4]PessA!#REF!</definedName>
    <definedName name="Leituristas_4" localSheetId="7">[4]PessA!#REF!</definedName>
    <definedName name="Leituristas_4">[4]PessA!#REF!</definedName>
    <definedName name="Leituristas_6" localSheetId="4">[4]PessA!#REF!</definedName>
    <definedName name="Leituristas_6">[4]PessA!#REF!</definedName>
    <definedName name="Leituristas_6_4" localSheetId="4">[4]PessA!#REF!</definedName>
    <definedName name="Leituristas_6_4">[4]PessA!#REF!</definedName>
    <definedName name="LIN" localSheetId="4">[1]SERVIÇO!#REF!</definedName>
    <definedName name="LIN">[1]SERVIÇO!#REF!</definedName>
    <definedName name="LISTSEL" localSheetId="4">[1]SERVIÇO!#REF!</definedName>
    <definedName name="LISTSEL">[1]SERVIÇO!#REF!</definedName>
    <definedName name="lm6_3" localSheetId="6">#REF!</definedName>
    <definedName name="lm6_3" localSheetId="5">#REF!</definedName>
    <definedName name="lm6_3" localSheetId="4">#REF!</definedName>
    <definedName name="lm6_3" localSheetId="7">#REF!</definedName>
    <definedName name="lm6_3">#REF!</definedName>
    <definedName name="lnm" localSheetId="6">#REF!</definedName>
    <definedName name="lnm" localSheetId="5">#REF!</definedName>
    <definedName name="lnm" localSheetId="4">#REF!</definedName>
    <definedName name="lnm" localSheetId="7">#REF!</definedName>
    <definedName name="lnm">#REF!</definedName>
    <definedName name="LOCAB" localSheetId="6">[1]SERVIÇO!#REF!</definedName>
    <definedName name="LOCAB" localSheetId="5">[1]SERVIÇO!#REF!</definedName>
    <definedName name="LOCAB" localSheetId="4">[1]SERVIÇO!#REF!</definedName>
    <definedName name="LOCAB" localSheetId="7">[1]SERVIÇO!#REF!</definedName>
    <definedName name="LOCAB">[1]SERVIÇO!#REF!</definedName>
    <definedName name="LOCAL" localSheetId="4">[1]SERVIÇO!#REF!</definedName>
    <definedName name="LOCAL">[1]SERVIÇO!#REF!</definedName>
    <definedName name="lpb" localSheetId="6">#REF!</definedName>
    <definedName name="lpb" localSheetId="5">#REF!</definedName>
    <definedName name="lpb" localSheetId="4">#REF!</definedName>
    <definedName name="lpb" localSheetId="7">#REF!</definedName>
    <definedName name="lpb">#REF!</definedName>
    <definedName name="ls" localSheetId="4">#REF!</definedName>
    <definedName name="ls" localSheetId="7">#REF!</definedName>
    <definedName name="ls">#REF!</definedName>
    <definedName name="ls_1" localSheetId="4">#REF!</definedName>
    <definedName name="ls_1">#REF!</definedName>
    <definedName name="LSO" localSheetId="4">#REF!</definedName>
    <definedName name="LSO">#REF!</definedName>
    <definedName name="lub" localSheetId="4">#REF!</definedName>
    <definedName name="lub" localSheetId="7">#REF!</definedName>
    <definedName name="lub">#REF!</definedName>
    <definedName name="lub_1" localSheetId="4">#REF!</definedName>
    <definedName name="lub_1">#REF!</definedName>
    <definedName name="lvg12050_1" localSheetId="4">#REF!</definedName>
    <definedName name="lvg12050_1">#REF!</definedName>
    <definedName name="lvp1_2" localSheetId="4">#REF!</definedName>
    <definedName name="lvp1_2">#REF!</definedName>
    <definedName name="lvr" localSheetId="4">#REF!</definedName>
    <definedName name="lvr">#REF!</definedName>
    <definedName name="lxa" localSheetId="4">#REF!</definedName>
    <definedName name="lxa">#REF!</definedName>
    <definedName name="lxaf" localSheetId="4">#REF!</definedName>
    <definedName name="lxaf">#REF!</definedName>
    <definedName name="mad" localSheetId="4">#REF!</definedName>
    <definedName name="mad">#REF!</definedName>
    <definedName name="map" localSheetId="4">#REF!</definedName>
    <definedName name="map">#REF!</definedName>
    <definedName name="MARCAX" localSheetId="6">[1]SERVIÇO!#REF!</definedName>
    <definedName name="MARCAX" localSheetId="5">[1]SERVIÇO!#REF!</definedName>
    <definedName name="MARCAX" localSheetId="4">[1]SERVIÇO!#REF!</definedName>
    <definedName name="MARCAX" localSheetId="7">[1]SERVIÇO!#REF!</definedName>
    <definedName name="MARCAX">[1]SERVIÇO!#REF!</definedName>
    <definedName name="MBV" localSheetId="6">#REF!</definedName>
    <definedName name="MBV" localSheetId="5">#REF!</definedName>
    <definedName name="MBV" localSheetId="4">#REF!</definedName>
    <definedName name="MBV" localSheetId="7">#REF!</definedName>
    <definedName name="MBV">#REF!</definedName>
    <definedName name="mdn" localSheetId="6">#REF!</definedName>
    <definedName name="mdn" localSheetId="5">#REF!</definedName>
    <definedName name="mdn" localSheetId="4">#REF!</definedName>
    <definedName name="mdn" localSheetId="7">#REF!</definedName>
    <definedName name="mdn">#REF!</definedName>
    <definedName name="meio" localSheetId="4">#REF!</definedName>
    <definedName name="meio" localSheetId="7">#REF!</definedName>
    <definedName name="meio">#REF!</definedName>
    <definedName name="meio_1" localSheetId="4">#REF!</definedName>
    <definedName name="meio_1">#REF!</definedName>
    <definedName name="MENUBOM" localSheetId="6">[1]SERVIÇO!#REF!</definedName>
    <definedName name="MENUBOM" localSheetId="5">[1]SERVIÇO!#REF!</definedName>
    <definedName name="MENUBOM" localSheetId="4">[1]SERVIÇO!#REF!</definedName>
    <definedName name="MENUBOM" localSheetId="7">[1]SERVIÇO!#REF!</definedName>
    <definedName name="MENUBOM">[1]SERVIÇO!#REF!</definedName>
    <definedName name="MENUEQP" localSheetId="6">[1]SERVIÇO!#REF!</definedName>
    <definedName name="MENUEQP" localSheetId="5">[1]SERVIÇO!#REF!</definedName>
    <definedName name="MENUEQP" localSheetId="4">[1]SERVIÇO!#REF!</definedName>
    <definedName name="MENUEQP" localSheetId="7">[1]SERVIÇO!#REF!</definedName>
    <definedName name="MENUEQP">[1]SERVIÇO!#REF!</definedName>
    <definedName name="MENUFIM" localSheetId="6">[1]SERVIÇO!#REF!</definedName>
    <definedName name="MENUFIM" localSheetId="5">[1]SERVIÇO!#REF!</definedName>
    <definedName name="MENUFIM" localSheetId="4">[1]SERVIÇO!#REF!</definedName>
    <definedName name="MENUFIM" localSheetId="7">[1]SERVIÇO!#REF!</definedName>
    <definedName name="MENUFIM">[1]SERVIÇO!#REF!</definedName>
    <definedName name="MENUMED" localSheetId="6">[1]SERVIÇO!#REF!</definedName>
    <definedName name="MENUMED" localSheetId="5">[1]SERVIÇO!#REF!</definedName>
    <definedName name="MENUMED" localSheetId="4">[1]SERVIÇO!#REF!</definedName>
    <definedName name="MENUMED" localSheetId="7">[1]SERVIÇO!#REF!</definedName>
    <definedName name="MENUMED">[1]SERVIÇO!#REF!</definedName>
    <definedName name="MENUOBRA" localSheetId="4">[1]SERVIÇO!#REF!</definedName>
    <definedName name="MENUOBRA">[1]SERVIÇO!#REF!</definedName>
    <definedName name="MENUOUT" localSheetId="4">[1]SERVIÇO!#REF!</definedName>
    <definedName name="MENUOUT">[1]SERVIÇO!#REF!</definedName>
    <definedName name="MENUOUTRO" localSheetId="4">[1]SERVIÇO!#REF!</definedName>
    <definedName name="MENUOUTRO">[1]SERVIÇO!#REF!</definedName>
    <definedName name="menures" localSheetId="4">[1]SERVIÇO!#REF!</definedName>
    <definedName name="menures">[1]SERVIÇO!#REF!</definedName>
    <definedName name="MNI" localSheetId="6">#REF!</definedName>
    <definedName name="MNI" localSheetId="5">#REF!</definedName>
    <definedName name="MNI" localSheetId="4">#REF!</definedName>
    <definedName name="MNI" localSheetId="7">#REF!</definedName>
    <definedName name="MNI">#REF!</definedName>
    <definedName name="MNP" localSheetId="6">#REF!</definedName>
    <definedName name="MNP" localSheetId="5">#REF!</definedName>
    <definedName name="MNP" localSheetId="4">#REF!</definedName>
    <definedName name="MNP" localSheetId="7">#REF!</definedName>
    <definedName name="MNP">#REF!</definedName>
    <definedName name="motoristas" localSheetId="6">[4]EquiOM!#REF!</definedName>
    <definedName name="motoristas" localSheetId="5">[4]EquiOM!#REF!</definedName>
    <definedName name="motoristas" localSheetId="4">[4]EquiOM!#REF!</definedName>
    <definedName name="motoristas" localSheetId="7">[4]EquiOM!#REF!</definedName>
    <definedName name="motoristas">[4]EquiOM!#REF!</definedName>
    <definedName name="motoristas_1" localSheetId="4">[4]EquiOM!#REF!</definedName>
    <definedName name="motoristas_1">[4]EquiOM!#REF!</definedName>
    <definedName name="motoristas_1_4" localSheetId="4">[4]EquiOM!#REF!</definedName>
    <definedName name="motoristas_1_4">[4]EquiOM!#REF!</definedName>
    <definedName name="motoristas_4" localSheetId="4">[4]EquiOM!#REF!</definedName>
    <definedName name="motoristas_4">[4]EquiOM!#REF!</definedName>
    <definedName name="motoristas_6" localSheetId="4">[4]EquiOM!#REF!</definedName>
    <definedName name="motoristas_6">[4]EquiOM!#REF!</definedName>
    <definedName name="motoristas_6_4" localSheetId="4">[4]EquiOM!#REF!</definedName>
    <definedName name="motoristas_6_4">[4]EquiOM!#REF!</definedName>
    <definedName name="mour" localSheetId="6">#REF!</definedName>
    <definedName name="mour" localSheetId="5">#REF!</definedName>
    <definedName name="mour" localSheetId="4">#REF!</definedName>
    <definedName name="mour" localSheetId="7">#REF!</definedName>
    <definedName name="mour">#REF!</definedName>
    <definedName name="mpm2.5" localSheetId="6">#REF!</definedName>
    <definedName name="mpm2.5" localSheetId="5">#REF!</definedName>
    <definedName name="mpm2.5" localSheetId="4">#REF!</definedName>
    <definedName name="mpm2.5" localSheetId="7">#REF!</definedName>
    <definedName name="mpm2.5">#REF!</definedName>
    <definedName name="msv" localSheetId="4">#REF!</definedName>
    <definedName name="msv">#REF!</definedName>
    <definedName name="MUNICIPIO" localSheetId="6">[1]SERVIÇO!#REF!</definedName>
    <definedName name="MUNICIPIO" localSheetId="5">[1]SERVIÇO!#REF!</definedName>
    <definedName name="MUNICIPIO" localSheetId="4">[1]SERVIÇO!#REF!</definedName>
    <definedName name="MUNICIPIO" localSheetId="7">[1]SERVIÇO!#REF!</definedName>
    <definedName name="MUNICIPIO">[1]SERVIÇO!#REF!</definedName>
    <definedName name="MURBOMB" localSheetId="6">[1]SERVIÇO!#REF!</definedName>
    <definedName name="MURBOMB" localSheetId="5">[1]SERVIÇO!#REF!</definedName>
    <definedName name="MURBOMB" localSheetId="4">[1]SERVIÇO!#REF!</definedName>
    <definedName name="MURBOMB" localSheetId="7">[1]SERVIÇO!#REF!</definedName>
    <definedName name="MURBOMB">[1]SERVIÇO!#REF!</definedName>
    <definedName name="NDATA" localSheetId="6">[1]SERVIÇO!#REF!</definedName>
    <definedName name="NDATA" localSheetId="5">[1]SERVIÇO!#REF!</definedName>
    <definedName name="NDATA" localSheetId="4">[1]SERVIÇO!#REF!</definedName>
    <definedName name="NDATA" localSheetId="7">[1]SERVIÇO!#REF!</definedName>
    <definedName name="NDATA">[1]SERVIÇO!#REF!</definedName>
    <definedName name="niv" localSheetId="6">#REF!</definedName>
    <definedName name="niv" localSheetId="5">#REF!</definedName>
    <definedName name="niv" localSheetId="4">#REF!</definedName>
    <definedName name="niv" localSheetId="7">#REF!</definedName>
    <definedName name="niv">#REF!</definedName>
    <definedName name="nome" localSheetId="6">#REF!</definedName>
    <definedName name="nome" localSheetId="5">#REF!</definedName>
    <definedName name="nome" localSheetId="4">#REF!</definedName>
    <definedName name="nome" localSheetId="7">#REF!</definedName>
    <definedName name="nome">#REF!</definedName>
    <definedName name="nome_4" localSheetId="6">#REF!</definedName>
    <definedName name="nome_4" localSheetId="5">#REF!</definedName>
    <definedName name="nome_4" localSheetId="4">#REF!</definedName>
    <definedName name="nome_4" localSheetId="7">#REF!</definedName>
    <definedName name="nome_4">#REF!</definedName>
    <definedName name="nrjCfh" localSheetId="4">#REF!</definedName>
    <definedName name="nrjCfh">#REF!</definedName>
    <definedName name="nrjCfh_1" localSheetId="4">#REF!</definedName>
    <definedName name="nrjCfh_1">#REF!</definedName>
    <definedName name="nrjCfh_1_4" localSheetId="4">#REF!</definedName>
    <definedName name="nrjCfh_1_4">#REF!</definedName>
    <definedName name="nrjCfh_4" localSheetId="4">#REF!</definedName>
    <definedName name="nrjCfh_4">#REF!</definedName>
    <definedName name="nrjCfh_6" localSheetId="4">#REF!</definedName>
    <definedName name="nrjCfh_6">#REF!</definedName>
    <definedName name="nrjCfh_6_4" localSheetId="4">#REF!</definedName>
    <definedName name="nrjCfh_6_4">#REF!</definedName>
    <definedName name="nrjCVh" localSheetId="4">#REF!</definedName>
    <definedName name="nrjCVh">#REF!</definedName>
    <definedName name="nrjCVh_1" localSheetId="4">#REF!</definedName>
    <definedName name="nrjCVh_1">#REF!</definedName>
    <definedName name="nrjCVh_1_4" localSheetId="4">#REF!</definedName>
    <definedName name="nrjCVh_1_4">#REF!</definedName>
    <definedName name="nrjCVh_4" localSheetId="4">#REF!</definedName>
    <definedName name="nrjCVh_4">#REF!</definedName>
    <definedName name="nrjCVh_6" localSheetId="4">#REF!</definedName>
    <definedName name="nrjCVh_6">#REF!</definedName>
    <definedName name="nrjCVh_6_4" localSheetId="4">#REF!</definedName>
    <definedName name="nrjCVh_6_4">#REF!</definedName>
    <definedName name="NUCOPIAS" localSheetId="6">[1]SERVIÇO!#REF!</definedName>
    <definedName name="NUCOPIAS" localSheetId="5">[1]SERVIÇO!#REF!</definedName>
    <definedName name="NUCOPIAS" localSheetId="4">[1]SERVIÇO!#REF!</definedName>
    <definedName name="NUCOPIAS" localSheetId="7">[1]SERVIÇO!#REF!</definedName>
    <definedName name="NUCOPIAS">[1]SERVIÇO!#REF!</definedName>
    <definedName name="OBRA" localSheetId="6">[1]SERVIÇO!#REF!</definedName>
    <definedName name="OBRA" localSheetId="5">[1]SERVIÇO!#REF!</definedName>
    <definedName name="OBRA" localSheetId="4">[1]SERVIÇO!#REF!</definedName>
    <definedName name="OBRA" localSheetId="7">[1]SERVIÇO!#REF!</definedName>
    <definedName name="OBRA">[1]SERVIÇO!#REF!</definedName>
    <definedName name="OBRADUPL" localSheetId="6">[1]SERVIÇO!#REF!</definedName>
    <definedName name="OBRADUPL" localSheetId="5">[1]SERVIÇO!#REF!</definedName>
    <definedName name="OBRADUPL" localSheetId="4">[1]SERVIÇO!#REF!</definedName>
    <definedName name="OBRADUPL" localSheetId="7">[1]SERVIÇO!#REF!</definedName>
    <definedName name="OBRADUPL">[1]SERVIÇO!#REF!</definedName>
    <definedName name="OBRALOC" localSheetId="6">[1]SERVIÇO!#REF!</definedName>
    <definedName name="OBRALOC" localSheetId="5">[1]SERVIÇO!#REF!</definedName>
    <definedName name="OBRALOC" localSheetId="4">[1]SERVIÇO!#REF!</definedName>
    <definedName name="OBRALOC" localSheetId="7">[1]SERVIÇO!#REF!</definedName>
    <definedName name="OBRALOC">[1]SERVIÇO!#REF!</definedName>
    <definedName name="OBRASEL" localSheetId="4">[1]SERVIÇO!#REF!</definedName>
    <definedName name="OBRASEL">[1]SERVIÇO!#REF!</definedName>
    <definedName name="od" localSheetId="4">#REF!</definedName>
    <definedName name="od" localSheetId="7">#REF!</definedName>
    <definedName name="od">#REF!</definedName>
    <definedName name="od_1" localSheetId="4">#REF!</definedName>
    <definedName name="od_1">#REF!</definedName>
    <definedName name="odi" localSheetId="4">#REF!</definedName>
    <definedName name="odi">#REF!</definedName>
    <definedName name="of" localSheetId="4">#REF!</definedName>
    <definedName name="of" localSheetId="7">#REF!</definedName>
    <definedName name="of">#REF!</definedName>
    <definedName name="of_1" localSheetId="4">#REF!</definedName>
    <definedName name="of_1">#REF!</definedName>
    <definedName name="ofc">[8]Insumos!$D$9</definedName>
    <definedName name="ofi" localSheetId="6">#REF!</definedName>
    <definedName name="ofi" localSheetId="5">#REF!</definedName>
    <definedName name="ofi" localSheetId="4">#REF!</definedName>
    <definedName name="ofi" localSheetId="7">#REF!</definedName>
    <definedName name="ofi">#REF!</definedName>
    <definedName name="OGU" localSheetId="6">#REF!</definedName>
    <definedName name="OGU" localSheetId="5">#REF!</definedName>
    <definedName name="OGU" localSheetId="4">#REF!</definedName>
    <definedName name="OGU" localSheetId="7">#REF!</definedName>
    <definedName name="OGU">#REF!</definedName>
    <definedName name="oli" localSheetId="6">#REF!</definedName>
    <definedName name="oli" localSheetId="5">#REF!</definedName>
    <definedName name="oli" localSheetId="4">#REF!</definedName>
    <definedName name="oli" localSheetId="7">#REF!</definedName>
    <definedName name="oli">#REF!</definedName>
    <definedName name="Par" localSheetId="4">#REF!</definedName>
    <definedName name="Par">#REF!</definedName>
    <definedName name="pcf60x210" localSheetId="4">#REF!</definedName>
    <definedName name="pcf60x210">#REF!</definedName>
    <definedName name="pcf80x200" localSheetId="4">#REF!</definedName>
    <definedName name="pcf80x200">#REF!</definedName>
    <definedName name="pcf80x210" localSheetId="4">#REF!</definedName>
    <definedName name="pcf80x210">#REF!</definedName>
    <definedName name="pcfc" localSheetId="4">#REF!</definedName>
    <definedName name="pcfc">#REF!</definedName>
    <definedName name="PDER" localSheetId="6">[1]SERVIÇO!#REF!</definedName>
    <definedName name="PDER" localSheetId="5">[1]SERVIÇO!#REF!</definedName>
    <definedName name="PDER" localSheetId="4">[1]SERVIÇO!#REF!</definedName>
    <definedName name="PDER" localSheetId="7">[1]SERVIÇO!#REF!</definedName>
    <definedName name="PDER">[1]SERVIÇO!#REF!</definedName>
    <definedName name="PDIVERS" localSheetId="6">[1]SERVIÇO!#REF!</definedName>
    <definedName name="PDIVERS" localSheetId="5">[1]SERVIÇO!#REF!</definedName>
    <definedName name="PDIVERS" localSheetId="4">[1]SERVIÇO!#REF!</definedName>
    <definedName name="PDIVERS" localSheetId="7">[1]SERVIÇO!#REF!</definedName>
    <definedName name="PDIVERS">[1]SERVIÇO!#REF!</definedName>
    <definedName name="pdm" localSheetId="4">#REF!</definedName>
    <definedName name="pdm" localSheetId="7">#REF!</definedName>
    <definedName name="pdm">#REF!</definedName>
    <definedName name="pdm_1" localSheetId="4">#REF!</definedName>
    <definedName name="pdm_1">#REF!</definedName>
    <definedName name="pedra" localSheetId="4">#REF!</definedName>
    <definedName name="pedra" localSheetId="7">#REF!</definedName>
    <definedName name="pedra">#REF!</definedName>
    <definedName name="pedra_1" localSheetId="4">#REF!</definedName>
    <definedName name="pedra_1">#REF!</definedName>
    <definedName name="PEMD" localSheetId="6">[1]SERVIÇO!#REF!</definedName>
    <definedName name="PEMD" localSheetId="5">[1]SERVIÇO!#REF!</definedName>
    <definedName name="PEMD" localSheetId="4">[1]SERVIÇO!#REF!</definedName>
    <definedName name="PEMD" localSheetId="7">[1]SERVIÇO!#REF!</definedName>
    <definedName name="PEMD">[1]SERVIÇO!#REF!</definedName>
    <definedName name="pes" localSheetId="6">#REF!</definedName>
    <definedName name="pes" localSheetId="5">#REF!</definedName>
    <definedName name="pes" localSheetId="4">#REF!</definedName>
    <definedName name="pes" localSheetId="7">#REF!</definedName>
    <definedName name="pes">#REF!</definedName>
    <definedName name="PIEQUIP" localSheetId="6">[1]SERVIÇO!#REF!</definedName>
    <definedName name="PIEQUIP" localSheetId="5">[1]SERVIÇO!#REF!</definedName>
    <definedName name="PIEQUIP" localSheetId="4">[1]SERVIÇO!#REF!</definedName>
    <definedName name="PIEQUIP" localSheetId="7">[1]SERVIÇO!#REF!</definedName>
    <definedName name="PIEQUIP">[1]SERVIÇO!#REF!</definedName>
    <definedName name="pig" localSheetId="6">#REF!</definedName>
    <definedName name="pig" localSheetId="5">#REF!</definedName>
    <definedName name="pig" localSheetId="4">#REF!</definedName>
    <definedName name="pig" localSheetId="7">#REF!</definedName>
    <definedName name="pig">#REF!</definedName>
    <definedName name="PII" localSheetId="6">#REF!</definedName>
    <definedName name="PII" localSheetId="5">#REF!</definedName>
    <definedName name="PII" localSheetId="4">#REF!</definedName>
    <definedName name="PII" localSheetId="7">#REF!</definedName>
    <definedName name="PII">#REF!</definedName>
    <definedName name="PIP" localSheetId="6">#REF!</definedName>
    <definedName name="PIP" localSheetId="5">#REF!</definedName>
    <definedName name="PIP" localSheetId="4">#REF!</definedName>
    <definedName name="PIP" localSheetId="7">#REF!</definedName>
    <definedName name="PIP">#REF!</definedName>
    <definedName name="planilha">NA()</definedName>
    <definedName name="planilha_1">NA()</definedName>
    <definedName name="plc" localSheetId="6">#REF!</definedName>
    <definedName name="plc" localSheetId="5">#REF!</definedName>
    <definedName name="plc" localSheetId="4">#REF!</definedName>
    <definedName name="plc" localSheetId="7">#REF!</definedName>
    <definedName name="plc">#REF!</definedName>
    <definedName name="plc2.5" localSheetId="6">#REF!</definedName>
    <definedName name="plc2.5" localSheetId="5">#REF!</definedName>
    <definedName name="plc2.5" localSheetId="4">#REF!</definedName>
    <definedName name="plc2.5" localSheetId="7">#REF!</definedName>
    <definedName name="plc2.5">#REF!</definedName>
    <definedName name="PMS" localSheetId="6">#REF!</definedName>
    <definedName name="PMS" localSheetId="5">#REF!</definedName>
    <definedName name="PMS" localSheetId="4">#REF!</definedName>
    <definedName name="PMS" localSheetId="7">#REF!</definedName>
    <definedName name="PMS">#REF!</definedName>
    <definedName name="PMUR" localSheetId="6">[1]SERVIÇO!#REF!</definedName>
    <definedName name="PMUR" localSheetId="5">[1]SERVIÇO!#REF!</definedName>
    <definedName name="PMUR" localSheetId="4">[1]SERVIÇO!#REF!</definedName>
    <definedName name="PMUR" localSheetId="7">[1]SERVIÇO!#REF!</definedName>
    <definedName name="PMUR">[1]SERVIÇO!#REF!</definedName>
    <definedName name="pont" localSheetId="6">#REF!</definedName>
    <definedName name="pont" localSheetId="5">#REF!</definedName>
    <definedName name="pont" localSheetId="4">#REF!</definedName>
    <definedName name="pont" localSheetId="7">#REF!</definedName>
    <definedName name="pont">#REF!</definedName>
    <definedName name="por_sistema_IMR" localSheetId="6">#REF!</definedName>
    <definedName name="por_sistema_IMR" localSheetId="5">#REF!</definedName>
    <definedName name="por_sistema_IMR" localSheetId="4">#REF!</definedName>
    <definedName name="por_sistema_IMR" localSheetId="7">#REF!</definedName>
    <definedName name="por_sistema_IMR">#REF!</definedName>
    <definedName name="por_sistema_IMR_1" localSheetId="6">#REF!</definedName>
    <definedName name="por_sistema_IMR_1" localSheetId="5">#REF!</definedName>
    <definedName name="por_sistema_IMR_1" localSheetId="4">#REF!</definedName>
    <definedName name="por_sistema_IMR_1" localSheetId="7">#REF!</definedName>
    <definedName name="por_sistema_IMR_1">#REF!</definedName>
    <definedName name="por_sistema_IMR_1_4" localSheetId="4">#REF!</definedName>
    <definedName name="por_sistema_IMR_1_4">#REF!</definedName>
    <definedName name="por_sistema_IMR_4" localSheetId="4">#REF!</definedName>
    <definedName name="por_sistema_IMR_4">#REF!</definedName>
    <definedName name="por_sistema_IMR_6" localSheetId="4">#REF!</definedName>
    <definedName name="por_sistema_IMR_6">#REF!</definedName>
    <definedName name="por_sistema_IMR_6_4" localSheetId="4">#REF!</definedName>
    <definedName name="por_sistema_IMR_6_4">#REF!</definedName>
    <definedName name="port" localSheetId="4">#REF!</definedName>
    <definedName name="port" localSheetId="7">#REF!</definedName>
    <definedName name="port">#REF!</definedName>
    <definedName name="port_1" localSheetId="4">#REF!</definedName>
    <definedName name="port_1">#REF!</definedName>
    <definedName name="Preço_kW" localSheetId="4">#REF!</definedName>
    <definedName name="Preço_kW">#REF!</definedName>
    <definedName name="Preço_kW_1" localSheetId="4">#REF!</definedName>
    <definedName name="Preço_kW_1">#REF!</definedName>
    <definedName name="Preço_kW_1_4" localSheetId="4">#REF!</definedName>
    <definedName name="Preço_kW_1_4">#REF!</definedName>
    <definedName name="Preço_kW_4" localSheetId="4">#REF!</definedName>
    <definedName name="Preço_kW_4">#REF!</definedName>
    <definedName name="Preço_kW_6" localSheetId="4">#REF!</definedName>
    <definedName name="Preço_kW_6">#REF!</definedName>
    <definedName name="Preço_kW_6_4" localSheetId="4">#REF!</definedName>
    <definedName name="Preço_kW_6_4">#REF!</definedName>
    <definedName name="PREF" localSheetId="4">#REF!</definedName>
    <definedName name="pref" localSheetId="7">#REF!</definedName>
    <definedName name="PREF">#REF!</definedName>
    <definedName name="PREF_1" localSheetId="4">#REF!</definedName>
    <definedName name="PREF_1">#REF!</definedName>
    <definedName name="pref_4" localSheetId="4">#REF!</definedName>
    <definedName name="pref_4">#REF!</definedName>
    <definedName name="prf" localSheetId="4">#REF!</definedName>
    <definedName name="prf">#REF!</definedName>
    <definedName name="prg" localSheetId="4">#REF!</definedName>
    <definedName name="prg">#REF!</definedName>
    <definedName name="PROJ" localSheetId="4">#REF!</definedName>
    <definedName name="PROJ">#REF!</definedName>
    <definedName name="prtm" localSheetId="4">#REF!</definedName>
    <definedName name="prtm">#REF!</definedName>
    <definedName name="PTGERAL" localSheetId="6">[1]SERVIÇO!#REF!</definedName>
    <definedName name="PTGERAL" localSheetId="5">[1]SERVIÇO!#REF!</definedName>
    <definedName name="PTGERAL" localSheetId="4">[1]SERVIÇO!#REF!</definedName>
    <definedName name="PTGERAL" localSheetId="7">[1]SERVIÇO!#REF!</definedName>
    <definedName name="PTGERAL">[1]SERVIÇO!#REF!</definedName>
    <definedName name="ptt3x2" localSheetId="6">#REF!</definedName>
    <definedName name="ptt3x2" localSheetId="5">#REF!</definedName>
    <definedName name="ptt3x2" localSheetId="4">#REF!</definedName>
    <definedName name="ptt3x2" localSheetId="7">#REF!</definedName>
    <definedName name="ptt3x2">#REF!</definedName>
    <definedName name="PVC" localSheetId="6">#REF!</definedName>
    <definedName name="PVC" localSheetId="5">#REF!</definedName>
    <definedName name="PVC" localSheetId="4">#REF!</definedName>
    <definedName name="PVC" localSheetId="7">#REF!</definedName>
    <definedName name="PVC">#REF!</definedName>
    <definedName name="qgm" localSheetId="6">#REF!</definedName>
    <definedName name="qgm" localSheetId="5">#REF!</definedName>
    <definedName name="qgm" localSheetId="4">#REF!</definedName>
    <definedName name="qgm" localSheetId="7">#REF!</definedName>
    <definedName name="qgm">#REF!</definedName>
    <definedName name="QTNULO" localSheetId="4">[1]SERVIÇO!#REF!</definedName>
    <definedName name="QTNULO">[1]SERVIÇO!#REF!</definedName>
    <definedName name="QTPADRAO" localSheetId="6">[1]SERVIÇO!#REF!</definedName>
    <definedName name="QTPADRAO" localSheetId="5">[1]SERVIÇO!#REF!</definedName>
    <definedName name="QTPADRAO" localSheetId="4">[1]SERVIÇO!#REF!</definedName>
    <definedName name="QTPADRAO" localSheetId="7">[1]SERVIÇO!#REF!</definedName>
    <definedName name="QTPADRAO">[1]SERVIÇO!#REF!</definedName>
    <definedName name="QTRES" localSheetId="4">[1]SERVIÇO!#REF!</definedName>
    <definedName name="QTRES">[1]SERVIÇO!#REF!</definedName>
    <definedName name="QUANT" localSheetId="4">[1]SERVIÇO!#REF!</definedName>
    <definedName name="QUANT">[1]SERVIÇO!#REF!</definedName>
    <definedName name="QUANTP" localSheetId="4">[1]SERVIÇO!#REF!</definedName>
    <definedName name="QUANTP">[1]SERVIÇO!#REF!</definedName>
    <definedName name="RARQIMP" localSheetId="4">[1]SERVIÇO!#REF!</definedName>
    <definedName name="RARQIMP">[1]SERVIÇO!#REF!</definedName>
    <definedName name="rdt13.8" localSheetId="6">#REF!</definedName>
    <definedName name="rdt13.8" localSheetId="5">#REF!</definedName>
    <definedName name="rdt13.8" localSheetId="4">#REF!</definedName>
    <definedName name="rdt13.8" localSheetId="7">#REF!</definedName>
    <definedName name="rdt13.8">#REF!</definedName>
    <definedName name="rec" localSheetId="6">#REF!</definedName>
    <definedName name="rec" localSheetId="5">#REF!</definedName>
    <definedName name="rec" localSheetId="4">#REF!</definedName>
    <definedName name="rec" localSheetId="7">#REF!</definedName>
    <definedName name="rec">#REF!</definedName>
    <definedName name="RECADUC" localSheetId="6">[1]SERVIÇO!#REF!</definedName>
    <definedName name="RECADUC" localSheetId="5">[1]SERVIÇO!#REF!</definedName>
    <definedName name="RECADUC" localSheetId="4">[1]SERVIÇO!#REF!</definedName>
    <definedName name="RECADUC" localSheetId="7">[1]SERVIÇO!#REF!</definedName>
    <definedName name="RECADUC">[1]SERVIÇO!#REF!</definedName>
    <definedName name="RES" localSheetId="6">#REF!</definedName>
    <definedName name="RES" localSheetId="5">#REF!</definedName>
    <definedName name="RES" localSheetId="4">#REF!</definedName>
    <definedName name="RES" localSheetId="7">#REF!</definedName>
    <definedName name="RES">#REF!</definedName>
    <definedName name="rgG3_4" localSheetId="6">#REF!</definedName>
    <definedName name="rgG3_4" localSheetId="5">#REF!</definedName>
    <definedName name="rgG3_4" localSheetId="4">#REF!</definedName>
    <definedName name="rgG3_4" localSheetId="7">#REF!</definedName>
    <definedName name="rgG3_4">#REF!</definedName>
    <definedName name="rgp1_2" localSheetId="6">#REF!</definedName>
    <definedName name="rgp1_2" localSheetId="5">#REF!</definedName>
    <definedName name="rgp1_2" localSheetId="4">#REF!</definedName>
    <definedName name="rgp1_2" localSheetId="7">#REF!</definedName>
    <definedName name="rgp1_2">#REF!</definedName>
    <definedName name="ridbeb" localSheetId="4">[1]SERVIÇO!#REF!</definedName>
    <definedName name="ridbeb">[1]SERVIÇO!#REF!</definedName>
    <definedName name="RIDCHAF" localSheetId="6">[1]SERVIÇO!#REF!</definedName>
    <definedName name="RIDCHAF" localSheetId="5">[1]SERVIÇO!#REF!</definedName>
    <definedName name="RIDCHAF" localSheetId="4">[1]SERVIÇO!#REF!</definedName>
    <definedName name="RIDCHAF" localSheetId="7">[1]SERVIÇO!#REF!</definedName>
    <definedName name="RIDCHAF">[1]SERVIÇO!#REF!</definedName>
    <definedName name="ridres05" localSheetId="4">[1]SERVIÇO!#REF!</definedName>
    <definedName name="ridres05">[1]SERVIÇO!#REF!</definedName>
    <definedName name="RIDRES10" localSheetId="4">[1]SERVIÇO!#REF!</definedName>
    <definedName name="RIDRES10">[1]SERVIÇO!#REF!</definedName>
    <definedName name="RIDRES15" localSheetId="4">[1]SERVIÇO!#REF!</definedName>
    <definedName name="RIDRES15">[1]SERVIÇO!#REF!</definedName>
    <definedName name="RLI" localSheetId="6">#REF!</definedName>
    <definedName name="RLI" localSheetId="5">#REF!</definedName>
    <definedName name="RLI" localSheetId="4">#REF!</definedName>
    <definedName name="RLI" localSheetId="7">#REF!</definedName>
    <definedName name="RLI">#REF!</definedName>
    <definedName name="RLP" localSheetId="6">#REF!</definedName>
    <definedName name="RLP" localSheetId="5">#REF!</definedName>
    <definedName name="RLP" localSheetId="4">#REF!</definedName>
    <definedName name="RLP" localSheetId="7">#REF!</definedName>
    <definedName name="RLP">#REF!</definedName>
    <definedName name="ROMANO" localSheetId="6">[1]SERVIÇO!#REF!</definedName>
    <definedName name="ROMANO" localSheetId="5">[1]SERVIÇO!#REF!</definedName>
    <definedName name="ROMANO" localSheetId="4">[1]SERVIÇO!#REF!</definedName>
    <definedName name="ROMANO" localSheetId="7">[1]SERVIÇO!#REF!</definedName>
    <definedName name="ROMANO">[1]SERVIÇO!#REF!</definedName>
    <definedName name="ROTCOMP" localSheetId="4">[1]SERVIÇO!#REF!</definedName>
    <definedName name="ROTCOMP">[1]SERVIÇO!#REF!</definedName>
    <definedName name="ROTIMP" localSheetId="4">[1]SERVIÇO!#REF!</definedName>
    <definedName name="ROTIMP">[1]SERVIÇO!#REF!</definedName>
    <definedName name="ROTRES" localSheetId="4">[1]SERVIÇO!#REF!</definedName>
    <definedName name="ROTRES">[1]SERVIÇO!#REF!</definedName>
    <definedName name="RPI" localSheetId="6">#REF!</definedName>
    <definedName name="RPI" localSheetId="5">#REF!</definedName>
    <definedName name="RPI" localSheetId="4">#REF!</definedName>
    <definedName name="RPI" localSheetId="7">#REF!</definedName>
    <definedName name="RPI">#REF!</definedName>
    <definedName name="RPP" localSheetId="6">#REF!</definedName>
    <definedName name="RPP" localSheetId="5">#REF!</definedName>
    <definedName name="RPP" localSheetId="4">#REF!</definedName>
    <definedName name="RPP" localSheetId="7">#REF!</definedName>
    <definedName name="RPP">#REF!</definedName>
    <definedName name="RQTADUC" localSheetId="6">[1]SERVIÇO!#REF!</definedName>
    <definedName name="RQTADUC" localSheetId="5">[1]SERVIÇO!#REF!</definedName>
    <definedName name="RQTADUC" localSheetId="4">[1]SERVIÇO!#REF!</definedName>
    <definedName name="RQTADUC" localSheetId="7">[1]SERVIÇO!#REF!</definedName>
    <definedName name="RQTADUC">[1]SERVIÇO!#REF!</definedName>
    <definedName name="rqtbeb" localSheetId="4">[1]SERVIÇO!#REF!</definedName>
    <definedName name="rqtbeb">[1]SERVIÇO!#REF!</definedName>
    <definedName name="RQTCHAF" localSheetId="4">[1]SERVIÇO!#REF!</definedName>
    <definedName name="RQTCHAF">[1]SERVIÇO!#REF!</definedName>
    <definedName name="RQTDERV" localSheetId="4">[1]SERVIÇO!#REF!</definedName>
    <definedName name="RQTDERV">[1]SERVIÇO!#REF!</definedName>
    <definedName name="rres05" localSheetId="4">[1]SERVIÇO!#REF!</definedName>
    <definedName name="rres05">[1]SERVIÇO!#REF!</definedName>
    <definedName name="RRES10" localSheetId="4">[1]SERVIÇO!#REF!</definedName>
    <definedName name="RRES10">[1]SERVIÇO!#REF!</definedName>
    <definedName name="RRES15" localSheetId="4">[1]SERVIÇO!#REF!</definedName>
    <definedName name="RRES15">[1]SERVIÇO!#REF!</definedName>
    <definedName name="RRES20" localSheetId="4">[1]SERVIÇO!#REF!</definedName>
    <definedName name="RRES20">[1]SERVIÇO!#REF!</definedName>
    <definedName name="RRR" localSheetId="4">[1]SERVIÇO!#REF!</definedName>
    <definedName name="RRR">[1]SERVIÇO!#REF!</definedName>
    <definedName name="rrrrrrrrrrrr" localSheetId="4">#REF!</definedName>
    <definedName name="rrrrrrrrrrrr" localSheetId="7">#REF!</definedName>
    <definedName name="rrrrrrrrrrrr">#REF!</definedName>
    <definedName name="rrrrrrrrrrrr_1" localSheetId="4">#REF!</definedName>
    <definedName name="rrrrrrrrrrrr_1">#REF!</definedName>
    <definedName name="RRTEMP" localSheetId="6">[1]SERVIÇO!#REF!</definedName>
    <definedName name="RRTEMP" localSheetId="5">[1]SERVIÇO!#REF!</definedName>
    <definedName name="RRTEMP" localSheetId="4">[1]SERVIÇO!#REF!</definedName>
    <definedName name="RRTEMP" localSheetId="7">[1]SERVIÇO!#REF!</definedName>
    <definedName name="RRTEMP">[1]SERVIÇO!#REF!</definedName>
    <definedName name="RSEQ" localSheetId="6">[1]SERVIÇO!#REF!</definedName>
    <definedName name="RSEQ" localSheetId="5">[1]SERVIÇO!#REF!</definedName>
    <definedName name="RSEQ" localSheetId="4">[1]SERVIÇO!#REF!</definedName>
    <definedName name="RSEQ" localSheetId="7">[1]SERVIÇO!#REF!</definedName>
    <definedName name="RSEQ">[1]SERVIÇO!#REF!</definedName>
    <definedName name="RSUBTOT" localSheetId="6">[1]SERVIÇO!#REF!</definedName>
    <definedName name="RSUBTOT" localSheetId="5">[1]SERVIÇO!#REF!</definedName>
    <definedName name="RSUBTOT" localSheetId="4">[1]SERVIÇO!#REF!</definedName>
    <definedName name="RSUBTOT" localSheetId="7">[1]SERVIÇO!#REF!</definedName>
    <definedName name="RSUBTOT">[1]SERVIÇO!#REF!</definedName>
    <definedName name="rtitbeb" localSheetId="6">[1]SERVIÇO!#REF!</definedName>
    <definedName name="rtitbeb" localSheetId="5">[1]SERVIÇO!#REF!</definedName>
    <definedName name="rtitbeb" localSheetId="4">[1]SERVIÇO!#REF!</definedName>
    <definedName name="rtitbeb" localSheetId="7">[1]SERVIÇO!#REF!</definedName>
    <definedName name="rtitbeb">[1]SERVIÇO!#REF!</definedName>
    <definedName name="RTITCHAF" localSheetId="4">[1]SERVIÇO!#REF!</definedName>
    <definedName name="RTITCHAF">[1]SERVIÇO!#REF!</definedName>
    <definedName name="rtubos" localSheetId="4">[1]SERVIÇO!#REF!</definedName>
    <definedName name="rtubos">[1]SERVIÇO!#REF!</definedName>
    <definedName name="ruas" localSheetId="4">#REF!</definedName>
    <definedName name="ruas" localSheetId="7">#REF!</definedName>
    <definedName name="ruas">#REF!</definedName>
    <definedName name="ruas_1" localSheetId="4">#REF!</definedName>
    <definedName name="ruas_1">#REF!</definedName>
    <definedName name="s" localSheetId="4">#REF!</definedName>
    <definedName name="s">#REF!</definedName>
    <definedName name="s14_" localSheetId="4">#REF!</definedName>
    <definedName name="s14_">#REF!</definedName>
    <definedName name="SAL" localSheetId="4">#REF!</definedName>
    <definedName name="SAL">#REF!</definedName>
    <definedName name="se" localSheetId="4">#REF!</definedName>
    <definedName name="se" localSheetId="7">#REF!</definedName>
    <definedName name="se">#REF!</definedName>
    <definedName name="se_1" localSheetId="4">#REF!</definedName>
    <definedName name="se_1">#REF!</definedName>
    <definedName name="seat15" localSheetId="4">#REF!</definedName>
    <definedName name="seat15">#REF!</definedName>
    <definedName name="sin" localSheetId="4">#REF!</definedName>
    <definedName name="sin">#REF!</definedName>
    <definedName name="SISTEM1" localSheetId="6">[1]SERVIÇO!#REF!</definedName>
    <definedName name="SISTEM1" localSheetId="5">[1]SERVIÇO!#REF!</definedName>
    <definedName name="SISTEM1" localSheetId="4">[1]SERVIÇO!#REF!</definedName>
    <definedName name="SISTEM1" localSheetId="7">[1]SERVIÇO!#REF!</definedName>
    <definedName name="SISTEM1">[1]SERVIÇO!#REF!</definedName>
    <definedName name="SISTEM2" localSheetId="6">[1]SERVIÇO!#REF!</definedName>
    <definedName name="SISTEM2" localSheetId="5">[1]SERVIÇO!#REF!</definedName>
    <definedName name="SISTEM2" localSheetId="4">[1]SERVIÇO!#REF!</definedName>
    <definedName name="SISTEM2" localSheetId="7">[1]SERVIÇO!#REF!</definedName>
    <definedName name="SISTEM2">[1]SERVIÇO!#REF!</definedName>
    <definedName name="sollimp" localSheetId="6">#REF!</definedName>
    <definedName name="sollimp" localSheetId="5">#REF!</definedName>
    <definedName name="sollimp" localSheetId="4">#REF!</definedName>
    <definedName name="sollimp" localSheetId="7">#REF!</definedName>
    <definedName name="sollimp">#REF!</definedName>
    <definedName name="sOpRadio" localSheetId="6">[4]PessA!#REF!</definedName>
    <definedName name="sOpRadio" localSheetId="5">[4]PessA!#REF!</definedName>
    <definedName name="sOpRadio" localSheetId="4">[4]PessA!#REF!</definedName>
    <definedName name="sOpRadio" localSheetId="7">[4]PessA!#REF!</definedName>
    <definedName name="sOpRadio">[4]PessA!#REF!</definedName>
    <definedName name="sOpRadio_1" localSheetId="6">[4]PessA!#REF!</definedName>
    <definedName name="sOpRadio_1" localSheetId="5">[4]PessA!#REF!</definedName>
    <definedName name="sOpRadio_1" localSheetId="4">[4]PessA!#REF!</definedName>
    <definedName name="sOpRadio_1" localSheetId="7">[4]PessA!#REF!</definedName>
    <definedName name="sOpRadio_1">[4]PessA!#REF!</definedName>
    <definedName name="sOpRadio_1_4" localSheetId="6">[4]PessA!#REF!</definedName>
    <definedName name="sOpRadio_1_4" localSheetId="5">[4]PessA!#REF!</definedName>
    <definedName name="sOpRadio_1_4" localSheetId="4">[4]PessA!#REF!</definedName>
    <definedName name="sOpRadio_1_4" localSheetId="7">[4]PessA!#REF!</definedName>
    <definedName name="sOpRadio_1_4">[4]PessA!#REF!</definedName>
    <definedName name="sOpRadio_4" localSheetId="6">[4]PessA!#REF!</definedName>
    <definedName name="sOpRadio_4" localSheetId="5">[4]PessA!#REF!</definedName>
    <definedName name="sOpRadio_4" localSheetId="4">[4]PessA!#REF!</definedName>
    <definedName name="sOpRadio_4" localSheetId="7">[4]PessA!#REF!</definedName>
    <definedName name="sOpRadio_4">[4]PessA!#REF!</definedName>
    <definedName name="sOpRadio_6" localSheetId="4">[4]PessA!#REF!</definedName>
    <definedName name="sOpRadio_6">[4]PessA!#REF!</definedName>
    <definedName name="sOpRadio_6_4" localSheetId="4">[4]PessA!#REF!</definedName>
    <definedName name="sOpRadio_6_4">[4]PessA!#REF!</definedName>
    <definedName name="sRespOM" localSheetId="4">[4]PessA!#REF!</definedName>
    <definedName name="sRespOM">[4]PessA!#REF!</definedName>
    <definedName name="sRespOM_1" localSheetId="4">[4]PessA!#REF!</definedName>
    <definedName name="sRespOM_1">[4]PessA!#REF!</definedName>
    <definedName name="sRespOM_1_4" localSheetId="4">[4]PessA!#REF!</definedName>
    <definedName name="sRespOM_1_4">[4]PessA!#REF!</definedName>
    <definedName name="sRespOM_4" localSheetId="4">[4]PessA!#REF!</definedName>
    <definedName name="sRespOM_4">[4]PessA!#REF!</definedName>
    <definedName name="sRespOM_6" localSheetId="4">[4]PessA!#REF!</definedName>
    <definedName name="sRespOM_6">[4]PessA!#REF!</definedName>
    <definedName name="sRespOM_6_4" localSheetId="4">[4]PessA!#REF!</definedName>
    <definedName name="sRespOM_6_4">[4]PessA!#REF!</definedName>
    <definedName name="srv" localSheetId="6">#REF!</definedName>
    <definedName name="srv" localSheetId="5">#REF!</definedName>
    <definedName name="srv" localSheetId="4">#REF!</definedName>
    <definedName name="srv" localSheetId="7">#REF!</definedName>
    <definedName name="srv">#REF!</definedName>
    <definedName name="SSS" localSheetId="6">[1]SERVIÇO!#REF!</definedName>
    <definedName name="SSS" localSheetId="5">[1]SERVIÇO!#REF!</definedName>
    <definedName name="SSS" localSheetId="4">[1]SERVIÇO!#REF!</definedName>
    <definedName name="SSS" localSheetId="7">[1]SERVIÇO!#REF!</definedName>
    <definedName name="SSS">[1]SERVIÇO!#REF!</definedName>
    <definedName name="SSTEMP" localSheetId="4">[1]SERVIÇO!#REF!</definedName>
    <definedName name="SSTEMP">[1]SERVIÇO!#REF!</definedName>
    <definedName name="SUBDER" localSheetId="4">[1]SERVIÇO!#REF!</definedName>
    <definedName name="SUBDER">[1]SERVIÇO!#REF!</definedName>
    <definedName name="SUBDIV" localSheetId="4">[1]SERVIÇO!#REF!</definedName>
    <definedName name="SUBDIV">[1]SERVIÇO!#REF!</definedName>
    <definedName name="SUBEQP" localSheetId="4">[1]SERVIÇO!#REF!</definedName>
    <definedName name="SUBEQP">[1]SERVIÇO!#REF!</definedName>
    <definedName name="SUBMUR" localSheetId="4">[1]SERVIÇO!#REF!</definedName>
    <definedName name="SUBMUR">[1]SERVIÇO!#REF!</definedName>
    <definedName name="sum" localSheetId="6">#REF!</definedName>
    <definedName name="sum" localSheetId="5">#REF!</definedName>
    <definedName name="sum" localSheetId="4">#REF!</definedName>
    <definedName name="sum" localSheetId="7">#REF!</definedName>
    <definedName name="sum">#REF!</definedName>
    <definedName name="svt" localSheetId="6">#REF!</definedName>
    <definedName name="svt" localSheetId="5">#REF!</definedName>
    <definedName name="svt" localSheetId="4">#REF!</definedName>
    <definedName name="svt" localSheetId="7">#REF!</definedName>
    <definedName name="svt">#REF!</definedName>
    <definedName name="sx" localSheetId="4">#REF!</definedName>
    <definedName name="sx" localSheetId="7">#REF!</definedName>
    <definedName name="sx">#REF!</definedName>
    <definedName name="sx_1" localSheetId="4">#REF!</definedName>
    <definedName name="sx_1">#REF!</definedName>
    <definedName name="sxo" localSheetId="4">#REF!</definedName>
    <definedName name="sxo">#REF!</definedName>
    <definedName name="tb100cm" localSheetId="4">#REF!</definedName>
    <definedName name="tb100cm" localSheetId="7">#REF!</definedName>
    <definedName name="tb100cm">#REF!</definedName>
    <definedName name="tb100cm_1" localSheetId="4">#REF!</definedName>
    <definedName name="tb100cm_1">#REF!</definedName>
    <definedName name="tbv" localSheetId="4">#REF!</definedName>
    <definedName name="tbv">#REF!</definedName>
    <definedName name="ted" localSheetId="4">#REF!</definedName>
    <definedName name="ted">#REF!</definedName>
    <definedName name="TelO" localSheetId="6">[4]Tel!#REF!</definedName>
    <definedName name="TelO" localSheetId="5">[4]Tel!#REF!</definedName>
    <definedName name="TelO" localSheetId="4">[4]Tel!#REF!</definedName>
    <definedName name="TelO" localSheetId="7">[4]Tel!#REF!</definedName>
    <definedName name="TelO">[4]Tel!#REF!</definedName>
    <definedName name="TelO_1" localSheetId="6">[4]Tel!#REF!</definedName>
    <definedName name="TelO_1" localSheetId="5">[4]Tel!#REF!</definedName>
    <definedName name="TelO_1" localSheetId="4">[4]Tel!#REF!</definedName>
    <definedName name="TelO_1" localSheetId="7">[4]Tel!#REF!</definedName>
    <definedName name="TelO_1">[4]Tel!#REF!</definedName>
    <definedName name="TelO_1_4" localSheetId="6">[4]Tel!#REF!</definedName>
    <definedName name="TelO_1_4" localSheetId="5">[4]Tel!#REF!</definedName>
    <definedName name="TelO_1_4" localSheetId="4">[4]Tel!#REF!</definedName>
    <definedName name="TelO_1_4" localSheetId="7">[4]Tel!#REF!</definedName>
    <definedName name="TelO_1_4">[4]Tel!#REF!</definedName>
    <definedName name="TelO_4" localSheetId="6">[4]Tel!#REF!</definedName>
    <definedName name="TelO_4" localSheetId="5">[4]Tel!#REF!</definedName>
    <definedName name="TelO_4" localSheetId="4">[4]Tel!#REF!</definedName>
    <definedName name="TelO_4" localSheetId="7">[4]Tel!#REF!</definedName>
    <definedName name="TelO_4">[4]Tel!#REF!</definedName>
    <definedName name="TelO_6" localSheetId="4">[4]Tel!#REF!</definedName>
    <definedName name="TelO_6">[4]Tel!#REF!</definedName>
    <definedName name="TelO_6_4" localSheetId="4">[4]Tel!#REF!</definedName>
    <definedName name="TelO_6_4">[4]Tel!#REF!</definedName>
    <definedName name="ter" localSheetId="6">#REF!</definedName>
    <definedName name="ter" localSheetId="5">#REF!</definedName>
    <definedName name="ter" localSheetId="4">#REF!</definedName>
    <definedName name="ter" localSheetId="7">#REF!</definedName>
    <definedName name="ter">#REF!</definedName>
    <definedName name="tes" localSheetId="6">#REF!</definedName>
    <definedName name="tes" localSheetId="5">#REF!</definedName>
    <definedName name="tes" localSheetId="4">#REF!</definedName>
    <definedName name="tes" localSheetId="7">#REF!</definedName>
    <definedName name="tes">#REF!</definedName>
    <definedName name="teste" localSheetId="6">[4]PessA!#REF!</definedName>
    <definedName name="teste" localSheetId="5">[4]PessA!#REF!</definedName>
    <definedName name="teste" localSheetId="4">[4]PessA!#REF!</definedName>
    <definedName name="teste" localSheetId="7">[4]PessA!#REF!</definedName>
    <definedName name="teste">[4]PessA!#REF!</definedName>
    <definedName name="teste_1" localSheetId="6">[4]PessA!#REF!</definedName>
    <definedName name="teste_1" localSheetId="5">[4]PessA!#REF!</definedName>
    <definedName name="teste_1" localSheetId="4">[4]PessA!#REF!</definedName>
    <definedName name="teste_1" localSheetId="7">[4]PessA!#REF!</definedName>
    <definedName name="teste_1">[4]PessA!#REF!</definedName>
    <definedName name="teste_1_4" localSheetId="4">[4]PessA!#REF!</definedName>
    <definedName name="teste_1_4">[4]PessA!#REF!</definedName>
    <definedName name="teste_4" localSheetId="4">[4]PessA!#REF!</definedName>
    <definedName name="teste_4">[4]PessA!#REF!</definedName>
    <definedName name="teste_6" localSheetId="4">[4]PessA!#REF!</definedName>
    <definedName name="teste_6">[4]PessA!#REF!</definedName>
    <definedName name="teste_6_4" localSheetId="4">[4]PessA!#REF!</definedName>
    <definedName name="teste_6_4">[4]PessA!#REF!</definedName>
    <definedName name="tic">[8]Insumos!$D$13</definedName>
    <definedName name="TID" localSheetId="6">#REF!</definedName>
    <definedName name="TID" localSheetId="5">#REF!</definedName>
    <definedName name="TID" localSheetId="4">#REF!</definedName>
    <definedName name="TID" localSheetId="7">#REF!</definedName>
    <definedName name="TID">#REF!</definedName>
    <definedName name="titbeb" localSheetId="6">[1]SERVIÇO!#REF!</definedName>
    <definedName name="titbeb" localSheetId="5">[1]SERVIÇO!#REF!</definedName>
    <definedName name="titbeb" localSheetId="4">[1]SERVIÇO!#REF!</definedName>
    <definedName name="titbeb" localSheetId="7">[1]SERVIÇO!#REF!</definedName>
    <definedName name="titbeb">[1]SERVIÇO!#REF!</definedName>
    <definedName name="TITCHAF" localSheetId="6">[1]SERVIÇO!#REF!</definedName>
    <definedName name="TITCHAF" localSheetId="5">[1]SERVIÇO!#REF!</definedName>
    <definedName name="TITCHAF" localSheetId="4">[1]SERVIÇO!#REF!</definedName>
    <definedName name="TITCHAF" localSheetId="7">[1]SERVIÇO!#REF!</definedName>
    <definedName name="TITCHAF">[1]SERVIÇO!#REF!</definedName>
    <definedName name="_xlnm.Print_Titles" localSheetId="1">'Itens para CPUs'!$1:$12</definedName>
    <definedName name="tjc" localSheetId="6">#REF!</definedName>
    <definedName name="tjc" localSheetId="5">#REF!</definedName>
    <definedName name="tjc" localSheetId="4">#REF!</definedName>
    <definedName name="tjc" localSheetId="7">#REF!</definedName>
    <definedName name="tjc">#REF!</definedName>
    <definedName name="tjf" localSheetId="6">#REF!</definedName>
    <definedName name="tjf" localSheetId="5">#REF!</definedName>
    <definedName name="tjf" localSheetId="4">#REF!</definedName>
    <definedName name="tjf" localSheetId="7">#REF!</definedName>
    <definedName name="tjf">#REF!</definedName>
    <definedName name="tlc" localSheetId="6">#REF!</definedName>
    <definedName name="tlc" localSheetId="5">#REF!</definedName>
    <definedName name="tlc" localSheetId="4">#REF!</definedName>
    <definedName name="tlc" localSheetId="7">#REF!</definedName>
    <definedName name="tlc">#REF!</definedName>
    <definedName name="tlf" localSheetId="4">#REF!</definedName>
    <definedName name="tlf">#REF!</definedName>
    <definedName name="tnp1_2" localSheetId="4">#REF!</definedName>
    <definedName name="tnp1_2">#REF!</definedName>
    <definedName name="tof" localSheetId="4">#REF!</definedName>
    <definedName name="tof">#REF!</definedName>
    <definedName name="TOT" localSheetId="4">#REF!</definedName>
    <definedName name="TOT">#REF!</definedName>
    <definedName name="total" localSheetId="4">#REF!</definedName>
    <definedName name="total" localSheetId="7">#REF!</definedName>
    <definedName name="total">#REF!</definedName>
    <definedName name="total_1" localSheetId="4">#REF!</definedName>
    <definedName name="total_1">#REF!</definedName>
    <definedName name="TOTAL_RESUMO">NA()</definedName>
    <definedName name="TotCrP" localSheetId="6">[4]CombLub!#REF!</definedName>
    <definedName name="TotCrP" localSheetId="5">[4]CombLub!#REF!</definedName>
    <definedName name="TotCrP" localSheetId="4">[4]CombLub!#REF!</definedName>
    <definedName name="TotCrP" localSheetId="7">[4]CombLub!#REF!</definedName>
    <definedName name="TotCrP">[4]CombLub!#REF!</definedName>
    <definedName name="TotCrP_1" localSheetId="6">[4]CombLub!#REF!</definedName>
    <definedName name="TotCrP_1" localSheetId="5">[4]CombLub!#REF!</definedName>
    <definedName name="TotCrP_1" localSheetId="4">[4]CombLub!#REF!</definedName>
    <definedName name="TotCrP_1" localSheetId="7">[4]CombLub!#REF!</definedName>
    <definedName name="TotCrP_1">[4]CombLub!#REF!</definedName>
    <definedName name="TotCrP_1_4" localSheetId="6">[4]CombLub!#REF!</definedName>
    <definedName name="TotCrP_1_4" localSheetId="5">[4]CombLub!#REF!</definedName>
    <definedName name="TotCrP_1_4" localSheetId="4">[4]CombLub!#REF!</definedName>
    <definedName name="TotCrP_1_4" localSheetId="7">[4]CombLub!#REF!</definedName>
    <definedName name="TotCrP_1_4">[4]CombLub!#REF!</definedName>
    <definedName name="TotCrP_4" localSheetId="6">[4]CombLub!#REF!</definedName>
    <definedName name="TotCrP_4" localSheetId="5">[4]CombLub!#REF!</definedName>
    <definedName name="TotCrP_4" localSheetId="4">[4]CombLub!#REF!</definedName>
    <definedName name="TotCrP_4" localSheetId="7">[4]CombLub!#REF!</definedName>
    <definedName name="TotCrP_4">[4]CombLub!#REF!</definedName>
    <definedName name="TotCrP_6" localSheetId="4">[4]CombLub!#REF!</definedName>
    <definedName name="TotCrP_6">[4]CombLub!#REF!</definedName>
    <definedName name="TotCrP_6_4" localSheetId="4">[4]CombLub!#REF!</definedName>
    <definedName name="TotCrP_6_4">[4]CombLub!#REF!</definedName>
    <definedName name="TOTQTS" localSheetId="4">[1]SERVIÇO!#REF!</definedName>
    <definedName name="TOTQTS">[1]SERVIÇO!#REF!</definedName>
    <definedName name="TotUSM" localSheetId="4">[4]CombLub!#REF!</definedName>
    <definedName name="TotUSM">[4]CombLub!#REF!</definedName>
    <definedName name="TotUSM_1" localSheetId="4">[4]CombLub!#REF!</definedName>
    <definedName name="TotUSM_1">[4]CombLub!#REF!</definedName>
    <definedName name="TotUSM_1_4" localSheetId="4">[4]CombLub!#REF!</definedName>
    <definedName name="TotUSM_1_4">[4]CombLub!#REF!</definedName>
    <definedName name="TotUSM_4" localSheetId="4">[4]CombLub!#REF!</definedName>
    <definedName name="TotUSM_4">[4]CombLub!#REF!</definedName>
    <definedName name="TotUSM_6" localSheetId="4">[4]CombLub!#REF!</definedName>
    <definedName name="TotUSM_6">[4]CombLub!#REF!</definedName>
    <definedName name="TotUSM_6_4" localSheetId="4">[4]CombLub!#REF!</definedName>
    <definedName name="TotUSM_6_4">[4]CombLub!#REF!</definedName>
    <definedName name="tp6_12" localSheetId="6">#REF!</definedName>
    <definedName name="tp6_12" localSheetId="5">#REF!</definedName>
    <definedName name="tp6_12" localSheetId="4">#REF!</definedName>
    <definedName name="tp6_12" localSheetId="7">#REF!</definedName>
    <definedName name="tp6_12">#REF!</definedName>
    <definedName name="tp6_16" localSheetId="6">#REF!</definedName>
    <definedName name="tp6_16" localSheetId="5">#REF!</definedName>
    <definedName name="tp6_16" localSheetId="4">#REF!</definedName>
    <definedName name="tp6_16" localSheetId="7">#REF!</definedName>
    <definedName name="tp6_16">#REF!</definedName>
    <definedName name="TPI" localSheetId="6">#REF!</definedName>
    <definedName name="TPI" localSheetId="5">#REF!</definedName>
    <definedName name="TPI" localSheetId="4">#REF!</definedName>
    <definedName name="TPI" localSheetId="7">#REF!</definedName>
    <definedName name="TPI">#REF!</definedName>
    <definedName name="tpl1_2" localSheetId="4">#REF!</definedName>
    <definedName name="tpl1_2">#REF!</definedName>
    <definedName name="tpmfs" localSheetId="4">#REF!</definedName>
    <definedName name="tpmfs">#REF!</definedName>
    <definedName name="TPP" localSheetId="4">#REF!</definedName>
    <definedName name="TPP">#REF!</definedName>
    <definedName name="transp" localSheetId="6">[4]Tel!#REF!</definedName>
    <definedName name="transp" localSheetId="5">[4]Tel!#REF!</definedName>
    <definedName name="transp" localSheetId="4">[4]Tel!#REF!</definedName>
    <definedName name="transp" localSheetId="7">[4]Tel!#REF!</definedName>
    <definedName name="transp">[4]Tel!#REF!</definedName>
    <definedName name="transp_1" localSheetId="6">[4]Tel!#REF!</definedName>
    <definedName name="transp_1" localSheetId="5">[4]Tel!#REF!</definedName>
    <definedName name="transp_1" localSheetId="4">[4]Tel!#REF!</definedName>
    <definedName name="transp_1" localSheetId="7">[4]Tel!#REF!</definedName>
    <definedName name="transp_1">[4]Tel!#REF!</definedName>
    <definedName name="transp_1_4" localSheetId="6">[4]Tel!#REF!</definedName>
    <definedName name="transp_1_4" localSheetId="5">[4]Tel!#REF!</definedName>
    <definedName name="transp_1_4" localSheetId="4">[4]Tel!#REF!</definedName>
    <definedName name="transp_1_4" localSheetId="7">[4]Tel!#REF!</definedName>
    <definedName name="transp_1_4">[4]Tel!#REF!</definedName>
    <definedName name="transp_4" localSheetId="6">[4]Tel!#REF!</definedName>
    <definedName name="transp_4" localSheetId="5">[4]Tel!#REF!</definedName>
    <definedName name="transp_4" localSheetId="4">[4]Tel!#REF!</definedName>
    <definedName name="transp_4" localSheetId="7">[4]Tel!#REF!</definedName>
    <definedName name="transp_4">[4]Tel!#REF!</definedName>
    <definedName name="transp_6" localSheetId="4">[4]Tel!#REF!</definedName>
    <definedName name="transp_6">[4]Tel!#REF!</definedName>
    <definedName name="transp_6_4" localSheetId="4">[4]Tel!#REF!</definedName>
    <definedName name="transp_6_4">[4]Tel!#REF!</definedName>
    <definedName name="trb" localSheetId="6">#REF!</definedName>
    <definedName name="trb" localSheetId="5">#REF!</definedName>
    <definedName name="trb" localSheetId="4">#REF!</definedName>
    <definedName name="trb" localSheetId="7">#REF!</definedName>
    <definedName name="trb">#REF!</definedName>
    <definedName name="tre" localSheetId="6">#REF!</definedName>
    <definedName name="tre" localSheetId="5">#REF!</definedName>
    <definedName name="tre" localSheetId="4">#REF!</definedName>
    <definedName name="tre" localSheetId="7">#REF!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6">#REF!</definedName>
    <definedName name="ttc" localSheetId="5">#REF!</definedName>
    <definedName name="ttc" localSheetId="4">#REF!</definedName>
    <definedName name="ttc" localSheetId="7">#REF!</definedName>
    <definedName name="ttc">#REF!</definedName>
    <definedName name="tte" localSheetId="6">#REF!</definedName>
    <definedName name="tte" localSheetId="5">#REF!</definedName>
    <definedName name="tte" localSheetId="4">#REF!</definedName>
    <definedName name="tte" localSheetId="7">#REF!</definedName>
    <definedName name="tte">#REF!</definedName>
    <definedName name="TTT" localSheetId="6">[1]SERVIÇO!#REF!</definedName>
    <definedName name="TTT" localSheetId="5">[1]SERVIÇO!#REF!</definedName>
    <definedName name="TTT" localSheetId="4">[1]SERVIÇO!#REF!</definedName>
    <definedName name="TTT" localSheetId="7">[1]SERVIÇO!#REF!</definedName>
    <definedName name="TTT">[1]SERVIÇO!#REF!</definedName>
    <definedName name="tus" localSheetId="6">#REF!</definedName>
    <definedName name="tus" localSheetId="5">#REF!</definedName>
    <definedName name="tus" localSheetId="4">#REF!</definedName>
    <definedName name="tus" localSheetId="7">#REF!</definedName>
    <definedName name="tus">#REF!</definedName>
    <definedName name="tuso" localSheetId="6">#REF!</definedName>
    <definedName name="tuso" localSheetId="5">#REF!</definedName>
    <definedName name="tuso" localSheetId="4">#REF!</definedName>
    <definedName name="tuso" localSheetId="7">#REF!</definedName>
    <definedName name="tuso">#REF!</definedName>
    <definedName name="TXTEQUIP" localSheetId="6">[1]SERVIÇO!#REF!</definedName>
    <definedName name="TXTEQUIP" localSheetId="5">[1]SERVIÇO!#REF!</definedName>
    <definedName name="TXTEQUIP" localSheetId="4">[1]SERVIÇO!#REF!</definedName>
    <definedName name="TXTEQUIP" localSheetId="7">[1]SERVIÇO!#REF!</definedName>
    <definedName name="TXTEQUIP">[1]SERVIÇO!#REF!</definedName>
    <definedName name="TXTMARCA" localSheetId="6">[1]SERVIÇO!#REF!</definedName>
    <definedName name="TXTMARCA" localSheetId="5">[1]SERVIÇO!#REF!</definedName>
    <definedName name="TXTMARCA" localSheetId="4">[1]SERVIÇO!#REF!</definedName>
    <definedName name="TXTMARCA" localSheetId="7">[1]SERVIÇO!#REF!</definedName>
    <definedName name="TXTMARCA">[1]SERVIÇO!#REF!</definedName>
    <definedName name="TXTMOD" localSheetId="6">[1]SERVIÇO!#REF!</definedName>
    <definedName name="TXTMOD" localSheetId="5">[1]SERVIÇO!#REF!</definedName>
    <definedName name="TXTMOD" localSheetId="4">[1]SERVIÇO!#REF!</definedName>
    <definedName name="TXTMOD" localSheetId="7">[1]SERVIÇO!#REF!</definedName>
    <definedName name="TXTMOD">[1]SERVIÇO!#REF!</definedName>
    <definedName name="TXTPOT" localSheetId="6">[1]SERVIÇO!#REF!</definedName>
    <definedName name="TXTPOT" localSheetId="5">[1]SERVIÇO!#REF!</definedName>
    <definedName name="TXTPOT" localSheetId="4">[1]SERVIÇO!#REF!</definedName>
    <definedName name="TXTPOT" localSheetId="7">[1]SERVIÇO!#REF!</definedName>
    <definedName name="TXTPOT">[1]SERVIÇO!#REF!</definedName>
    <definedName name="USS" localSheetId="6">#REF!</definedName>
    <definedName name="USS" localSheetId="5">#REF!</definedName>
    <definedName name="USS" localSheetId="4">#REF!</definedName>
    <definedName name="USS" localSheetId="7">#REF!</definedName>
    <definedName name="USS">#REF!</definedName>
    <definedName name="v60120_" localSheetId="6">#REF!</definedName>
    <definedName name="v60120_" localSheetId="5">#REF!</definedName>
    <definedName name="v60120_" localSheetId="4">#REF!</definedName>
    <definedName name="v60120_" localSheetId="7">#REF!</definedName>
    <definedName name="v60120_">#REF!</definedName>
    <definedName name="Vaz_Tot" localSheetId="6">#REF!</definedName>
    <definedName name="Vaz_Tot" localSheetId="5">#REF!</definedName>
    <definedName name="Vaz_Tot" localSheetId="4">#REF!</definedName>
    <definedName name="Vaz_Tot" localSheetId="7">#REF!</definedName>
    <definedName name="Vaz_Tot">#REF!</definedName>
    <definedName name="Vaz_Tot_1" localSheetId="4">#REF!</definedName>
    <definedName name="Vaz_Tot_1">#REF!</definedName>
    <definedName name="Vaz_Tot_1_4" localSheetId="4">#REF!</definedName>
    <definedName name="Vaz_Tot_1_4">#REF!</definedName>
    <definedName name="Vaz_Tot_4" localSheetId="4">#REF!</definedName>
    <definedName name="Vaz_Tot_4">#REF!</definedName>
    <definedName name="Vaz_Tot_6" localSheetId="4">#REF!</definedName>
    <definedName name="Vaz_Tot_6">#REF!</definedName>
    <definedName name="Vaz_Tot_6_4" localSheetId="4">#REF!</definedName>
    <definedName name="Vaz_Tot_6_4">#REF!</definedName>
    <definedName name="VazMed_ha" localSheetId="4">#REF!</definedName>
    <definedName name="VazMed_ha">#REF!</definedName>
    <definedName name="VazMed_ha_1" localSheetId="4">#REF!</definedName>
    <definedName name="VazMed_ha_1">#REF!</definedName>
    <definedName name="VazMed_ha_1_4" localSheetId="4">#REF!</definedName>
    <definedName name="VazMed_ha_1_4">#REF!</definedName>
    <definedName name="VazMed_ha_4" localSheetId="4">#REF!</definedName>
    <definedName name="VazMed_ha_4">#REF!</definedName>
    <definedName name="VazMed_ha_6" localSheetId="4">#REF!</definedName>
    <definedName name="VazMed_ha_6">#REF!</definedName>
    <definedName name="VazMed_ha_6_4" localSheetId="4">#REF!</definedName>
    <definedName name="VazMed_ha_6_4">#REF!</definedName>
    <definedName name="VII" localSheetId="4">#REF!</definedName>
    <definedName name="VII">#REF!</definedName>
    <definedName name="VIP" localSheetId="4">#REF!</definedName>
    <definedName name="VIP">#REF!</definedName>
    <definedName name="VLR" localSheetId="4">#REF!</definedName>
    <definedName name="VLR">#REF!</definedName>
    <definedName name="Vol_distrib" localSheetId="4">#REF!</definedName>
    <definedName name="Vol_distrib">#REF!</definedName>
    <definedName name="Vol_distrib_1" localSheetId="4">#REF!</definedName>
    <definedName name="Vol_distrib_1">#REF!</definedName>
    <definedName name="Vol_distrib_1_4" localSheetId="4">#REF!</definedName>
    <definedName name="Vol_distrib_1_4">#REF!</definedName>
    <definedName name="Vol_distrib_4" localSheetId="4">#REF!</definedName>
    <definedName name="Vol_distrib_4">#REF!</definedName>
    <definedName name="Vol_distrib_6" localSheetId="4">#REF!</definedName>
    <definedName name="Vol_distrib_6">#REF!</definedName>
    <definedName name="Vol_distrib_6_4" localSheetId="4">#REF!</definedName>
    <definedName name="Vol_distrib_6_4">#REF!</definedName>
    <definedName name="vsb" localSheetId="4">#REF!</definedName>
    <definedName name="vsb">#REF!</definedName>
    <definedName name="VTE" localSheetId="4">#REF!</definedName>
    <definedName name="VTE">#REF!</definedName>
    <definedName name="w">NA()</definedName>
    <definedName name="WITENS" localSheetId="6">[1]SERVIÇO!#REF!</definedName>
    <definedName name="WITENS" localSheetId="5">[1]SERVIÇO!#REF!</definedName>
    <definedName name="WITENS" localSheetId="4">[1]SERVIÇO!#REF!</definedName>
    <definedName name="WITENS" localSheetId="7">[1]SERVIÇO!#REF!</definedName>
    <definedName name="WITENS">[1]SERVIÇO!#REF!</definedName>
    <definedName name="WNMLOCAL" localSheetId="6">[1]SERVIÇO!#REF!</definedName>
    <definedName name="WNMLOCAL" localSheetId="5">[1]SERVIÇO!#REF!</definedName>
    <definedName name="WNMLOCAL" localSheetId="4">[1]SERVIÇO!#REF!</definedName>
    <definedName name="WNMLOCAL" localSheetId="7">[1]SERVIÇO!#REF!</definedName>
    <definedName name="WNMLOCAL">[1]SERVIÇO!#REF!</definedName>
    <definedName name="WNMMUN" localSheetId="6">[1]SERVIÇO!#REF!</definedName>
    <definedName name="WNMMUN" localSheetId="5">[1]SERVIÇO!#REF!</definedName>
    <definedName name="WNMMUN" localSheetId="4">[1]SERVIÇO!#REF!</definedName>
    <definedName name="WNMMUN" localSheetId="7">[1]SERVIÇO!#REF!</definedName>
    <definedName name="WNMMUN">[1]SERVIÇO!#REF!</definedName>
    <definedName name="WNMSERV" localSheetId="6">[1]SERVIÇO!#REF!</definedName>
    <definedName name="WNMSERV" localSheetId="5">[1]SERVIÇO!#REF!</definedName>
    <definedName name="WNMSERV" localSheetId="4">[1]SERVIÇO!#REF!</definedName>
    <definedName name="WNMSERV" localSheetId="7">[1]SERVIÇO!#REF!</definedName>
    <definedName name="WNMSERV">[1]SERVIÇO!#REF!</definedName>
    <definedName name="XALFA" localSheetId="4">[1]SERVIÇO!#REF!</definedName>
    <definedName name="XALFA">[1]SERVIÇO!#REF!</definedName>
    <definedName name="XDATA" localSheetId="4">[1]SERVIÇO!#REF!</definedName>
    <definedName name="XDATA">[1]SERVIÇO!#REF!</definedName>
    <definedName name="XITEM" localSheetId="4">[1]SERVIÇO!#REF!</definedName>
    <definedName name="XITEM">[1]SERVIÇO!#REF!</definedName>
    <definedName name="XLOC" localSheetId="4">[1]SERVIÇO!#REF!</definedName>
    <definedName name="XLOC">[1]SERVIÇO!#REF!</definedName>
    <definedName name="xnInforme_quantos_bebedouros____bebqt__if_bebqt__0__xlQt.bebedouros_invalida___ENTER_p_reinformar__xresp__branch_rqtderv" localSheetId="4">[1]SERVIÇO!#REF!</definedName>
    <definedName name="xnInforme_quantos_bebedouros____bebqt__if_bebqt__0__xlQt.bebedouros_invalida___ENTER_p_reinformar__xresp__branch_rqtderv">[1]SERVIÇO!#REF!</definedName>
    <definedName name="XNUCOPIAS" localSheetId="4">[1]SERVIÇO!#REF!</definedName>
    <definedName name="XNUCOPIAS">[1]SERVIÇO!#REF!</definedName>
    <definedName name="XRESP" localSheetId="4">[1]SERVIÇO!#REF!</definedName>
    <definedName name="XRESP">[1]SERVIÇO!#REF!</definedName>
    <definedName name="XTITRES" localSheetId="4">[1]SERVIÇO!#REF!</definedName>
    <definedName name="XTITRES">[1]SERVIÇO!#REF!</definedName>
    <definedName name="xxxxx" localSheetId="6">#REF!</definedName>
    <definedName name="xxxxx" localSheetId="5">#REF!</definedName>
    <definedName name="xxxxx" localSheetId="4">#REF!</definedName>
    <definedName name="xxxxx" localSheetId="7">#REF!</definedName>
    <definedName name="xxxxx">#REF!</definedName>
    <definedName name="xxxxxxxxxxxxxx" localSheetId="6">#REF!</definedName>
    <definedName name="xxxxxxxxxxxxxx" localSheetId="5">#REF!</definedName>
    <definedName name="xxxxxxxxxxxxxx" localSheetId="4">#REF!</definedName>
    <definedName name="xxxxxxxxxxxxxx" localSheetId="7">#REF!</definedName>
    <definedName name="xxxxxxxxxxxxxx">#REF!</definedName>
    <definedName name="zar" localSheetId="6">#REF!</definedName>
    <definedName name="zar" localSheetId="5">#REF!</definedName>
    <definedName name="zar" localSheetId="4">#REF!</definedName>
    <definedName name="zar" localSheetId="7">#REF!</definedName>
    <definedName name="zar">#REF!</definedName>
    <definedName name="ZECA" localSheetId="4">[1]SERVIÇO!#REF!</definedName>
    <definedName name="ZECA">[1]SERVIÇO!#REF!</definedName>
  </definedNames>
  <calcPr calcId="145621"/>
</workbook>
</file>

<file path=xl/calcChain.xml><?xml version="1.0" encoding="utf-8"?>
<calcChain xmlns="http://schemas.openxmlformats.org/spreadsheetml/2006/main">
  <c r="F26" i="20" l="1"/>
  <c r="A10" i="21"/>
  <c r="A8" i="21"/>
  <c r="F14" i="20" l="1"/>
  <c r="F13" i="20"/>
  <c r="F34" i="20" l="1"/>
  <c r="A19" i="24"/>
  <c r="A8" i="24"/>
  <c r="B19" i="24"/>
  <c r="B8" i="24"/>
  <c r="H14" i="22" l="1"/>
  <c r="G34" i="20" l="1"/>
  <c r="E34" i="20"/>
  <c r="C34" i="20"/>
  <c r="D34" i="20"/>
  <c r="E26" i="22" l="1"/>
  <c r="E25" i="22"/>
  <c r="E23" i="22" l="1"/>
  <c r="F270" i="20"/>
  <c r="F269" i="20"/>
  <c r="F268" i="20"/>
  <c r="F267" i="20"/>
  <c r="F266" i="20"/>
  <c r="E27" i="22"/>
  <c r="E24" i="22"/>
  <c r="E22" i="22"/>
  <c r="G153" i="20"/>
  <c r="D153" i="20"/>
  <c r="H31" i="24" l="1"/>
  <c r="E15" i="22"/>
  <c r="C13" i="20"/>
  <c r="D13" i="20"/>
  <c r="E13" i="20"/>
  <c r="G13" i="20"/>
  <c r="H17" i="22"/>
  <c r="G92" i="20"/>
  <c r="E92" i="20"/>
  <c r="C92" i="20"/>
  <c r="D92" i="20"/>
  <c r="D17" i="22"/>
  <c r="H16" i="22"/>
  <c r="D16" i="22"/>
  <c r="H18" i="28"/>
  <c r="H20" i="28" s="1"/>
  <c r="C15" i="28"/>
  <c r="A22" i="28" l="1"/>
  <c r="H13" i="20"/>
  <c r="F22" i="28"/>
  <c r="E16" i="22" l="1"/>
  <c r="E17" i="22"/>
  <c r="C17" i="22" l="1"/>
  <c r="B17" i="22"/>
  <c r="H98" i="20"/>
  <c r="H97" i="20"/>
  <c r="H99" i="20" s="1"/>
  <c r="H93" i="20"/>
  <c r="H92" i="20"/>
  <c r="H94" i="20" s="1"/>
  <c r="H88" i="20"/>
  <c r="H87" i="20"/>
  <c r="H89" i="20" s="1"/>
  <c r="C16" i="22"/>
  <c r="B16" i="22"/>
  <c r="G70" i="20"/>
  <c r="H70" i="20" s="1"/>
  <c r="E70" i="20"/>
  <c r="C70" i="20"/>
  <c r="D70" i="20"/>
  <c r="H78" i="20"/>
  <c r="H77" i="20"/>
  <c r="H76" i="20"/>
  <c r="H75" i="20"/>
  <c r="H79" i="20" s="1"/>
  <c r="H71" i="20"/>
  <c r="H66" i="20"/>
  <c r="H65" i="20"/>
  <c r="H67" i="20" s="1"/>
  <c r="H15" i="22"/>
  <c r="D15" i="22"/>
  <c r="C15" i="22"/>
  <c r="C11" i="24" s="1"/>
  <c r="B15" i="22"/>
  <c r="B11" i="24" s="1"/>
  <c r="G56" i="20"/>
  <c r="H56" i="20" s="1"/>
  <c r="E56" i="20"/>
  <c r="C56" i="20"/>
  <c r="D56" i="20"/>
  <c r="G55" i="20"/>
  <c r="H55" i="20" s="1"/>
  <c r="E55" i="20"/>
  <c r="C55" i="20"/>
  <c r="D55" i="20"/>
  <c r="G54" i="20"/>
  <c r="H54" i="20" s="1"/>
  <c r="E54" i="20"/>
  <c r="C54" i="20"/>
  <c r="D54" i="20"/>
  <c r="G53" i="20"/>
  <c r="H53" i="20" s="1"/>
  <c r="E53" i="20"/>
  <c r="C53" i="20"/>
  <c r="D53" i="20"/>
  <c r="G48" i="20"/>
  <c r="H48" i="20" s="1"/>
  <c r="H50" i="20" s="1"/>
  <c r="E48" i="20"/>
  <c r="C48" i="20"/>
  <c r="D48" i="20"/>
  <c r="G44" i="20"/>
  <c r="F44" i="20"/>
  <c r="E44" i="20"/>
  <c r="C44" i="20"/>
  <c r="D44" i="20"/>
  <c r="G43" i="20"/>
  <c r="F43" i="20"/>
  <c r="E43" i="20"/>
  <c r="C43" i="20"/>
  <c r="D43" i="20"/>
  <c r="H49" i="20"/>
  <c r="E14" i="22"/>
  <c r="D14" i="22"/>
  <c r="C14" i="22"/>
  <c r="C9" i="24" s="1"/>
  <c r="B14" i="22"/>
  <c r="B9" i="24" s="1"/>
  <c r="G33" i="20"/>
  <c r="G32" i="20"/>
  <c r="F33" i="20"/>
  <c r="F32" i="20"/>
  <c r="E33" i="20"/>
  <c r="E32" i="20"/>
  <c r="C33" i="20"/>
  <c r="C32" i="20"/>
  <c r="D33" i="20"/>
  <c r="D32" i="20"/>
  <c r="G31" i="20"/>
  <c r="F31" i="20"/>
  <c r="E31" i="20"/>
  <c r="C31" i="20"/>
  <c r="D31" i="20"/>
  <c r="G30" i="20"/>
  <c r="F30" i="20"/>
  <c r="E30" i="20"/>
  <c r="C30" i="20"/>
  <c r="D30" i="20"/>
  <c r="G26" i="20"/>
  <c r="E26" i="20"/>
  <c r="C26" i="20"/>
  <c r="D26" i="20"/>
  <c r="G22" i="20"/>
  <c r="G23" i="20"/>
  <c r="G24" i="20"/>
  <c r="G25" i="20"/>
  <c r="G21" i="20"/>
  <c r="F25" i="20"/>
  <c r="F24" i="20"/>
  <c r="F23" i="20"/>
  <c r="F22" i="20"/>
  <c r="F21" i="20"/>
  <c r="E22" i="20"/>
  <c r="E23" i="20"/>
  <c r="E24" i="20"/>
  <c r="E25" i="20"/>
  <c r="E21" i="20"/>
  <c r="C22" i="20"/>
  <c r="C23" i="20"/>
  <c r="C24" i="20"/>
  <c r="C25" i="20"/>
  <c r="C21" i="20"/>
  <c r="D22" i="20"/>
  <c r="D23" i="20"/>
  <c r="D24" i="20"/>
  <c r="D25" i="20"/>
  <c r="D21" i="20"/>
  <c r="G20" i="20"/>
  <c r="F20" i="20"/>
  <c r="E20" i="20"/>
  <c r="C20" i="20"/>
  <c r="D20" i="20"/>
  <c r="G19" i="20"/>
  <c r="F19" i="20"/>
  <c r="F18" i="20"/>
  <c r="E19" i="20"/>
  <c r="C19" i="20"/>
  <c r="D19" i="20"/>
  <c r="G18" i="20"/>
  <c r="E18" i="20"/>
  <c r="C18" i="20"/>
  <c r="D18" i="20"/>
  <c r="H22" i="20"/>
  <c r="G14" i="20"/>
  <c r="E14" i="20"/>
  <c r="C14" i="20"/>
  <c r="D14" i="20"/>
  <c r="H57" i="20" l="1"/>
  <c r="H72" i="20"/>
  <c r="H44" i="20"/>
  <c r="H32" i="20"/>
  <c r="H31" i="20"/>
  <c r="H33" i="20"/>
  <c r="H43" i="20"/>
  <c r="H34" i="20"/>
  <c r="H26" i="20"/>
  <c r="H20" i="20"/>
  <c r="H21" i="20"/>
  <c r="H23" i="20"/>
  <c r="H24" i="20"/>
  <c r="H25" i="20"/>
  <c r="H19" i="20"/>
  <c r="H30" i="20"/>
  <c r="H18" i="20"/>
  <c r="H14" i="20"/>
  <c r="H45" i="20" l="1"/>
  <c r="H35" i="20"/>
  <c r="H27" i="20"/>
  <c r="H15" i="20"/>
  <c r="G269" i="20"/>
  <c r="E269" i="20"/>
  <c r="C269" i="20"/>
  <c r="D269" i="20"/>
  <c r="E29" i="22"/>
  <c r="D29" i="22"/>
  <c r="C29" i="22"/>
  <c r="B29" i="22"/>
  <c r="B34" i="24" s="1"/>
  <c r="G107" i="20"/>
  <c r="E107" i="20"/>
  <c r="C107" i="20"/>
  <c r="D107" i="20"/>
  <c r="G113" i="20"/>
  <c r="E113" i="20"/>
  <c r="C113" i="20"/>
  <c r="D113" i="20"/>
  <c r="G112" i="20"/>
  <c r="E112" i="20"/>
  <c r="C112" i="20"/>
  <c r="D112" i="20"/>
  <c r="D230" i="20"/>
  <c r="H269" i="20" l="1"/>
  <c r="E270" i="20" l="1"/>
  <c r="C270" i="20"/>
  <c r="D270" i="20"/>
  <c r="F52" i="21"/>
  <c r="G270" i="20" s="1"/>
  <c r="G268" i="20"/>
  <c r="E268" i="20"/>
  <c r="C268" i="20"/>
  <c r="D268" i="20"/>
  <c r="G267" i="20"/>
  <c r="E267" i="20"/>
  <c r="C267" i="20"/>
  <c r="D267" i="20"/>
  <c r="G266" i="20"/>
  <c r="E266" i="20"/>
  <c r="C266" i="20"/>
  <c r="D266" i="20"/>
  <c r="G160" i="20"/>
  <c r="H160" i="20" s="1"/>
  <c r="E160" i="20"/>
  <c r="C160" i="20"/>
  <c r="D160" i="20"/>
  <c r="G159" i="20"/>
  <c r="H159" i="20" s="1"/>
  <c r="E159" i="20"/>
  <c r="C159" i="20"/>
  <c r="D159" i="20"/>
  <c r="G158" i="20"/>
  <c r="E158" i="20"/>
  <c r="C158" i="20"/>
  <c r="D158" i="20"/>
  <c r="C153" i="20"/>
  <c r="F211" i="20"/>
  <c r="F210" i="20"/>
  <c r="G256" i="20"/>
  <c r="H256" i="20" s="1"/>
  <c r="E256" i="20"/>
  <c r="C256" i="20"/>
  <c r="D256" i="20"/>
  <c r="H262" i="20"/>
  <c r="H261" i="20"/>
  <c r="H263" i="20" s="1"/>
  <c r="H257" i="20"/>
  <c r="G246" i="20"/>
  <c r="H246" i="20" s="1"/>
  <c r="E246" i="20"/>
  <c r="C246" i="20"/>
  <c r="D246" i="20"/>
  <c r="G244" i="20"/>
  <c r="H244" i="20" s="1"/>
  <c r="E244" i="20"/>
  <c r="C244" i="20"/>
  <c r="D244" i="20"/>
  <c r="G241" i="20"/>
  <c r="H241" i="20" s="1"/>
  <c r="E241" i="20"/>
  <c r="C241" i="20"/>
  <c r="D241" i="20"/>
  <c r="F240" i="20"/>
  <c r="H258" i="20" l="1"/>
  <c r="H267" i="20"/>
  <c r="H270" i="20"/>
  <c r="H268" i="20"/>
  <c r="H266" i="20"/>
  <c r="C28" i="22"/>
  <c r="D23" i="22"/>
  <c r="H271" i="20" l="1"/>
  <c r="D28" i="22"/>
  <c r="B28" i="22"/>
  <c r="G247" i="20"/>
  <c r="H247" i="20" s="1"/>
  <c r="E247" i="20"/>
  <c r="C247" i="20"/>
  <c r="D247" i="20"/>
  <c r="G245" i="20"/>
  <c r="H245" i="20" s="1"/>
  <c r="E245" i="20"/>
  <c r="C245" i="20"/>
  <c r="D245" i="20"/>
  <c r="G243" i="20"/>
  <c r="H243" i="20" s="1"/>
  <c r="E243" i="20"/>
  <c r="C243" i="20"/>
  <c r="D243" i="20"/>
  <c r="G242" i="20"/>
  <c r="H242" i="20" s="1"/>
  <c r="E242" i="20"/>
  <c r="C242" i="20"/>
  <c r="D242" i="20"/>
  <c r="G240" i="20"/>
  <c r="H240" i="20" s="1"/>
  <c r="H248" i="20" s="1"/>
  <c r="E240" i="20"/>
  <c r="C240" i="20"/>
  <c r="D240" i="20"/>
  <c r="G231" i="20"/>
  <c r="E231" i="20"/>
  <c r="C231" i="20"/>
  <c r="D231" i="20"/>
  <c r="G230" i="20"/>
  <c r="H230" i="20" s="1"/>
  <c r="E230" i="20"/>
  <c r="C230" i="20"/>
  <c r="H236" i="20"/>
  <c r="F215" i="20"/>
  <c r="D27" i="22"/>
  <c r="C27" i="22"/>
  <c r="C30" i="24" s="1"/>
  <c r="B27" i="22"/>
  <c r="B30" i="24" s="1"/>
  <c r="G220" i="20"/>
  <c r="H220" i="20" s="1"/>
  <c r="E220" i="20"/>
  <c r="C220" i="20"/>
  <c r="D220" i="20"/>
  <c r="G215" i="20"/>
  <c r="E215" i="20"/>
  <c r="C215" i="20"/>
  <c r="D215" i="20"/>
  <c r="G211" i="20"/>
  <c r="E211" i="20"/>
  <c r="C211" i="20"/>
  <c r="D211" i="20"/>
  <c r="G210" i="20"/>
  <c r="E210" i="20"/>
  <c r="C210" i="20"/>
  <c r="D210" i="20"/>
  <c r="H221" i="20"/>
  <c r="H216" i="20"/>
  <c r="C26" i="22"/>
  <c r="D26" i="22"/>
  <c r="B26" i="22"/>
  <c r="G195" i="20"/>
  <c r="H195" i="20" s="1"/>
  <c r="H197" i="20" s="1"/>
  <c r="E195" i="20"/>
  <c r="C195" i="20"/>
  <c r="D195" i="20"/>
  <c r="G191" i="20"/>
  <c r="H191" i="20" s="1"/>
  <c r="E191" i="20"/>
  <c r="C191" i="20"/>
  <c r="D191" i="20"/>
  <c r="G190" i="20"/>
  <c r="H190" i="20" s="1"/>
  <c r="H192" i="20" s="1"/>
  <c r="E190" i="20"/>
  <c r="C190" i="20"/>
  <c r="D190" i="20"/>
  <c r="H201" i="20"/>
  <c r="H200" i="20"/>
  <c r="H202" i="20" s="1"/>
  <c r="H196" i="20"/>
  <c r="D25" i="22"/>
  <c r="C25" i="22"/>
  <c r="B25" i="22"/>
  <c r="G175" i="20"/>
  <c r="H175" i="20" s="1"/>
  <c r="E175" i="20"/>
  <c r="C175" i="20"/>
  <c r="D175" i="20"/>
  <c r="G171" i="20"/>
  <c r="H171" i="20" s="1"/>
  <c r="E171" i="20"/>
  <c r="C171" i="20"/>
  <c r="D171" i="20"/>
  <c r="G170" i="20"/>
  <c r="H170" i="20" s="1"/>
  <c r="H172" i="20" s="1"/>
  <c r="E170" i="20"/>
  <c r="C170" i="20"/>
  <c r="D170" i="20"/>
  <c r="H181" i="20"/>
  <c r="H180" i="20"/>
  <c r="H176" i="20"/>
  <c r="D24" i="22"/>
  <c r="C24" i="22"/>
  <c r="B24" i="22"/>
  <c r="C23" i="22"/>
  <c r="C22" i="24" s="1"/>
  <c r="B23" i="22"/>
  <c r="B22" i="24" s="1"/>
  <c r="D22" i="22"/>
  <c r="C22" i="22"/>
  <c r="C20" i="24" s="1"/>
  <c r="B22" i="22"/>
  <c r="B20" i="24" s="1"/>
  <c r="G139" i="20"/>
  <c r="E139" i="20"/>
  <c r="C139" i="20"/>
  <c r="D139" i="20"/>
  <c r="G138" i="20"/>
  <c r="E138" i="20"/>
  <c r="C138" i="20"/>
  <c r="D138" i="20"/>
  <c r="G133" i="20"/>
  <c r="E133" i="20"/>
  <c r="C133" i="20"/>
  <c r="D133" i="20"/>
  <c r="G129" i="20"/>
  <c r="H129" i="20" s="1"/>
  <c r="E129" i="20"/>
  <c r="C129" i="20"/>
  <c r="D129" i="20"/>
  <c r="H182" i="20" l="1"/>
  <c r="H222" i="20"/>
  <c r="H177" i="20"/>
  <c r="H211" i="20"/>
  <c r="H215" i="20"/>
  <c r="H217" i="20" s="1"/>
  <c r="H231" i="20"/>
  <c r="H232" i="20" s="1"/>
  <c r="H235" i="20"/>
  <c r="H237" i="20" s="1"/>
  <c r="H210" i="20"/>
  <c r="H212" i="20" s="1"/>
  <c r="G128" i="20"/>
  <c r="H128" i="20" s="1"/>
  <c r="E128" i="20"/>
  <c r="C128" i="20"/>
  <c r="D128" i="20"/>
  <c r="G127" i="20"/>
  <c r="H127" i="20" s="1"/>
  <c r="H130" i="20" s="1"/>
  <c r="E127" i="20"/>
  <c r="C127" i="20"/>
  <c r="D127" i="20"/>
  <c r="H139" i="20"/>
  <c r="H138" i="20"/>
  <c r="H134" i="20"/>
  <c r="H133" i="20"/>
  <c r="H135" i="20" s="1"/>
  <c r="H153" i="20"/>
  <c r="H155" i="20" s="1"/>
  <c r="E153" i="20"/>
  <c r="G149" i="20"/>
  <c r="H149" i="20" s="1"/>
  <c r="E149" i="20"/>
  <c r="C149" i="20"/>
  <c r="D149" i="20"/>
  <c r="G148" i="20"/>
  <c r="E148" i="20"/>
  <c r="C148" i="20"/>
  <c r="D148" i="20"/>
  <c r="H158" i="20"/>
  <c r="H161" i="20" s="1"/>
  <c r="H154" i="20"/>
  <c r="H140" i="20" l="1"/>
  <c r="H148" i="20"/>
  <c r="H150" i="20" s="1"/>
  <c r="H47" i="17" l="1"/>
  <c r="H42" i="17"/>
  <c r="H34" i="17"/>
  <c r="H21" i="17"/>
  <c r="H49" i="17" l="1"/>
  <c r="C26" i="24" l="1"/>
  <c r="B26" i="24"/>
  <c r="C24" i="24"/>
  <c r="B24" i="24"/>
  <c r="A22" i="24" l="1"/>
  <c r="A20" i="24"/>
  <c r="H35" i="24"/>
  <c r="H33" i="24"/>
  <c r="C15" i="24"/>
  <c r="A15" i="24"/>
  <c r="H14" i="24"/>
  <c r="H12" i="24"/>
  <c r="C13" i="24"/>
  <c r="A13" i="24"/>
  <c r="A11" i="24"/>
  <c r="C32" i="24" l="1"/>
  <c r="B32" i="24"/>
  <c r="H118" i="20" l="1"/>
  <c r="H117" i="20"/>
  <c r="H119" i="20" s="1"/>
  <c r="H113" i="20"/>
  <c r="H112" i="20"/>
  <c r="H108" i="20"/>
  <c r="H107" i="20"/>
  <c r="H109" i="20" s="1"/>
  <c r="C34" i="24"/>
  <c r="C28" i="24"/>
  <c r="B28" i="24"/>
  <c r="H114" i="20" l="1"/>
  <c r="H21" i="24"/>
  <c r="H29" i="24" l="1"/>
  <c r="H27" i="24"/>
  <c r="H25" i="24"/>
  <c r="H23" i="24"/>
  <c r="H16" i="24"/>
  <c r="H10" i="24"/>
  <c r="J8" i="22" l="1"/>
  <c r="H7" i="20" l="1"/>
  <c r="H80" i="20" l="1"/>
  <c r="H81" i="20" s="1"/>
  <c r="H100" i="20"/>
  <c r="H101" i="20" s="1"/>
  <c r="H36" i="20"/>
  <c r="H37" i="20" s="1"/>
  <c r="H58" i="20"/>
  <c r="H59" i="20" s="1"/>
  <c r="H272" i="20"/>
  <c r="H273" i="20" s="1"/>
  <c r="H183" i="20"/>
  <c r="H184" i="20" s="1"/>
  <c r="H223" i="20"/>
  <c r="H224" i="20" s="1"/>
  <c r="H249" i="20"/>
  <c r="H250" i="20" s="1"/>
  <c r="H203" i="20"/>
  <c r="H204" i="20" s="1"/>
  <c r="H162" i="20"/>
  <c r="H163" i="20" s="1"/>
  <c r="H141" i="20"/>
  <c r="H142" i="20" s="1"/>
  <c r="H120" i="20"/>
  <c r="H121" i="20" s="1"/>
  <c r="B15" i="24"/>
  <c r="B13" i="24"/>
  <c r="C29" i="15" l="1"/>
  <c r="G47" i="17"/>
  <c r="G42" i="17"/>
  <c r="G34" i="17"/>
  <c r="G21" i="17"/>
  <c r="C24" i="16"/>
  <c r="H22" i="16"/>
  <c r="C16" i="16"/>
  <c r="C12" i="16"/>
  <c r="C22" i="15"/>
  <c r="C17" i="15"/>
  <c r="C13" i="15"/>
  <c r="C31" i="16" l="1"/>
  <c r="J7" i="22" s="1"/>
  <c r="G49" i="17"/>
  <c r="H6" i="20" l="1"/>
  <c r="H151" i="20"/>
  <c r="H152" i="20" s="1"/>
  <c r="H238" i="20"/>
  <c r="H239" i="20" s="1"/>
  <c r="H16" i="20"/>
  <c r="H17" i="20" s="1"/>
  <c r="H73" i="20"/>
  <c r="H74" i="20" s="1"/>
  <c r="J9" i="22"/>
  <c r="H8" i="20"/>
  <c r="H115" i="20" l="1"/>
  <c r="H116" i="20" s="1"/>
  <c r="H28" i="20"/>
  <c r="H29" i="20" s="1"/>
  <c r="H38" i="20" s="1"/>
  <c r="F14" i="22" s="1"/>
  <c r="G14" i="22" s="1"/>
  <c r="L14" i="22" s="1"/>
  <c r="H51" i="20"/>
  <c r="H52" i="20" s="1"/>
  <c r="H46" i="20"/>
  <c r="H47" i="20" s="1"/>
  <c r="H90" i="20"/>
  <c r="H91" i="20" s="1"/>
  <c r="H68" i="20"/>
  <c r="H69" i="20" s="1"/>
  <c r="H82" i="20" s="1"/>
  <c r="F16" i="22" s="1"/>
  <c r="G16" i="22" s="1"/>
  <c r="H233" i="20"/>
  <c r="H234" i="20" s="1"/>
  <c r="H251" i="20" s="1"/>
  <c r="F28" i="22" s="1"/>
  <c r="G28" i="22" s="1"/>
  <c r="L28" i="22" s="1"/>
  <c r="H213" i="20"/>
  <c r="H214" i="20" s="1"/>
  <c r="H193" i="20"/>
  <c r="H194" i="20" s="1"/>
  <c r="H136" i="20"/>
  <c r="H137" i="20" s="1"/>
  <c r="H156" i="20"/>
  <c r="H157" i="20" s="1"/>
  <c r="H164" i="20" s="1"/>
  <c r="F24" i="22" s="1"/>
  <c r="G24" i="22" s="1"/>
  <c r="H95" i="20"/>
  <c r="H96" i="20" s="1"/>
  <c r="H102" i="20" s="1"/>
  <c r="F17" i="22" s="1"/>
  <c r="G17" i="22" s="1"/>
  <c r="H259" i="20"/>
  <c r="H260" i="20" s="1"/>
  <c r="H173" i="20"/>
  <c r="H174" i="20" s="1"/>
  <c r="H131" i="20"/>
  <c r="H132" i="20" s="1"/>
  <c r="H218" i="20"/>
  <c r="H219" i="20" s="1"/>
  <c r="H225" i="20" s="1"/>
  <c r="F27" i="22" s="1"/>
  <c r="G27" i="22" s="1"/>
  <c r="L27" i="22" s="1"/>
  <c r="H110" i="20"/>
  <c r="H111" i="20" s="1"/>
  <c r="H264" i="20"/>
  <c r="H265" i="20" s="1"/>
  <c r="H178" i="20"/>
  <c r="H179" i="20" s="1"/>
  <c r="H198" i="20"/>
  <c r="H199" i="20" s="1"/>
  <c r="H60" i="20" l="1"/>
  <c r="F15" i="22" s="1"/>
  <c r="G15" i="22" s="1"/>
  <c r="H122" i="20"/>
  <c r="F22" i="22" s="1"/>
  <c r="G22" i="22" s="1"/>
  <c r="I22" i="22" s="1"/>
  <c r="D20" i="24" s="1"/>
  <c r="H205" i="20"/>
  <c r="F26" i="22" s="1"/>
  <c r="G26" i="22" s="1"/>
  <c r="I26" i="22" s="1"/>
  <c r="H143" i="20"/>
  <c r="F23" i="22" s="1"/>
  <c r="G23" i="22" s="1"/>
  <c r="L23" i="22" s="1"/>
  <c r="H185" i="20"/>
  <c r="F25" i="22" s="1"/>
  <c r="G25" i="22" s="1"/>
  <c r="L25" i="22" s="1"/>
  <c r="H274" i="20"/>
  <c r="F29" i="22" s="1"/>
  <c r="G29" i="22" s="1"/>
  <c r="I29" i="22" s="1"/>
  <c r="I28" i="22"/>
  <c r="D32" i="24" s="1"/>
  <c r="I27" i="22"/>
  <c r="D30" i="24" s="1"/>
  <c r="I14" i="22"/>
  <c r="D9" i="24" s="1"/>
  <c r="I17" i="22"/>
  <c r="L17" i="22"/>
  <c r="I15" i="22"/>
  <c r="L15" i="22"/>
  <c r="I16" i="22"/>
  <c r="L16" i="22"/>
  <c r="I24" i="22"/>
  <c r="L24" i="22"/>
  <c r="L18" i="22"/>
  <c r="L26" i="22" l="1"/>
  <c r="I23" i="22"/>
  <c r="L22" i="22"/>
  <c r="I25" i="22"/>
  <c r="I30" i="22" s="1"/>
  <c r="L29" i="22"/>
  <c r="E20" i="24"/>
  <c r="G20" i="24"/>
  <c r="F20" i="24"/>
  <c r="D28" i="24"/>
  <c r="G30" i="24"/>
  <c r="F30" i="24"/>
  <c r="E30" i="24"/>
  <c r="D24" i="24"/>
  <c r="F9" i="24"/>
  <c r="G9" i="24"/>
  <c r="E9" i="24"/>
  <c r="D34" i="24"/>
  <c r="F32" i="24"/>
  <c r="G32" i="24"/>
  <c r="E32" i="24"/>
  <c r="D22" i="24"/>
  <c r="D13" i="24"/>
  <c r="I18" i="22"/>
  <c r="D11" i="24"/>
  <c r="D15" i="24"/>
  <c r="L32" i="22"/>
  <c r="D26" i="24" l="1"/>
  <c r="I32" i="22"/>
  <c r="J30" i="22" s="1"/>
  <c r="G13" i="24"/>
  <c r="F13" i="24"/>
  <c r="E13" i="24"/>
  <c r="D17" i="24"/>
  <c r="E11" i="24"/>
  <c r="F11" i="24"/>
  <c r="G11" i="24"/>
  <c r="H32" i="24"/>
  <c r="G34" i="24"/>
  <c r="E34" i="24"/>
  <c r="F34" i="24"/>
  <c r="H9" i="24"/>
  <c r="G26" i="24"/>
  <c r="F26" i="24"/>
  <c r="E26" i="24"/>
  <c r="F24" i="24"/>
  <c r="G24" i="24"/>
  <c r="E24" i="24"/>
  <c r="H20" i="24"/>
  <c r="G15" i="24"/>
  <c r="F15" i="24"/>
  <c r="E15" i="24"/>
  <c r="F22" i="24"/>
  <c r="G22" i="24"/>
  <c r="E22" i="24"/>
  <c r="H30" i="24"/>
  <c r="F28" i="24"/>
  <c r="G28" i="24"/>
  <c r="E28" i="24"/>
  <c r="D36" i="24"/>
  <c r="D38" i="24" l="1"/>
  <c r="J18" i="22"/>
  <c r="G17" i="24"/>
  <c r="G36" i="24"/>
  <c r="E17" i="24"/>
  <c r="E36" i="24"/>
  <c r="F36" i="24"/>
  <c r="F17" i="24"/>
  <c r="H22" i="24"/>
  <c r="H24" i="24"/>
  <c r="H28" i="24"/>
  <c r="H34" i="24"/>
  <c r="H13" i="24"/>
  <c r="H15" i="24"/>
  <c r="H26" i="24"/>
  <c r="I35" i="22"/>
  <c r="J32" i="22"/>
  <c r="J27" i="22"/>
  <c r="J22" i="22"/>
  <c r="J14" i="22"/>
  <c r="J28" i="22"/>
  <c r="J16" i="22"/>
  <c r="J26" i="22"/>
  <c r="J23" i="22"/>
  <c r="J24" i="22"/>
  <c r="J25" i="22"/>
  <c r="J15" i="22"/>
  <c r="J17" i="22"/>
  <c r="J29" i="22"/>
  <c r="H11" i="24"/>
  <c r="G38" i="24" l="1"/>
  <c r="E38" i="24"/>
  <c r="F38" i="24"/>
  <c r="H36" i="24"/>
  <c r="H17" i="24"/>
  <c r="H38" i="24" l="1"/>
</calcChain>
</file>

<file path=xl/sharedStrings.xml><?xml version="1.0" encoding="utf-8"?>
<sst xmlns="http://schemas.openxmlformats.org/spreadsheetml/2006/main" count="830" uniqueCount="390">
  <si>
    <t>ITEM</t>
  </si>
  <si>
    <t>1.1</t>
  </si>
  <si>
    <t>M</t>
  </si>
  <si>
    <t>1.2</t>
  </si>
  <si>
    <t>1.3</t>
  </si>
  <si>
    <t>1.4</t>
  </si>
  <si>
    <t>UNIDADE</t>
  </si>
  <si>
    <t>QUANTIDADE</t>
  </si>
  <si>
    <t>2.1</t>
  </si>
  <si>
    <t>2.2</t>
  </si>
  <si>
    <t>2.3</t>
  </si>
  <si>
    <t>TOTAL DO ITEM 1</t>
  </si>
  <si>
    <t>TOTAL DO ITEM 2</t>
  </si>
  <si>
    <t>DISCRIMINAÇÃO</t>
  </si>
  <si>
    <t>Objeto:</t>
  </si>
  <si>
    <t>Quantidade</t>
  </si>
  <si>
    <t>A3</t>
  </si>
  <si>
    <t>A2</t>
  </si>
  <si>
    <t>A1</t>
  </si>
  <si>
    <t>B2</t>
  </si>
  <si>
    <t>B1</t>
  </si>
  <si>
    <t>Unidade</t>
  </si>
  <si>
    <t>H</t>
  </si>
  <si>
    <t>2.4</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</si>
  <si>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</si>
  <si>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</si>
  <si>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</si>
  <si>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</si>
  <si>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</si>
  <si>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</si>
  <si>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</si>
  <si>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</si>
  <si>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</si>
  <si>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</si>
  <si>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</si>
  <si>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</si>
  <si>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</si>
  <si>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</si>
  <si>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</si>
  <si>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</si>
  <si>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</si>
  <si>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</si>
  <si>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</si>
  <si>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</si>
  <si>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</si>
  <si>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</si>
  <si>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</si>
  <si>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</si>
  <si>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</si>
  <si>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</si>
  <si>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</si>
  <si>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</si>
  <si>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</si>
  <si>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</si>
  <si>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</si>
  <si>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</si>
  <si>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</si>
  <si>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</si>
  <si>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</si>
  <si>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</si>
  <si>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</si>
  <si>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</si>
  <si>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</si>
  <si>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</si>
  <si>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</si>
  <si>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</si>
  <si>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</si>
  <si>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</si>
  <si>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</si>
  <si>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</si>
  <si>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</si>
  <si>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</si>
  <si>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</si>
  <si>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</si>
  <si>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</si>
  <si>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</si>
  <si>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</si>
  <si>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</si>
  <si>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</si>
  <si>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</si>
  <si>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</si>
  <si>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</si>
  <si>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</si>
  <si>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</si>
  <si>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</si>
  <si>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</si>
  <si>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</si>
  <si>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</si>
  <si>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</si>
  <si>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</si>
  <si>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</si>
  <si>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</si>
  <si>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</si>
  <si>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</si>
  <si>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</si>
  <si>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</si>
  <si>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</si>
  <si>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</si>
  <si>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</si>
  <si>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</si>
  <si>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</si>
  <si>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</si>
  <si>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</si>
  <si>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</si>
  <si>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</si>
  <si>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</si>
  <si>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</si>
  <si>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</si>
  <si>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</si>
  <si>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</si>
  <si>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</si>
  <si>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</si>
  <si>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</si>
  <si>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</si>
  <si>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</si>
  <si>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</si>
  <si>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</si>
  <si>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</si>
  <si>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</si>
  <si>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</si>
  <si>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</si>
  <si>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</si>
  <si>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</si>
  <si>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</si>
  <si>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</si>
  <si>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</si>
  <si>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</si>
  <si>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</si>
  <si>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</si>
  <si>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</si>
  <si>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</si>
  <si>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</si>
  <si>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</si>
  <si>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</si>
  <si>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</si>
  <si>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</si>
  <si>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M²</t>
  </si>
  <si>
    <t>M³</t>
  </si>
  <si>
    <t>SINAPI 88316</t>
  </si>
  <si>
    <t>SINAPI 20080</t>
  </si>
  <si>
    <t>TOTAL GERAL</t>
  </si>
  <si>
    <t>COMPOSIÇÃO</t>
  </si>
  <si>
    <t>PREÇO UNITÁRIO TOTAL:</t>
  </si>
  <si>
    <t>SERVENTE COM ENCARGOS COMPLEMENTARES</t>
  </si>
  <si>
    <t>KG</t>
  </si>
  <si>
    <t xml:space="preserve">DISCRIMINAÇÃO DOS SERVIÇOS </t>
  </si>
  <si>
    <t>VALOR UNITÁRIO</t>
  </si>
  <si>
    <t>VALOR TOTAL</t>
  </si>
  <si>
    <t>SERVIÇOS PRELIMINARES</t>
  </si>
  <si>
    <t>Companhia de Desenvolvimento dos Vales do São Francisco e Parnaíba - CODEVASF</t>
  </si>
  <si>
    <t>B.D.I. Materiais (12,00%)</t>
  </si>
  <si>
    <t>Subtotal (MAT):</t>
  </si>
  <si>
    <t>B.D.I. Serviços:</t>
  </si>
  <si>
    <t>B.D.I. Materiais:</t>
  </si>
  <si>
    <t>Encargos Sociais:</t>
  </si>
  <si>
    <t>Total (MAT com B.D.I):</t>
  </si>
  <si>
    <t>Total (MO com encargos e BDI):</t>
  </si>
  <si>
    <t>Nº</t>
  </si>
  <si>
    <t>CÓDIGO</t>
  </si>
  <si>
    <t>Subtotal (Serviços):</t>
  </si>
  <si>
    <t>Subtotal (Mão-de-obra):</t>
  </si>
  <si>
    <t>B.D.I. - MO / Serviços:</t>
  </si>
  <si>
    <t>B.D.I. - Materiais:</t>
  </si>
  <si>
    <t>Total (Serviços com B.D.I):</t>
  </si>
  <si>
    <t>MO</t>
  </si>
  <si>
    <t>SERV</t>
  </si>
  <si>
    <t>MAT</t>
  </si>
  <si>
    <t>INSUMOS</t>
  </si>
  <si>
    <t>2ª Superintendência Regional - Gerência de Revitalização (2ª/GRR)</t>
  </si>
  <si>
    <t>Itens/Especificações, Referências de Preços, Unidades e Valores Unitários para Composições de Custos</t>
  </si>
  <si>
    <t>Mês de referência:</t>
  </si>
  <si>
    <t>2ª Superintendência Regional - 2ª SR / Gerência Regional de Revitalização - 2ª/GRR</t>
  </si>
  <si>
    <t>% do Total</t>
  </si>
  <si>
    <t>COMPOSIÇÕES DE CUSTOS</t>
  </si>
  <si>
    <t>Mínimo (70%)</t>
  </si>
  <si>
    <t>Ministério do Desenvolvimento Regional - MDR</t>
  </si>
  <si>
    <t>PARCELA 1</t>
  </si>
  <si>
    <t>PARCELA 2</t>
  </si>
  <si>
    <t>PARCELA 3</t>
  </si>
  <si>
    <t>TOTAL</t>
  </si>
  <si>
    <t>MÊS 1</t>
  </si>
  <si>
    <t>MÊS 2</t>
  </si>
  <si>
    <t>MÊS 3</t>
  </si>
  <si>
    <t>70% do Orçado</t>
  </si>
  <si>
    <t>Valor Unitário (Não Desonerado)</t>
  </si>
  <si>
    <t>2.5</t>
  </si>
  <si>
    <t>2.6</t>
  </si>
  <si>
    <t>2.7</t>
  </si>
  <si>
    <t>2.8</t>
  </si>
  <si>
    <t>Cotações</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</si>
  <si>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</si>
  <si>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</si>
  <si>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</si>
  <si>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</si>
  <si>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</si>
  <si>
    <t>PEDREIRO COM ENCARGOS COMPLEMENTARES</t>
  </si>
  <si>
    <t>SINAPI 88309</t>
  </si>
  <si>
    <t>ENCANADOR OU BOMBEIRO HIDRÁULICO COM ENCARGOS COMPLEMENTARES</t>
  </si>
  <si>
    <t>SINAPI 88267</t>
  </si>
  <si>
    <t>TUBO PVC SERIE NORMAL, DN 100 MM, PARA ESGOTO PREDIAL (NBR 5688)</t>
  </si>
  <si>
    <t>SINAPI 9836</t>
  </si>
  <si>
    <t>CURVA PVC CURTA 90 GRAUS, 100 MM, PARA ESGOTO PREDIAL</t>
  </si>
  <si>
    <t>SINAPI 1966</t>
  </si>
  <si>
    <t>TE SANITARIO, PVC, DN 100 X 100 MM, SERIE NORMAL, PARA ESGOTO PREDIAL</t>
  </si>
  <si>
    <t>SINAPI 7091</t>
  </si>
  <si>
    <t>CAP PVC, SOLDAVEL, DN 100 MM, SERIE NORMAL, PARA ESGOTO PREDIAL</t>
  </si>
  <si>
    <t>SINAPI 1200</t>
  </si>
  <si>
    <t>CPU - 1</t>
  </si>
  <si>
    <t>MÃO-DE-OBRA</t>
  </si>
  <si>
    <t>SINAPI 34588</t>
  </si>
  <si>
    <t>BLOCO ESTRUTURAL CERÂMICO 14 X 19 X 39 CM, 6,0 MPA (NBR 15270)</t>
  </si>
  <si>
    <t>ARGAMASSA TRAÇO 1:1:6 (EM VOLUME DE CIMENTO, CAL E AREIA MÉDIA ÚMIDA) PARA EMBOÇO/MASSA ÚNICA/ASSENTAMENTO DE ALVENARIA DE VEDAÇÃO, PREPARO MECÂNICO COM BETONEIRA 400 L. AF_08/2019</t>
  </si>
  <si>
    <t>SINAPI 87286</t>
  </si>
  <si>
    <t>PISO DE CONCRETO COM CONCRETO MOLDADO IN LOCO, FEITO EM OBRA, ACABAMENTO CONVENCIONAL, NÃO ARMADO. AF_07/2016</t>
  </si>
  <si>
    <t>SINAPI 94990</t>
  </si>
  <si>
    <t>CARPINTEIRO DE FORMAS COM ENCARGOS COMPLEMENTARES</t>
  </si>
  <si>
    <t>SINAPI 88262</t>
  </si>
  <si>
    <t>CONCRETO FCK = 20MPA, TRAÇO 1:2,7:3 (CIMENTO/ AREIA MÉDIA/ BRITA 1)  - PREPARO MECÂNICO COM BETONEIRA 400 L. AF_07/2016</t>
  </si>
  <si>
    <t>SINAPI 94964</t>
  </si>
  <si>
    <t>SARRAFO DE MADEIRA NÃO APARELHADA *2,5 X 10 CM, MACARANDUBA, ANGELIM OU EQUIVALENTE DA REGIÃO</t>
  </si>
  <si>
    <t>SINAPI 4460</t>
  </si>
  <si>
    <t>SARRAFO DE MADEIRA NÃO APARELHADA *2,5 X 7,5* CM (1 X 3 ") PINUS, MISTA OU EQUIVALENTE DA REGIÃO</t>
  </si>
  <si>
    <t>SINAPI 4517</t>
  </si>
  <si>
    <t>CHAPISCO APLICADO EM ALVENARIAS E ESTRUTURAS DE CONCRETO INTERNAS, COM COLHER DE PEDREIRO.  ARGAMASSA TRAÇO 1:3 COM PREPARO MANUAL. AF_06/2014</t>
  </si>
  <si>
    <t>SINAPI 87878</t>
  </si>
  <si>
    <t>ARGAMASSA TRAÇO 1:3 (EM VOLUME DE CIMENTO E AREIA GROSSA ÚMIDA) PARA CHAPISCO CONVENCIONAL, PREPARO MANUAL. AF_08/2019</t>
  </si>
  <si>
    <t>SINAPI 87377</t>
  </si>
  <si>
    <t>CPU - 4</t>
  </si>
  <si>
    <t>SINAPI 87535</t>
  </si>
  <si>
    <t>ARGAMASSA TRAÇO 1:2:8 (EM VOLUME DE CIMENTO, CAL E AREIA MÉDIA ÚMIDA) PARA EMBOÇO/MASSA ÚNICA/ASSENTAMENTO DE ALVENARIA DE VEDAÇÃO, PREPARO MANUAL. AF_08/2019</t>
  </si>
  <si>
    <t>SINAPI 87369</t>
  </si>
  <si>
    <t>CPU - 5</t>
  </si>
  <si>
    <t>CPU - 6</t>
  </si>
  <si>
    <t>AUXILIAR DE ENCANADOR OU BOMBEIRO HIDRÁULICO COM ENCARGOS COMPLEMENTARES</t>
  </si>
  <si>
    <t>SINAPI 88248</t>
  </si>
  <si>
    <t>CPU - 7</t>
  </si>
  <si>
    <t>REBOCO EM ARGAMASSA TRAÇO 1:2:8, PREPARO MANUAL, APLICADO MANUALMENTE EM FACES INTERNAS DE PAREDES, PARA AMBIENTE COM ÁREA  MAIOR QUE 10M², ESPESSURA DE 20MM, COM EXECUÇÃO DE TALISCAS. AF_06/2014</t>
  </si>
  <si>
    <t>TUBO PVC SERIE NORMAL, DN 40 MM, PARA ESGOTO PREDIAL (NBR 5688)</t>
  </si>
  <si>
    <t>SINAPI 9835</t>
  </si>
  <si>
    <t>CAP PVC, SOLDAVEL, 40 MM, PARA AGUA FRIA PREDIAL</t>
  </si>
  <si>
    <t>SINAPI 1193</t>
  </si>
  <si>
    <t>ARGAMASSA INDUSTRIALIZADA MULTIUSO, PARA REVESTIMENTO INTERNO E EXTERNO E ASSENTAMENTO DE BLOCOS DIVERSOS</t>
  </si>
  <si>
    <t>SINAPI 371</t>
  </si>
  <si>
    <t>CPU - 8</t>
  </si>
  <si>
    <t>PINO DE AÇO COM FURO, HASTE = 27 MM (AÇÃO DIRETA)</t>
  </si>
  <si>
    <t>SINAPI 37395</t>
  </si>
  <si>
    <t>CENTO</t>
  </si>
  <si>
    <t>TELA DE AÇO SOLDADA GALVANIZADA/ZINCADA PARA ALVENARIA, FIO D = *1,20 A 1,70* MM, MALHA 15 X 15 MM, (C X L) * 50 X 7,5 CM</t>
  </si>
  <si>
    <t>SINAPI 34557</t>
  </si>
  <si>
    <t>PEDRA BRITADA N. 5 (76 A 100 MM) POSTO PEDREIRA/FORNECEDOR, SEM FRETE</t>
  </si>
  <si>
    <t>SINAPI 4727</t>
  </si>
  <si>
    <t>FERTILIZANTE NPK - 4: 14: 8</t>
  </si>
  <si>
    <t>SINAPI 3123</t>
  </si>
  <si>
    <t>CPU - 9</t>
  </si>
  <si>
    <t>FERTILIZANTE ORGÂNICO COMPOSTO, CLASSE A</t>
  </si>
  <si>
    <t>SINAPI 38125</t>
  </si>
  <si>
    <t>COTAÇÃO</t>
  </si>
  <si>
    <t>SINAPI 90105</t>
  </si>
  <si>
    <t>RETROESCAVADEIRA SOBRE RODAS COM CARREGADEIRA, TRAÇÃO 4X4, POTÊNCIA LÍQ. 88 HP, CAÇAMBA CARREG. CAP. MÍN. 1 M³, CAÇAMBA RETRO CAP. 0,26 M³, PESO OPERACIONAL MÍN. 6.674 KG, PROFUNDIDADE ESCAVAÇÃO MÁX. 4,37 M - CHP DIURNO. AF_06/2014</t>
  </si>
  <si>
    <t>SINAPI 5678</t>
  </si>
  <si>
    <t>CHP</t>
  </si>
  <si>
    <t>RETROESCAVADEIRA SOBRE RODAS COM CARREGADEIRA, TRAÇÃO 4X4, POTÊNCIA LÍQ. 88 HP, CAÇAMBA CARREG. CAP. MÍN. 1 M³, CAÇAMBA RETRO CAP. 0,26 M³, PESO OPERACIONAL MÍN. 6.674 KG, PROFUNDIDADE ESCAVAÇÃO MÁX. 4,37 M - CHI DIURNO. AF_06/2014</t>
  </si>
  <si>
    <t>SINAPI 5679</t>
  </si>
  <si>
    <t>CHI</t>
  </si>
  <si>
    <t>ESCAVAÇÃO MECANIZADA DE VALA COM PROFUNDIDADE ATÉ 1,5 M COM RETROESCAVADEIRA (CAPACIDADE DA CAÇAMBA DA RETRO: 0,26 M³ / POTÊNCIA: 88 HP), SOLO DE 1ª CATEGORIA.</t>
  </si>
  <si>
    <t>VALOR TOTAL UNITÁRIO</t>
  </si>
  <si>
    <t>SINAPI 25963</t>
  </si>
  <si>
    <t>CALCÁRIO DOLOMÍTICO A (POSTO PEDREIRA/FORNECEDOR, SEM FRETE)</t>
  </si>
  <si>
    <t>QUANTIDADE UNITÁRIA</t>
  </si>
  <si>
    <t>QUANTIDADE TOTAL</t>
  </si>
  <si>
    <t>QUANTIDADE TOTAL GLOBAL</t>
  </si>
  <si>
    <t>ADESIVO PLÁSTICO PARA PVC, FRASCO COM 175 GR</t>
  </si>
  <si>
    <t>CPU - 10</t>
  </si>
  <si>
    <t>CPU - 11</t>
  </si>
  <si>
    <t>ADMINISTRAÇÃO LOCAL E MANUTENÇÃO DO CANTEIRO DE OBRAS</t>
  </si>
  <si>
    <t>MESTRE DE OBRAS COM ENCARGOS COMPLEMENTARES</t>
  </si>
  <si>
    <t>SINAPI 90780</t>
  </si>
  <si>
    <t>ENGENHEIRO (CIVIL, AGRÔNOMO, AMBIENTAL) DE OBRAS JÚNIOR COM ENCARGOS COMPLEMENTARES</t>
  </si>
  <si>
    <t>SINAPI 90777</t>
  </si>
  <si>
    <t>LOCAÇÃO DE CONTAINER 2,30 x 6,00 M, ALT. 2,50 M, COM 1 SANITÁRIO, PARA ESCRITORIO, COMPLETO, SEM DIVISÓRIAS INTERNAS</t>
  </si>
  <si>
    <t>SINAPI 10775</t>
  </si>
  <si>
    <t>MÊS</t>
  </si>
  <si>
    <t>CONSUMO DE ENERGIA ELÉTRICA</t>
  </si>
  <si>
    <t>10555/ORSE</t>
  </si>
  <si>
    <t>INTERNET - DISPÊNDIO MENSAL</t>
  </si>
  <si>
    <t>10558/ORSE</t>
  </si>
  <si>
    <t>ALUGUEL DE ARMÁRIO DE AÇO E VIDROS</t>
  </si>
  <si>
    <t>10537/ORSE</t>
  </si>
  <si>
    <t>ALUGUEL DE CADEIRA SEM BRAÇOS</t>
  </si>
  <si>
    <t>10531/ORSE</t>
  </si>
  <si>
    <t>ALUGUEL DE COMPUTADOR NOTEBOOK</t>
  </si>
  <si>
    <t>10540/ORSE</t>
  </si>
  <si>
    <t>ALUGUEL DE IMPRESSORA COLORIDA - LASER</t>
  </si>
  <si>
    <t>10541/ORSE</t>
  </si>
  <si>
    <t>ALUGUEL DE MESA PARA REUNIÃO</t>
  </si>
  <si>
    <t>10530/ORSE</t>
  </si>
  <si>
    <t>CODEVASF</t>
  </si>
  <si>
    <t>SERVIÇOS</t>
  </si>
  <si>
    <t>VEÍCULO TIPO PICK UP 1.6 FLEX (101 CV)</t>
  </si>
  <si>
    <t>ÁGUA - CONSUMO EM VOLUME</t>
  </si>
  <si>
    <t>08978/ORSE</t>
  </si>
  <si>
    <t>MATERIAL DE ESCRITÓRIO</t>
  </si>
  <si>
    <t>10562/ORSE</t>
  </si>
  <si>
    <t>MATERIAL DE LIMPEZA</t>
  </si>
  <si>
    <t>MEDICAMENTOS DE PRIMEIROS SOCORROS</t>
  </si>
  <si>
    <t>10563/ORSE</t>
  </si>
  <si>
    <t>10564/ORSE</t>
  </si>
  <si>
    <t>GASOLINA COMUM</t>
  </si>
  <si>
    <t>SINAPI 4222</t>
  </si>
  <si>
    <t>L</t>
  </si>
  <si>
    <t>2ª Superintendência Regional - Gerência Regional de Revitalização - Unidade de Meio Ambiente (2ª/GRR/UMA)</t>
  </si>
  <si>
    <t>CPU - 2</t>
  </si>
  <si>
    <t>PLACA DE OBRA EM CHAPA DE AÇO GALVANIZADO (1,50 x 3,00 M) - FORNECIMENTO E INSTALAÇÃO</t>
  </si>
  <si>
    <t>CONCRETO MAGRO PARA LASTRO, TRAÇO 1:4,5:4,5 (CIMENTO/AREIA MÉDIA/ BRITA 1) - PREPARO MECÂNICO COM BETONEIRA 400 L. AF_07/2016</t>
  </si>
  <si>
    <t>SINAPI 94962</t>
  </si>
  <si>
    <t>SARRAFO DE MADEIRA NÃO APARELHADA *2,5 X 7* CM, MAÇARANDUBA, ANGELIM OU EQUIVALENTE DA REGIÃO</t>
  </si>
  <si>
    <t>SINAPI 4417</t>
  </si>
  <si>
    <t>PONTALETE DE MADEIRA NÃO APARELHADA *7,5 X 7,5* CM (3 X 3") PINUS, MISTA OU EQUIVALENTE DA REGIÃO</t>
  </si>
  <si>
    <t>SINAPI 4491</t>
  </si>
  <si>
    <t>PLACA DE OBRA (PARA CONSTRUÇÃO CIVIL) EM CHAPA GALVANIZADA *N. 22*, ADESIVADA, DE *2,0 X 1,125* M</t>
  </si>
  <si>
    <t>SINAPI 4813</t>
  </si>
  <si>
    <t>SINAPI 5075</t>
  </si>
  <si>
    <t>PREGO DE AÇO POLIDO COM CABECA 18 X 30 (2 3/4 X 10)</t>
  </si>
  <si>
    <t>Nº TOTAL DE UNIDADES</t>
  </si>
  <si>
    <t>PREENCHIMENTO DE CANTEIRO DE FOSSA SÉPTICA DE EVAPOTRANSPIRAÇÃO DE 2,50 M x 2,00 M x 1,40 M, COM PLANTIO DE MUDAS DE BANANEIRA EM CANTEIRO ADUBADO</t>
  </si>
  <si>
    <t>SINAPI 72840</t>
  </si>
  <si>
    <t>SINAPI 5824</t>
  </si>
  <si>
    <t>TRANSPORTE COMERCIAL COM CAMINHAO CARROCERIA 9 T, RODOVIA PAVIMENTADA - MOBILIZAÇÃO</t>
  </si>
  <si>
    <t>CPU - 3.1</t>
  </si>
  <si>
    <t>CPU - 3.2</t>
  </si>
  <si>
    <t>TRANSPORTE COMERCIAL COM CAMINHAO CARROCERIA 9 T, RODOVIA PAVIMENTADA - DESMOBILIZAÇÃO</t>
  </si>
  <si>
    <t>MINISTÉRIO DO DESENVOLVIMENTO REGIONAL - MDR</t>
  </si>
  <si>
    <t>COMPANHIA DE DESENVOLVIMENTO DOS VALES DO SÃO FRANCISCO E DO PARNAÍBA</t>
  </si>
  <si>
    <t>2ª SUPERINTENDÊNCIA REGIONAL- Gerência Regional de Revitalização</t>
  </si>
  <si>
    <t>MEMÓRIA DE CÁLCULO DOS MOMENTOS DE TRANSPORTE PARA MOBILIZAÇÃO E DESMOBILIZAÇÃO</t>
  </si>
  <si>
    <t>Cidade de Origem:</t>
  </si>
  <si>
    <t>Destino:</t>
  </si>
  <si>
    <t>Dist.  A Origem :</t>
  </si>
  <si>
    <t xml:space="preserve"> km</t>
  </si>
  <si>
    <t>Distância Total:</t>
  </si>
  <si>
    <t>Peso das máquinas:</t>
  </si>
  <si>
    <t>ton</t>
  </si>
  <si>
    <t>Peso dos materiais:</t>
  </si>
  <si>
    <t>Materiais</t>
  </si>
  <si>
    <t>Total</t>
  </si>
  <si>
    <t xml:space="preserve"> ton</t>
  </si>
  <si>
    <t xml:space="preserve"> t x km</t>
  </si>
  <si>
    <t>Dist. Correntina ao povoado:</t>
  </si>
  <si>
    <t>Correntina/BA</t>
  </si>
  <si>
    <t>TONxKM</t>
  </si>
  <si>
    <t>KM</t>
  </si>
  <si>
    <t>2 - Caso se pretenda alterar o cronograma de execução físico-financeira na aba "Cronograma_Desembolso", atentar para que o somatório das liberações fiquem equivalentes ao valor total do item;</t>
  </si>
  <si>
    <t>2ª Superintendência Regional - Gerência de Revitalização - Unidade de Meio Ambiente (2ª/GRR/UMA)</t>
  </si>
  <si>
    <t>2ª Superintendência Regional - 2ª SR / Gerência Regional de Revitalização - Unidade de Meio Ambiente (2ª/GRR/UMA)</t>
  </si>
  <si>
    <t>FORNECIMENTO E ASSENTAMENTO DE TUBOS DE PVC (ESGOTO) DE 100 MM E 40 MM E CONEXÕES, EM FOSSA SÉPTICA DE EVAPOTRANSPIRAÇÃO DE 2,50 x 2,00 x 1,40 M</t>
  </si>
  <si>
    <t>ALVENARIA DE VEDAÇÃO DE BLOCOS CERÂMICOS FURADOS NA HORIZONTAL DE 9x19x19 CM (ESPESSURA DE 9 CM) DE PAREDES COM ÁREA LÍQUIDA MAIOR OU IGUAL A 6 M² SEM VÃOS E ARGAMASSA DE ASSENTAMENTO COM PREPARO MANUAL. AF_06/2014</t>
  </si>
  <si>
    <t>SINAPI 87504</t>
  </si>
  <si>
    <t>BLOCO CERAMICO (ALVENARIA DE VEDACAO), DE 9 X 19 X 19 CM</t>
  </si>
  <si>
    <t>SINAPI 7266</t>
  </si>
  <si>
    <t>MILHEIRO</t>
  </si>
  <si>
    <t>CONSTRUÇÃO DE CÂMARA ANAERÓBICA PARA FOSSA EM ALVENARIA DE BLOCOS CERÂMICOS HORIZONTAIS DE 14X19X39, (ESPESSURA DE 14 CM), COM DECLIVIDADE DE 30º, ASSENTADOS COM ARGAMASSA DE ASSENTAMENTO COM PREPARO EM BETONEIRA, 10 FILEIRAS (4+4+1+0,5+0,5)</t>
  </si>
  <si>
    <t>SINAPI 88243</t>
  </si>
  <si>
    <t>AJUDANTE ESPECIALIZADO COM ENCARGOS COMPLEMENTARES</t>
  </si>
  <si>
    <t>AJUDANTE DE OPERAÇÃO EM GERAL COM ENCARGOS COMPLEMENTARES</t>
  </si>
  <si>
    <t>SINAPI 88241</t>
  </si>
  <si>
    <t>ENGENHEIRO (AGRÔNOMO, FLORESTAL OU AMBIENTAL) DE OBRAS JÚNIOR COM ENCARGOS COMPLEMENTARES</t>
  </si>
  <si>
    <t>ESCAVAÇÃO MANUAL DE VALA COM PROFUNDIDADE MENOR OU IGUAL A 1,30 M. AF_03/2016 (PREPARO DE "BERÇO" DE 40x40x40 CM)</t>
  </si>
  <si>
    <t>SINAPI 93358</t>
  </si>
  <si>
    <t>TRANSPORTE COMERCIAL COM CAMINHÃO DE CARROCERIA DE 9 T, RODOVIA EM LEITO NATURAL</t>
  </si>
  <si>
    <t>SINAPI 72838</t>
  </si>
  <si>
    <t>TxKM</t>
  </si>
  <si>
    <t>CAMINHÃO TOCO, PBT 16.000 KG, CARGA ÚTIL MÁXIMA DE 10.685 KG, DISTÂNCIA ENTRE EIXOS DE 4,80 M, POTÊNCIA DO MOTOR DE 189 CV, INCLUSIVE CARROCERIA FIXA ABERTA DE MADEIRA PARA TRANSPORTE GERAL DE CARGA SECA, DIMENSÕES APROXIMADAS DE 2,50 X 7,00 X 0,50 M - CHP DIURNO. AF_06/2014</t>
  </si>
  <si>
    <t>SINAPI 34500</t>
  </si>
  <si>
    <t>COORDENADOR/GERENTE</t>
  </si>
  <si>
    <t>RIPA DE MADEIRA NÃO APARELHADA *1 X 3* CM, MAÇARANDUBA, ANGELIM OU EQUIVALENTE DA REGIÃO</t>
  </si>
  <si>
    <t>SINAPI 4412</t>
  </si>
  <si>
    <t>Nº de famílias beneficiárias</t>
  </si>
  <si>
    <t>Custo por família beneficiária</t>
  </si>
  <si>
    <t>MUDA DE BANANEIRA PRATA OU NANICA, A PARTIR DE 15 CM</t>
  </si>
  <si>
    <t>SERVIÇOS E OBRAS DE SANEAMENTO - CONSTRUÇÃO DE FOSSAS SÉPTICAS DE EVAPOTRANSPIRAÇÃO</t>
  </si>
  <si>
    <t>1 - Para atualização ou contrução do orçamento, deverão ser alterados apenas os valores unitários de cada item de composição constantes na aba "Itens para CPUs", uma vez que todas as planilhas de composições orçamentárias estão linkadas a ela;</t>
  </si>
  <si>
    <t>Instruções para preenchimento da Planilha Orçamentária:</t>
  </si>
  <si>
    <t>4 - Os descontos de cada item deverão ser lineares, conforme Edital.</t>
  </si>
  <si>
    <t>Retroescavadeira sobre rodas:</t>
  </si>
  <si>
    <t>Projeto Piloto: Substituição de fossas negras por fossas sépticas de evapotranspiração e estabilização de voçorocas às margens do rio Santo Antônio, na comunidade Agrovila I, zona rural do município de Correntina, no Estado da Bahia, na área de jurisdição da 2ª Superintendência Regional da Codevasf.</t>
  </si>
  <si>
    <r>
      <t xml:space="preserve">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t>
    </r>
    <r>
      <rPr>
        <b/>
        <sz val="14"/>
        <rFont val="Times New Roman"/>
        <family val="1"/>
      </rPr>
      <t>Lote I - construção de fossas sépticas de evapotranspiração.</t>
    </r>
  </si>
  <si>
    <r>
      <t xml:space="preserve">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t>
    </r>
    <r>
      <rPr>
        <b/>
        <sz val="12"/>
        <rFont val="Times New Roman"/>
        <family val="1"/>
      </rPr>
      <t>Lote I - construção de fossas sépticas de evapotranspiração.</t>
    </r>
  </si>
  <si>
    <r>
      <rPr>
        <sz val="11"/>
        <rFont val="Arial"/>
        <family val="2"/>
      </rPr>
      <t xml:space="preserve">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t>
    </r>
    <r>
      <rPr>
        <b/>
        <sz val="11"/>
        <rFont val="Arial"/>
        <family val="2"/>
      </rPr>
      <t>Lote I - construção de fossas sépticas de evapotranspiração.</t>
    </r>
  </si>
  <si>
    <t>B.D.I. MO (26,00%)</t>
  </si>
  <si>
    <t>B.D.I. Serviços (26,00%)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</si>
</sst>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dd/mm/yy;@"/>
    <numFmt numFmtId="167" formatCode="0.00000"/>
    <numFmt numFmtId="168" formatCode="[$-416]mmmm\-yy;@"/>
    <numFmt numFmtId="169" formatCode="0.000"/>
    <numFmt numFmtId="170" formatCode="0.0000"/>
    <numFmt numFmtId="171" formatCode="0.0000%"/>
    <numFmt numFmtId="172" formatCode="0.0"/>
    <numFmt numFmtId="173" formatCode="0.0%"/>
    <numFmt numFmtId="174" formatCode="&quot;Cr$ &quot;#,##0.00_);[Red]&quot;(Cr$ &quot;#,##0.00\)"/>
  </numFmts>
  <fonts count="52"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sz val="12"/>
      <color theme="1"/>
      <name val="Calibri"/>
      <family val="2"/>
      <scheme val="minor"/>
    </font>
    <font>
      <sz val="12"/>
      <color theme="1"/>
      <name val="Times New Roman"/>
      <family val="1"/>
    </font>
    <font>
      <sz val="14"/>
      <color theme="1"/>
      <name val="Times New Roman"/>
      <family val="1"/>
    </font>
    <font>
      <sz val="11"/>
      <name val="Calibri"/>
      <family val="2"/>
      <scheme val="minor"/>
    </font>
    <font>
      <b/>
      <sz val="12"/>
      <color theme="1"/>
      <name val="Times New Roman"/>
      <family val="1"/>
    </font>
    <font>
      <b/>
      <sz val="12"/>
      <color theme="1"/>
      <name val="Calibri"/>
      <family val="2"/>
      <scheme val="minor"/>
    </font>
    <font>
      <b/>
      <sz val="11"/>
      <color rgb="FFFFFF00"/>
      <name val="Times New Roman"/>
      <family val="1"/>
    </font>
    <font>
      <b/>
      <sz val="12"/>
      <color rgb="FFFFFF00"/>
      <name val="Times New Roman"/>
      <family val="1"/>
    </font>
    <font>
      <sz val="11"/>
      <color rgb="FFFFFF00"/>
      <name val="Times New Roman"/>
      <family val="1"/>
    </font>
    <font>
      <sz val="11"/>
      <color rgb="FFFF0000"/>
      <name val="Times New Roman"/>
      <family val="1"/>
    </font>
    <font>
      <b/>
      <i/>
      <sz val="11"/>
      <name val="Times New Roman"/>
      <family val="1"/>
    </font>
    <font>
      <sz val="14"/>
      <name val="Times New Roman"/>
      <family val="1"/>
    </font>
    <font>
      <sz val="12"/>
      <name val="Calibri"/>
      <family val="2"/>
      <scheme val="minor"/>
    </font>
    <font>
      <b/>
      <sz val="14"/>
      <name val="Times New Roman"/>
      <family val="1"/>
    </font>
    <font>
      <b/>
      <sz val="10"/>
      <color indexed="8"/>
      <name val="Arial Narrow"/>
      <family val="2"/>
    </font>
    <font>
      <b/>
      <sz val="12"/>
      <color indexed="8"/>
      <name val="Arial Narrow"/>
      <family val="2"/>
    </font>
    <font>
      <b/>
      <sz val="15"/>
      <name val="Arial"/>
      <family val="2"/>
    </font>
    <font>
      <b/>
      <sz val="18"/>
      <name val="Arial"/>
      <family val="2"/>
    </font>
    <font>
      <b/>
      <sz val="9"/>
      <name val="Verdana"/>
      <family val="2"/>
    </font>
    <font>
      <sz val="9"/>
      <name val="Verdana"/>
      <family val="2"/>
    </font>
    <font>
      <sz val="8"/>
      <name val="Verdana"/>
      <family val="2"/>
    </font>
    <font>
      <sz val="12"/>
      <name val="Arial"/>
      <family val="2"/>
    </font>
    <font>
      <b/>
      <sz val="11"/>
      <color rgb="FFFFFF99"/>
      <name val="Times New Roman"/>
      <family val="1"/>
    </font>
    <font>
      <b/>
      <sz val="14"/>
      <color rgb="FFFFFF99"/>
      <name val="Times New Roman"/>
      <family val="1"/>
    </font>
    <font>
      <sz val="12"/>
      <name val="Times New Roman"/>
      <family val="1"/>
    </font>
    <font>
      <b/>
      <sz val="12"/>
      <name val="Times New Roman"/>
      <family val="1"/>
    </font>
    <font>
      <sz val="11"/>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006600"/>
        <bgColor indexed="64"/>
      </patternFill>
    </fill>
    <fill>
      <patternFill patternType="solid">
        <fgColor rgb="FFFFFFCC"/>
        <bgColor indexed="64"/>
      </patternFill>
    </fill>
    <fill>
      <patternFill patternType="solid">
        <fgColor rgb="FF3F7D58"/>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77">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s>
  <cellStyleXfs count="26">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xf numFmtId="0" fontId="6" fillId="0" borderId="0"/>
    <xf numFmtId="0" fontId="5" fillId="0" borderId="0"/>
    <xf numFmtId="0" fontId="9" fillId="0" borderId="0"/>
    <xf numFmtId="44" fontId="5" fillId="0" borderId="0" applyFill="0" applyBorder="0" applyAlignment="0" applyProtection="0"/>
    <xf numFmtId="44" fontId="5" fillId="0" borderId="0" applyFill="0" applyBorder="0" applyAlignment="0" applyProtection="0"/>
    <xf numFmtId="164" fontId="5" fillId="0" borderId="0" applyFill="0" applyBorder="0" applyAlignment="0" applyProtection="0"/>
    <xf numFmtId="0" fontId="5" fillId="0" borderId="0"/>
    <xf numFmtId="0" fontId="6" fillId="0" borderId="0"/>
    <xf numFmtId="0" fontId="1" fillId="0" borderId="0"/>
    <xf numFmtId="9" fontId="5" fillId="0" borderId="0" applyFill="0" applyBorder="0" applyAlignment="0" applyProtection="0"/>
    <xf numFmtId="165" fontId="5" fillId="0" borderId="0" applyFont="0" applyFill="0" applyBorder="0" applyAlignment="0" applyProtection="0"/>
    <xf numFmtId="40" fontId="6" fillId="0" borderId="0" applyFill="0" applyBorder="0" applyAlignment="0" applyProtection="0"/>
    <xf numFmtId="40" fontId="6" fillId="0" borderId="0" applyFill="0" applyBorder="0" applyAlignment="0" applyProtection="0"/>
    <xf numFmtId="166" fontId="5" fillId="0" borderId="0" applyFill="0" applyBorder="0" applyAlignment="0" applyProtection="0"/>
    <xf numFmtId="165" fontId="5" fillId="0" borderId="0" applyFont="0" applyFill="0" applyBorder="0" applyAlignment="0" applyProtection="0"/>
    <xf numFmtId="166" fontId="5" fillId="0" borderId="0" applyFill="0" applyBorder="0" applyAlignment="0" applyProtection="0"/>
    <xf numFmtId="166" fontId="5" fillId="0" borderId="0" applyFill="0" applyBorder="0" applyAlignment="0" applyProtection="0"/>
    <xf numFmtId="166" fontId="5" fillId="0" borderId="0" applyFill="0" applyBorder="0" applyAlignment="0" applyProtection="0"/>
    <xf numFmtId="43" fontId="1" fillId="0" borderId="0" applyFont="0" applyFill="0" applyBorder="0" applyAlignment="0" applyProtection="0"/>
    <xf numFmtId="40" fontId="6" fillId="0" borderId="0" applyFill="0" applyBorder="0" applyAlignment="0" applyProtection="0"/>
    <xf numFmtId="0" fontId="5" fillId="0" borderId="0"/>
    <xf numFmtId="174" fontId="6" fillId="0" borderId="0" applyFill="0" applyBorder="0" applyAlignment="0" applyProtection="0"/>
  </cellStyleXfs>
  <cellXfs count="396">
    <xf numFmtId="0" fontId="0" fillId="0" borderId="0" xfId="0"/>
    <xf numFmtId="0" fontId="7" fillId="0" borderId="0" xfId="3" applyFont="1" applyAlignment="1">
      <alignment vertical="center"/>
    </xf>
    <xf numFmtId="4" fontId="15" fillId="0" borderId="0" xfId="12" applyNumberFormat="1" applyFont="1"/>
    <xf numFmtId="0" fontId="15" fillId="0" borderId="0" xfId="12" applyFont="1"/>
    <xf numFmtId="0" fontId="17" fillId="0" borderId="0" xfId="12" applyFont="1"/>
    <xf numFmtId="49" fontId="18" fillId="3" borderId="20" xfId="12" applyNumberFormat="1" applyFont="1" applyFill="1" applyBorder="1" applyAlignment="1">
      <alignment horizontal="center" vertical="center"/>
    </xf>
    <xf numFmtId="49" fontId="18" fillId="3" borderId="0" xfId="12" applyNumberFormat="1" applyFont="1" applyFill="1" applyBorder="1" applyAlignment="1">
      <alignment horizontal="center" vertical="center"/>
    </xf>
    <xf numFmtId="0" fontId="17" fillId="0" borderId="0" xfId="12" applyFont="1" applyBorder="1"/>
    <xf numFmtId="0" fontId="17" fillId="0" borderId="21" xfId="12" applyFont="1" applyBorder="1"/>
    <xf numFmtId="0" fontId="19" fillId="3" borderId="0"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33" xfId="12" applyFont="1" applyFill="1" applyBorder="1" applyAlignment="1">
      <alignment horizontal="center" vertical="center"/>
    </xf>
    <xf numFmtId="0" fontId="5" fillId="0" borderId="0" xfId="12" applyFont="1" applyBorder="1" applyAlignment="1">
      <alignment vertical="center"/>
    </xf>
    <xf numFmtId="165" fontId="11" fillId="0" borderId="22" xfId="12" applyNumberFormat="1" applyFont="1" applyFill="1" applyBorder="1" applyAlignment="1">
      <alignment horizontal="center" vertical="center" wrapText="1"/>
    </xf>
    <xf numFmtId="0" fontId="11" fillId="0" borderId="0" xfId="12" applyFont="1" applyFill="1" applyBorder="1" applyAlignment="1">
      <alignment horizontal="justify" vertical="center" wrapText="1"/>
    </xf>
    <xf numFmtId="0" fontId="11" fillId="0" borderId="22" xfId="12" applyFont="1" applyFill="1" applyBorder="1" applyAlignment="1">
      <alignment horizontal="justify" vertical="center" wrapText="1"/>
    </xf>
    <xf numFmtId="0" fontId="17" fillId="0" borderId="25" xfId="12" applyFont="1" applyBorder="1"/>
    <xf numFmtId="0" fontId="5" fillId="0" borderId="29" xfId="12" applyFont="1" applyBorder="1" applyAlignment="1">
      <alignment horizontal="center" vertical="center"/>
    </xf>
    <xf numFmtId="0" fontId="5" fillId="0" borderId="6" xfId="12" applyFont="1" applyFill="1" applyBorder="1" applyAlignment="1">
      <alignment vertical="center"/>
    </xf>
    <xf numFmtId="10" fontId="5" fillId="0" borderId="30" xfId="22" applyNumberFormat="1" applyFont="1" applyFill="1" applyBorder="1" applyAlignment="1" applyProtection="1">
      <alignment horizontal="center" vertical="center"/>
      <protection locked="0"/>
    </xf>
    <xf numFmtId="10" fontId="5" fillId="0" borderId="0" xfId="22" applyNumberFormat="1" applyFont="1" applyBorder="1" applyAlignment="1">
      <alignment horizontal="center" vertical="center"/>
    </xf>
    <xf numFmtId="10" fontId="5" fillId="0" borderId="29" xfId="22" applyNumberFormat="1" applyFont="1" applyBorder="1" applyAlignment="1">
      <alignment horizontal="center" vertical="center"/>
    </xf>
    <xf numFmtId="10" fontId="5" fillId="0" borderId="30" xfId="22" applyNumberFormat="1" applyFont="1" applyBorder="1" applyAlignment="1">
      <alignment horizontal="center" vertical="center"/>
    </xf>
    <xf numFmtId="10" fontId="11" fillId="0" borderId="33" xfId="22" applyNumberFormat="1" applyFont="1" applyBorder="1" applyAlignment="1">
      <alignment horizontal="center" vertical="center"/>
    </xf>
    <xf numFmtId="10" fontId="11" fillId="0" borderId="0" xfId="22" applyNumberFormat="1" applyFont="1" applyBorder="1" applyAlignment="1">
      <alignment horizontal="center" vertical="center"/>
    </xf>
    <xf numFmtId="10" fontId="5" fillId="0" borderId="31" xfId="22" applyNumberFormat="1" applyFont="1" applyBorder="1" applyAlignment="1">
      <alignment horizontal="center" vertical="center"/>
    </xf>
    <xf numFmtId="10" fontId="5" fillId="0" borderId="33" xfId="22" applyNumberFormat="1" applyFont="1" applyBorder="1" applyAlignment="1">
      <alignment horizontal="center" vertical="center"/>
    </xf>
    <xf numFmtId="10" fontId="17" fillId="0" borderId="0" xfId="12" applyNumberFormat="1" applyFont="1"/>
    <xf numFmtId="0" fontId="5" fillId="0" borderId="0" xfId="12" applyFont="1" applyBorder="1" applyAlignment="1">
      <alignment horizontal="center" vertical="center"/>
    </xf>
    <xf numFmtId="10" fontId="5" fillId="0" borderId="21" xfId="22" applyNumberFormat="1" applyFont="1" applyBorder="1" applyAlignment="1">
      <alignment horizontal="center" vertical="center"/>
    </xf>
    <xf numFmtId="10" fontId="5" fillId="0" borderId="22" xfId="22" applyNumberFormat="1" applyFont="1" applyBorder="1" applyAlignment="1">
      <alignment horizontal="center" vertical="center"/>
    </xf>
    <xf numFmtId="10" fontId="5" fillId="0" borderId="25" xfId="22" applyNumberFormat="1" applyFont="1" applyBorder="1" applyAlignment="1">
      <alignment horizontal="center" vertical="center"/>
    </xf>
    <xf numFmtId="49" fontId="20" fillId="0" borderId="0" xfId="12" applyNumberFormat="1" applyFont="1" applyFill="1" applyBorder="1" applyAlignment="1">
      <alignment vertical="center" wrapText="1"/>
    </xf>
    <xf numFmtId="49" fontId="20" fillId="0" borderId="21" xfId="12" applyNumberFormat="1" applyFont="1" applyFill="1" applyBorder="1" applyAlignment="1">
      <alignment vertical="center" wrapText="1"/>
    </xf>
    <xf numFmtId="10" fontId="8" fillId="0" borderId="0" xfId="22" applyNumberFormat="1" applyFont="1" applyFill="1" applyBorder="1" applyAlignment="1">
      <alignment vertical="center" wrapText="1"/>
    </xf>
    <xf numFmtId="0" fontId="21" fillId="0" borderId="0" xfId="12" applyFont="1" applyFill="1" applyBorder="1" applyAlignment="1">
      <alignment vertical="center" wrapText="1"/>
    </xf>
    <xf numFmtId="0" fontId="21" fillId="0" borderId="21" xfId="12" applyFont="1" applyFill="1" applyBorder="1" applyAlignment="1">
      <alignment vertical="center" wrapText="1"/>
    </xf>
    <xf numFmtId="0" fontId="5" fillId="0" borderId="0" xfId="12" applyFont="1" applyFill="1" applyBorder="1" applyAlignment="1">
      <alignment horizontal="center" vertical="center"/>
    </xf>
    <xf numFmtId="165" fontId="11" fillId="0" borderId="20" xfId="12" applyNumberFormat="1" applyFont="1" applyFill="1" applyBorder="1" applyAlignment="1">
      <alignment horizontal="center" vertical="center" wrapText="1"/>
    </xf>
    <xf numFmtId="165" fontId="5" fillId="0" borderId="0" xfId="12" applyNumberFormat="1" applyFont="1" applyBorder="1" applyAlignment="1">
      <alignment vertical="center"/>
    </xf>
    <xf numFmtId="0" fontId="5" fillId="0" borderId="20" xfId="12" applyFont="1" applyFill="1" applyBorder="1" applyAlignment="1">
      <alignment horizontal="center" vertical="center"/>
    </xf>
    <xf numFmtId="0" fontId="11" fillId="0" borderId="0" xfId="12" applyFont="1" applyFill="1" applyBorder="1" applyAlignment="1">
      <alignment horizontal="center" vertical="center"/>
    </xf>
    <xf numFmtId="0" fontId="5" fillId="0" borderId="20" xfId="12" applyFont="1" applyFill="1" applyBorder="1" applyAlignment="1">
      <alignment horizontal="right" vertical="center"/>
    </xf>
    <xf numFmtId="0" fontId="5" fillId="0" borderId="0" xfId="12" applyFont="1" applyFill="1" applyBorder="1" applyAlignment="1">
      <alignment horizontal="right" vertical="center"/>
    </xf>
    <xf numFmtId="164" fontId="22" fillId="0" borderId="0" xfId="22" applyNumberFormat="1" applyFont="1" applyBorder="1" applyAlignment="1">
      <alignment vertical="center"/>
    </xf>
    <xf numFmtId="10" fontId="12" fillId="0" borderId="0" xfId="12" applyNumberFormat="1" applyFont="1" applyFill="1" applyBorder="1" applyAlignment="1">
      <alignment vertical="center"/>
    </xf>
    <xf numFmtId="10" fontId="5" fillId="0" borderId="42" xfId="22" applyNumberFormat="1" applyFont="1" applyBorder="1" applyAlignment="1">
      <alignment horizontal="center" vertical="center"/>
    </xf>
    <xf numFmtId="10" fontId="5" fillId="0" borderId="4" xfId="12" applyNumberFormat="1" applyFont="1" applyFill="1" applyBorder="1" applyAlignment="1">
      <alignment horizontal="center" vertical="center"/>
    </xf>
    <xf numFmtId="10" fontId="12" fillId="0" borderId="5" xfId="12" applyNumberFormat="1" applyFont="1" applyFill="1" applyBorder="1" applyAlignment="1">
      <alignment vertical="center"/>
    </xf>
    <xf numFmtId="0" fontId="17" fillId="0" borderId="5" xfId="12" applyFont="1" applyBorder="1"/>
    <xf numFmtId="0" fontId="17" fillId="0" borderId="41" xfId="12" applyFont="1" applyBorder="1"/>
    <xf numFmtId="0" fontId="10" fillId="0" borderId="0" xfId="12" applyFont="1"/>
    <xf numFmtId="0" fontId="17" fillId="0" borderId="0" xfId="12" applyFont="1" applyAlignment="1">
      <alignment horizontal="center" vertical="center"/>
    </xf>
    <xf numFmtId="0" fontId="5" fillId="0" borderId="0" xfId="24"/>
    <xf numFmtId="10" fontId="11" fillId="0" borderId="0" xfId="22" applyNumberFormat="1" applyFont="1" applyBorder="1" applyAlignment="1">
      <alignment horizontal="center" vertical="center" wrapText="1"/>
    </xf>
    <xf numFmtId="10" fontId="5" fillId="0" borderId="4" xfId="22" applyNumberFormat="1" applyFont="1" applyBorder="1" applyAlignment="1">
      <alignment horizontal="center" vertical="center"/>
    </xf>
    <xf numFmtId="0" fontId="5" fillId="0" borderId="45" xfId="12" applyFont="1" applyBorder="1" applyAlignment="1">
      <alignment horizontal="center" vertical="center"/>
    </xf>
    <xf numFmtId="0" fontId="5" fillId="0" borderId="17" xfId="12" applyFont="1" applyFill="1" applyBorder="1" applyAlignment="1">
      <alignment vertical="center"/>
    </xf>
    <xf numFmtId="10" fontId="5" fillId="0" borderId="46" xfId="22" applyNumberFormat="1" applyFont="1" applyFill="1" applyBorder="1" applyAlignment="1" applyProtection="1">
      <alignment horizontal="center" vertical="center"/>
      <protection locked="0"/>
    </xf>
    <xf numFmtId="0" fontId="5" fillId="3" borderId="0" xfId="10" applyFont="1" applyFill="1" applyAlignment="1">
      <alignment horizontal="center"/>
    </xf>
    <xf numFmtId="0" fontId="5" fillId="0" borderId="0" xfId="10" applyFont="1"/>
    <xf numFmtId="0" fontId="13" fillId="0" borderId="54" xfId="3" applyFont="1" applyBorder="1" applyAlignment="1">
      <alignment horizontal="center" vertical="center"/>
    </xf>
    <xf numFmtId="0" fontId="13" fillId="0" borderId="55" xfId="3" applyFont="1" applyBorder="1" applyAlignment="1">
      <alignment horizontal="center" vertical="center"/>
    </xf>
    <xf numFmtId="0" fontId="14" fillId="0" borderId="56" xfId="3" applyFont="1" applyBorder="1" applyAlignment="1">
      <alignment horizontal="center" vertical="center"/>
    </xf>
    <xf numFmtId="10" fontId="14" fillId="0" borderId="57" xfId="16" applyNumberFormat="1" applyFont="1" applyFill="1" applyBorder="1" applyAlignment="1" applyProtection="1">
      <alignment horizontal="center"/>
    </xf>
    <xf numFmtId="10" fontId="14" fillId="0" borderId="58" xfId="16" applyNumberFormat="1" applyFont="1" applyFill="1" applyBorder="1" applyAlignment="1" applyProtection="1">
      <alignment horizontal="center"/>
    </xf>
    <xf numFmtId="10" fontId="13" fillId="0" borderId="60" xfId="11" applyNumberFormat="1" applyFont="1" applyBorder="1" applyAlignment="1">
      <alignment horizontal="center"/>
    </xf>
    <xf numFmtId="0" fontId="14" fillId="6" borderId="61" xfId="3" applyFont="1" applyFill="1" applyBorder="1" applyAlignment="1">
      <alignment vertical="center"/>
    </xf>
    <xf numFmtId="0" fontId="14" fillId="6" borderId="18" xfId="3" applyFont="1" applyFill="1" applyBorder="1" applyAlignment="1">
      <alignment vertical="center"/>
    </xf>
    <xf numFmtId="0" fontId="13" fillId="0" borderId="62" xfId="3" applyFont="1" applyBorder="1" applyAlignment="1">
      <alignment horizontal="center" vertical="center"/>
    </xf>
    <xf numFmtId="0" fontId="13" fillId="0" borderId="12" xfId="3" applyFont="1" applyBorder="1" applyAlignment="1">
      <alignment horizontal="center" vertical="center"/>
    </xf>
    <xf numFmtId="0" fontId="14" fillId="0" borderId="15" xfId="3" applyFont="1" applyBorder="1" applyAlignment="1">
      <alignment horizontal="center" vertical="center"/>
    </xf>
    <xf numFmtId="10" fontId="14" fillId="0" borderId="63" xfId="16" applyNumberFormat="1" applyFont="1" applyFill="1" applyBorder="1" applyAlignment="1" applyProtection="1">
      <alignment horizontal="center"/>
    </xf>
    <xf numFmtId="10" fontId="13" fillId="0" borderId="64" xfId="11" applyNumberFormat="1" applyFont="1" applyBorder="1" applyAlignment="1">
      <alignment horizontal="center"/>
    </xf>
    <xf numFmtId="0" fontId="14" fillId="6" borderId="65" xfId="3" applyFont="1" applyFill="1" applyBorder="1" applyAlignment="1">
      <alignment horizontal="right" vertical="center"/>
    </xf>
    <xf numFmtId="0" fontId="14" fillId="0" borderId="11" xfId="11" applyFont="1" applyBorder="1" applyAlignment="1">
      <alignment horizontal="left"/>
    </xf>
    <xf numFmtId="0" fontId="13" fillId="6" borderId="65" xfId="3" applyFont="1" applyFill="1" applyBorder="1" applyAlignment="1">
      <alignment horizontal="right" vertical="center"/>
    </xf>
    <xf numFmtId="0" fontId="13" fillId="6" borderId="66" xfId="3" applyFont="1" applyFill="1" applyBorder="1" applyAlignment="1">
      <alignment horizontal="right" vertical="center"/>
    </xf>
    <xf numFmtId="0" fontId="14" fillId="0" borderId="0" xfId="3"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44" fontId="24" fillId="0" borderId="6" xfId="1" applyFont="1" applyBorder="1" applyAlignment="1">
      <alignment horizontal="right" vertical="center"/>
    </xf>
    <xf numFmtId="0" fontId="3" fillId="2" borderId="6" xfId="0" applyFont="1" applyFill="1" applyBorder="1" applyAlignment="1">
      <alignment horizontal="center" vertical="center"/>
    </xf>
    <xf numFmtId="0" fontId="25" fillId="0" borderId="0" xfId="0" applyFont="1"/>
    <xf numFmtId="0" fontId="28" fillId="0" borderId="0" xfId="0" applyFont="1"/>
    <xf numFmtId="0" fontId="24" fillId="9" borderId="6" xfId="0" applyFont="1" applyFill="1" applyBorder="1" applyAlignment="1">
      <alignment vertical="center" wrapText="1"/>
    </xf>
    <xf numFmtId="0" fontId="24" fillId="9" borderId="6" xfId="0" applyFont="1" applyFill="1" applyBorder="1" applyAlignment="1">
      <alignment horizontal="center" vertical="center"/>
    </xf>
    <xf numFmtId="0" fontId="13" fillId="0" borderId="51" xfId="3" applyFont="1" applyBorder="1" applyAlignment="1">
      <alignment horizontal="center" vertical="center" wrapText="1"/>
    </xf>
    <xf numFmtId="0" fontId="13" fillId="0" borderId="53" xfId="11" applyFont="1" applyBorder="1" applyAlignment="1">
      <alignment horizontal="center"/>
    </xf>
    <xf numFmtId="0" fontId="2" fillId="0" borderId="0" xfId="0" applyFont="1" applyAlignment="1">
      <alignment horizontal="center" vertical="center"/>
    </xf>
    <xf numFmtId="0" fontId="26" fillId="0" borderId="0" xfId="0" applyFont="1" applyAlignment="1">
      <alignment horizontal="center" vertical="center"/>
    </xf>
    <xf numFmtId="0" fontId="30" fillId="0" borderId="0" xfId="0" applyFont="1"/>
    <xf numFmtId="0" fontId="29" fillId="0" borderId="0" xfId="0" applyFont="1" applyAlignment="1">
      <alignment horizontal="center" vertical="center"/>
    </xf>
    <xf numFmtId="10" fontId="13" fillId="8" borderId="64" xfId="16" applyNumberFormat="1" applyFont="1" applyFill="1" applyBorder="1" applyAlignment="1" applyProtection="1">
      <alignment horizontal="center" vertical="center"/>
    </xf>
    <xf numFmtId="0" fontId="29" fillId="0" borderId="0" xfId="0" applyFont="1" applyAlignment="1">
      <alignment vertical="center"/>
    </xf>
    <xf numFmtId="0" fontId="26" fillId="0" borderId="0" xfId="0" applyFont="1" applyAlignment="1">
      <alignment vertical="center"/>
    </xf>
    <xf numFmtId="0" fontId="24" fillId="0" borderId="0" xfId="0" applyFont="1" applyAlignment="1">
      <alignment vertical="center"/>
    </xf>
    <xf numFmtId="0" fontId="31" fillId="10" borderId="6" xfId="0" applyFont="1" applyFill="1" applyBorder="1" applyAlignment="1">
      <alignment horizontal="center" vertical="center"/>
    </xf>
    <xf numFmtId="44" fontId="24" fillId="11" borderId="6" xfId="1" applyFont="1" applyFill="1" applyBorder="1" applyAlignment="1">
      <alignment horizontal="center" vertical="center"/>
    </xf>
    <xf numFmtId="0" fontId="4" fillId="2" borderId="6" xfId="0" applyFont="1" applyFill="1" applyBorder="1" applyAlignment="1">
      <alignment vertical="center" wrapText="1"/>
    </xf>
    <xf numFmtId="0" fontId="4" fillId="2" borderId="6" xfId="0" applyFont="1" applyFill="1" applyBorder="1" applyAlignment="1">
      <alignment horizontal="center" vertical="center" wrapText="1"/>
    </xf>
    <xf numFmtId="44" fontId="31" fillId="10" borderId="0" xfId="1" applyFont="1" applyFill="1" applyAlignment="1">
      <alignment horizontal="center" vertical="center"/>
    </xf>
    <xf numFmtId="0" fontId="34" fillId="0" borderId="0" xfId="0" applyFont="1" applyAlignment="1">
      <alignment vertical="center"/>
    </xf>
    <xf numFmtId="0" fontId="34" fillId="0" borderId="0" xfId="0" applyFont="1" applyAlignment="1">
      <alignment horizontal="center" vertical="center"/>
    </xf>
    <xf numFmtId="0" fontId="24" fillId="0" borderId="0" xfId="0" applyFont="1" applyAlignment="1">
      <alignment horizontal="center" vertical="center"/>
    </xf>
    <xf numFmtId="44" fontId="4" fillId="7" borderId="17" xfId="1" applyFont="1" applyFill="1" applyBorder="1" applyAlignment="1">
      <alignment horizontal="right" vertical="center"/>
    </xf>
    <xf numFmtId="0" fontId="24" fillId="3" borderId="0" xfId="0" applyFont="1" applyFill="1" applyAlignment="1">
      <alignment vertical="center"/>
    </xf>
    <xf numFmtId="44" fontId="4" fillId="7" borderId="6" xfId="1" applyFont="1" applyFill="1" applyBorder="1" applyAlignment="1">
      <alignment horizontal="right" vertical="center"/>
    </xf>
    <xf numFmtId="44" fontId="4" fillId="8" borderId="6" xfId="1" applyFont="1" applyFill="1" applyBorder="1" applyAlignment="1">
      <alignment horizontal="right" vertical="center"/>
    </xf>
    <xf numFmtId="0" fontId="34" fillId="0" borderId="0" xfId="0" applyFont="1" applyAlignment="1">
      <alignment horizontal="right" vertical="center"/>
    </xf>
    <xf numFmtId="44" fontId="4" fillId="9" borderId="17" xfId="1" applyFont="1" applyFill="1" applyBorder="1" applyAlignment="1">
      <alignment horizontal="right" vertical="center"/>
    </xf>
    <xf numFmtId="0" fontId="24" fillId="0" borderId="0" xfId="0" applyFont="1" applyAlignment="1">
      <alignment horizontal="right" vertical="center"/>
    </xf>
    <xf numFmtId="0" fontId="34" fillId="0" borderId="0" xfId="0" applyFont="1" applyAlignment="1">
      <alignment vertical="center" wrapText="1"/>
    </xf>
    <xf numFmtId="2" fontId="34" fillId="0" borderId="0" xfId="0" applyNumberFormat="1" applyFont="1" applyAlignment="1">
      <alignment horizontal="center" vertical="center"/>
    </xf>
    <xf numFmtId="10" fontId="24" fillId="0" borderId="0" xfId="0" applyNumberFormat="1" applyFont="1" applyAlignment="1">
      <alignment horizontal="center" vertical="center"/>
    </xf>
    <xf numFmtId="0" fontId="4" fillId="2" borderId="6" xfId="0" applyFont="1" applyFill="1" applyBorder="1" applyAlignment="1">
      <alignment horizontal="center" vertical="center"/>
    </xf>
    <xf numFmtId="0" fontId="24" fillId="11" borderId="0" xfId="0" applyFont="1" applyFill="1" applyAlignment="1">
      <alignment horizontal="center" vertical="center"/>
    </xf>
    <xf numFmtId="44" fontId="4" fillId="9" borderId="6" xfId="1" applyFont="1" applyFill="1" applyBorder="1" applyAlignment="1">
      <alignment horizontal="right" vertical="center"/>
    </xf>
    <xf numFmtId="44" fontId="24" fillId="11" borderId="0" xfId="1" applyFont="1" applyFill="1" applyAlignment="1">
      <alignment horizontal="center" vertical="center"/>
    </xf>
    <xf numFmtId="0" fontId="4" fillId="3" borderId="0" xfId="0" applyFont="1" applyFill="1" applyAlignment="1">
      <alignment horizontal="right" vertical="center"/>
    </xf>
    <xf numFmtId="0" fontId="24" fillId="3" borderId="0" xfId="0" applyFont="1" applyFill="1" applyAlignment="1">
      <alignment horizontal="center" vertical="center"/>
    </xf>
    <xf numFmtId="0" fontId="24" fillId="3" borderId="0" xfId="0" applyFont="1" applyFill="1" applyAlignment="1">
      <alignment horizontal="left" vertical="center"/>
    </xf>
    <xf numFmtId="0" fontId="33" fillId="0" borderId="0" xfId="0" applyFont="1" applyAlignment="1">
      <alignment vertical="center"/>
    </xf>
    <xf numFmtId="9" fontId="31" fillId="10" borderId="0" xfId="0" applyNumberFormat="1" applyFont="1" applyFill="1" applyAlignment="1">
      <alignment horizontal="center" vertical="center"/>
    </xf>
    <xf numFmtId="0" fontId="4" fillId="0" borderId="0" xfId="0" applyFont="1" applyAlignment="1">
      <alignment horizontal="center" vertical="center"/>
    </xf>
    <xf numFmtId="10" fontId="24" fillId="0" borderId="0" xfId="2" applyNumberFormat="1" applyFont="1" applyFill="1" applyAlignment="1">
      <alignment horizontal="right" vertical="center"/>
    </xf>
    <xf numFmtId="10" fontId="24" fillId="0" borderId="0" xfId="0" applyNumberFormat="1" applyFont="1" applyFill="1" applyAlignment="1">
      <alignment horizontal="center" vertical="center"/>
    </xf>
    <xf numFmtId="168" fontId="24" fillId="0" borderId="0" xfId="1" applyNumberFormat="1" applyFont="1" applyFill="1" applyAlignment="1">
      <alignment horizontal="center" vertical="center"/>
    </xf>
    <xf numFmtId="0" fontId="4" fillId="7" borderId="6" xfId="0" applyFont="1" applyFill="1" applyBorder="1" applyAlignment="1">
      <alignment horizontal="center" vertical="center"/>
    </xf>
    <xf numFmtId="44" fontId="4" fillId="7" borderId="6" xfId="0" applyNumberFormat="1" applyFont="1" applyFill="1" applyBorder="1" applyAlignment="1">
      <alignment horizontal="center" vertical="center"/>
    </xf>
    <xf numFmtId="44" fontId="24" fillId="9" borderId="6" xfId="1" applyFont="1" applyFill="1" applyBorder="1" applyAlignment="1">
      <alignment horizontal="center" vertical="center"/>
    </xf>
    <xf numFmtId="44" fontId="4" fillId="9" borderId="6" xfId="1" applyFont="1" applyFill="1" applyBorder="1" applyAlignment="1">
      <alignment horizontal="center" vertical="center"/>
    </xf>
    <xf numFmtId="10" fontId="24" fillId="9" borderId="6" xfId="2" applyNumberFormat="1" applyFont="1" applyFill="1" applyBorder="1" applyAlignment="1">
      <alignment horizontal="center" vertical="center"/>
    </xf>
    <xf numFmtId="10" fontId="4" fillId="9" borderId="6" xfId="2" applyNumberFormat="1" applyFont="1" applyFill="1" applyBorder="1" applyAlignment="1">
      <alignment horizontal="center" vertical="center"/>
    </xf>
    <xf numFmtId="0" fontId="24" fillId="11" borderId="6" xfId="0" applyFont="1" applyFill="1" applyBorder="1" applyAlignment="1">
      <alignment horizontal="center" vertical="center"/>
    </xf>
    <xf numFmtId="0" fontId="24" fillId="11" borderId="6" xfId="0" applyFont="1" applyFill="1" applyBorder="1" applyAlignment="1">
      <alignment vertical="center" wrapText="1"/>
    </xf>
    <xf numFmtId="44" fontId="4" fillId="11" borderId="6" xfId="1" applyFont="1" applyFill="1" applyBorder="1" applyAlignment="1">
      <alignment horizontal="center" vertical="center"/>
    </xf>
    <xf numFmtId="10" fontId="24" fillId="11" borderId="6" xfId="2" applyNumberFormat="1" applyFont="1" applyFill="1" applyBorder="1" applyAlignment="1">
      <alignment horizontal="center" vertical="center"/>
    </xf>
    <xf numFmtId="10" fontId="4" fillId="11" borderId="6" xfId="2" applyNumberFormat="1" applyFont="1" applyFill="1" applyBorder="1" applyAlignment="1">
      <alignment horizontal="center" vertical="center"/>
    </xf>
    <xf numFmtId="0" fontId="4" fillId="0" borderId="0" xfId="0" applyFont="1" applyAlignment="1">
      <alignment vertical="center" wrapText="1"/>
    </xf>
    <xf numFmtId="44" fontId="4" fillId="0" borderId="0" xfId="0" applyNumberFormat="1" applyFont="1" applyAlignment="1">
      <alignment horizontal="center" vertical="center"/>
    </xf>
    <xf numFmtId="173" fontId="24" fillId="9" borderId="6" xfId="2" applyNumberFormat="1" applyFont="1" applyFill="1" applyBorder="1" applyAlignment="1">
      <alignment horizontal="center" vertical="center"/>
    </xf>
    <xf numFmtId="173" fontId="4" fillId="9" borderId="6" xfId="2" applyNumberFormat="1" applyFont="1" applyFill="1" applyBorder="1" applyAlignment="1">
      <alignment horizontal="center" vertical="center"/>
    </xf>
    <xf numFmtId="0" fontId="31" fillId="10" borderId="6" xfId="0" applyFont="1" applyFill="1" applyBorder="1" applyAlignment="1">
      <alignment horizontal="right" vertical="center" wrapText="1"/>
    </xf>
    <xf numFmtId="44" fontId="31" fillId="10" borderId="6" xfId="0" applyNumberFormat="1" applyFont="1" applyFill="1" applyBorder="1" applyAlignment="1">
      <alignment horizontal="center" vertical="center"/>
    </xf>
    <xf numFmtId="44" fontId="24"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0" fontId="37" fillId="3" borderId="0" xfId="0" applyFont="1" applyFill="1" applyBorder="1"/>
    <xf numFmtId="0" fontId="36" fillId="3" borderId="0" xfId="0" applyFont="1" applyFill="1" applyBorder="1" applyAlignment="1">
      <alignment vertical="center"/>
    </xf>
    <xf numFmtId="0" fontId="36" fillId="3" borderId="0" xfId="0" applyFont="1" applyFill="1" applyBorder="1" applyAlignment="1">
      <alignment horizontal="center" vertical="center"/>
    </xf>
    <xf numFmtId="0" fontId="36" fillId="3" borderId="0" xfId="0" applyFont="1" applyFill="1" applyBorder="1" applyAlignment="1">
      <alignment horizontal="right" vertical="center"/>
    </xf>
    <xf numFmtId="0" fontId="28" fillId="3" borderId="0" xfId="0" applyFont="1" applyFill="1" applyBorder="1"/>
    <xf numFmtId="0" fontId="27" fillId="0" borderId="0"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right" vertical="center"/>
    </xf>
    <xf numFmtId="0" fontId="24" fillId="11" borderId="6" xfId="0" applyFont="1" applyFill="1" applyBorder="1" applyAlignment="1">
      <alignment horizontal="center" vertical="center" wrapText="1"/>
    </xf>
    <xf numFmtId="168" fontId="24" fillId="11" borderId="6" xfId="0" applyNumberFormat="1" applyFont="1" applyFill="1" applyBorder="1" applyAlignment="1">
      <alignment horizontal="center" vertical="center"/>
    </xf>
    <xf numFmtId="172" fontId="24" fillId="11" borderId="6" xfId="0" applyNumberFormat="1" applyFont="1" applyFill="1" applyBorder="1" applyAlignment="1">
      <alignment horizontal="center" vertical="center"/>
    </xf>
    <xf numFmtId="0" fontId="24" fillId="11" borderId="6" xfId="0" applyFont="1" applyFill="1" applyBorder="1" applyAlignment="1">
      <alignment horizontal="left" vertical="center" wrapText="1"/>
    </xf>
    <xf numFmtId="167" fontId="24" fillId="11" borderId="6" xfId="0" applyNumberFormat="1" applyFont="1" applyFill="1" applyBorder="1" applyAlignment="1">
      <alignment horizontal="center" vertical="center"/>
    </xf>
    <xf numFmtId="44" fontId="24" fillId="11" borderId="6" xfId="0" applyNumberFormat="1" applyFont="1" applyFill="1" applyBorder="1" applyAlignment="1">
      <alignment horizontal="center" vertical="center"/>
    </xf>
    <xf numFmtId="44" fontId="24" fillId="11" borderId="6" xfId="1" applyFont="1" applyFill="1" applyBorder="1" applyAlignment="1">
      <alignment horizontal="right" vertical="center"/>
    </xf>
    <xf numFmtId="44" fontId="35" fillId="9" borderId="6" xfId="1" applyFont="1" applyFill="1" applyBorder="1" applyAlignment="1">
      <alignment horizontal="right" vertical="center"/>
    </xf>
    <xf numFmtId="44" fontId="35" fillId="9" borderId="17" xfId="1" applyFont="1" applyFill="1" applyBorder="1" applyAlignment="1">
      <alignment horizontal="right" vertical="center"/>
    </xf>
    <xf numFmtId="0" fontId="29" fillId="0" borderId="0" xfId="0" applyFont="1" applyAlignment="1">
      <alignment horizontal="center" vertical="center"/>
    </xf>
    <xf numFmtId="0" fontId="26" fillId="0" borderId="0" xfId="0" applyFont="1" applyAlignment="1">
      <alignment horizontal="center" vertical="center"/>
    </xf>
    <xf numFmtId="0" fontId="24" fillId="0" borderId="0" xfId="0" applyFont="1" applyAlignment="1">
      <alignment horizontal="left" vertical="center"/>
    </xf>
    <xf numFmtId="0" fontId="4" fillId="0" borderId="0" xfId="0" applyFont="1" applyAlignment="1">
      <alignment horizontal="right" vertical="center"/>
    </xf>
    <xf numFmtId="0" fontId="24" fillId="0" borderId="0" xfId="0" applyFont="1" applyAlignment="1">
      <alignment horizontal="center" vertical="center"/>
    </xf>
    <xf numFmtId="0" fontId="4" fillId="0" borderId="0" xfId="0" applyFont="1" applyAlignment="1">
      <alignment vertical="center"/>
    </xf>
    <xf numFmtId="0" fontId="4" fillId="0" borderId="0" xfId="0" applyFont="1" applyAlignment="1">
      <alignment horizontal="center" vertical="center"/>
    </xf>
    <xf numFmtId="0" fontId="24" fillId="0" borderId="0" xfId="0" applyFont="1" applyAlignment="1">
      <alignment horizontal="center" vertical="center"/>
    </xf>
    <xf numFmtId="49" fontId="39" fillId="0" borderId="67" xfId="0" applyNumberFormat="1" applyFont="1" applyBorder="1" applyAlignment="1">
      <alignment vertical="top" wrapText="1"/>
    </xf>
    <xf numFmtId="49" fontId="39" fillId="0" borderId="68" xfId="0" applyNumberFormat="1" applyFont="1" applyBorder="1" applyAlignment="1">
      <alignment vertical="top" wrapText="1"/>
    </xf>
    <xf numFmtId="49" fontId="39" fillId="0" borderId="70" xfId="0" applyNumberFormat="1" applyFont="1" applyBorder="1" applyAlignment="1">
      <alignment vertical="top" wrapText="1"/>
    </xf>
    <xf numFmtId="49" fontId="39" fillId="0" borderId="0" xfId="0" applyNumberFormat="1" applyFont="1" applyBorder="1" applyAlignment="1">
      <alignment vertical="top" wrapText="1"/>
    </xf>
    <xf numFmtId="0" fontId="5" fillId="0" borderId="70" xfId="24" applyFont="1" applyBorder="1"/>
    <xf numFmtId="0" fontId="5" fillId="0" borderId="0" xfId="24" applyFont="1" applyBorder="1"/>
    <xf numFmtId="4" fontId="5" fillId="0" borderId="0" xfId="24" applyNumberFormat="1" applyFont="1" applyBorder="1"/>
    <xf numFmtId="0" fontId="5" fillId="0" borderId="0" xfId="24" applyBorder="1" applyAlignment="1">
      <alignment vertical="center"/>
    </xf>
    <xf numFmtId="0" fontId="5" fillId="0" borderId="0" xfId="24" applyBorder="1"/>
    <xf numFmtId="0" fontId="5" fillId="0" borderId="71" xfId="24" applyBorder="1"/>
    <xf numFmtId="0" fontId="11" fillId="0" borderId="70" xfId="0" applyFont="1" applyBorder="1" applyAlignment="1">
      <alignment horizontal="left" vertical="top"/>
    </xf>
    <xf numFmtId="0" fontId="11" fillId="0" borderId="0" xfId="0" applyFont="1" applyBorder="1" applyAlignment="1">
      <alignment vertical="top" wrapText="1"/>
    </xf>
    <xf numFmtId="0" fontId="11" fillId="0" borderId="0" xfId="0" applyFont="1" applyBorder="1"/>
    <xf numFmtId="0" fontId="11" fillId="0" borderId="0" xfId="0" applyFont="1" applyBorder="1" applyAlignment="1">
      <alignment vertical="center"/>
    </xf>
    <xf numFmtId="0" fontId="0" fillId="0" borderId="0" xfId="0" applyBorder="1" applyAlignment="1">
      <alignment vertical="center"/>
    </xf>
    <xf numFmtId="0" fontId="42" fillId="0" borderId="70" xfId="24" applyFont="1" applyBorder="1" applyAlignment="1">
      <alignment horizontal="center" vertical="center"/>
    </xf>
    <xf numFmtId="0" fontId="42" fillId="0" borderId="0" xfId="24" applyFont="1" applyBorder="1" applyAlignment="1">
      <alignment horizontal="center" vertical="center"/>
    </xf>
    <xf numFmtId="0" fontId="43" fillId="0" borderId="70" xfId="24" applyFont="1" applyBorder="1" applyAlignment="1">
      <alignment vertical="center"/>
    </xf>
    <xf numFmtId="0" fontId="44" fillId="0" borderId="0" xfId="24" applyFont="1" applyBorder="1" applyAlignment="1">
      <alignment vertical="center"/>
    </xf>
    <xf numFmtId="0" fontId="45" fillId="0" borderId="0" xfId="24" applyFont="1" applyBorder="1" applyAlignment="1">
      <alignment vertical="center"/>
    </xf>
    <xf numFmtId="0" fontId="43" fillId="0" borderId="70" xfId="24" applyFont="1" applyBorder="1"/>
    <xf numFmtId="0" fontId="44" fillId="0" borderId="0" xfId="24" applyFont="1" applyBorder="1"/>
    <xf numFmtId="2" fontId="44" fillId="0" borderId="0" xfId="24" applyNumberFormat="1" applyFont="1" applyBorder="1"/>
    <xf numFmtId="0" fontId="44" fillId="0" borderId="70" xfId="24" applyFont="1" applyBorder="1"/>
    <xf numFmtId="0" fontId="43" fillId="0" borderId="0" xfId="24" applyFont="1" applyBorder="1"/>
    <xf numFmtId="0" fontId="5" fillId="0" borderId="70" xfId="24" applyBorder="1"/>
    <xf numFmtId="4" fontId="5" fillId="0" borderId="0" xfId="24" applyNumberFormat="1" applyBorder="1"/>
    <xf numFmtId="0" fontId="11" fillId="0" borderId="70" xfId="24" applyFont="1" applyBorder="1"/>
    <xf numFmtId="2" fontId="43" fillId="0" borderId="0" xfId="24" applyNumberFormat="1" applyFont="1" applyBorder="1"/>
    <xf numFmtId="2" fontId="43" fillId="0" borderId="72" xfId="24" applyNumberFormat="1" applyFont="1" applyBorder="1" applyAlignment="1">
      <alignment horizontal="center" vertical="center"/>
    </xf>
    <xf numFmtId="4" fontId="11" fillId="0" borderId="71" xfId="24" applyNumberFormat="1" applyFont="1" applyBorder="1"/>
    <xf numFmtId="0" fontId="11" fillId="0" borderId="73" xfId="24" applyFont="1" applyBorder="1"/>
    <xf numFmtId="0" fontId="5" fillId="0" borderId="16" xfId="24" applyBorder="1"/>
    <xf numFmtId="0" fontId="5" fillId="0" borderId="16" xfId="24" applyFont="1" applyBorder="1"/>
    <xf numFmtId="0" fontId="5" fillId="0" borderId="76" xfId="24" applyBorder="1"/>
    <xf numFmtId="171" fontId="47" fillId="12" borderId="6" xfId="2" applyNumberFormat="1" applyFont="1" applyFill="1" applyBorder="1" applyAlignment="1">
      <alignment horizontal="center" vertical="center"/>
    </xf>
    <xf numFmtId="44" fontId="47" fillId="12" borderId="6" xfId="0" applyNumberFormat="1" applyFont="1" applyFill="1" applyBorder="1" applyAlignment="1">
      <alignment horizontal="right" vertical="center"/>
    </xf>
    <xf numFmtId="169" fontId="47" fillId="12" borderId="6" xfId="0" applyNumberFormat="1" applyFont="1" applyFill="1" applyBorder="1" applyAlignment="1">
      <alignment horizontal="center" vertical="center"/>
    </xf>
    <xf numFmtId="0" fontId="47" fillId="12" borderId="6" xfId="0" applyFont="1" applyFill="1" applyBorder="1" applyAlignment="1">
      <alignment horizontal="center" vertical="center" wrapText="1"/>
    </xf>
    <xf numFmtId="170" fontId="24" fillId="11" borderId="6" xfId="0" applyNumberFormat="1" applyFont="1" applyFill="1" applyBorder="1" applyAlignment="1">
      <alignment horizontal="center" vertical="center"/>
    </xf>
    <xf numFmtId="44" fontId="4" fillId="11" borderId="6" xfId="1" applyFont="1" applyFill="1" applyBorder="1" applyAlignment="1">
      <alignment horizontal="right" vertical="center"/>
    </xf>
    <xf numFmtId="171" fontId="24" fillId="11" borderId="6" xfId="2" applyNumberFormat="1" applyFont="1" applyFill="1" applyBorder="1" applyAlignment="1">
      <alignment horizontal="center" vertical="center"/>
    </xf>
    <xf numFmtId="0" fontId="4" fillId="5" borderId="0" xfId="0" applyFont="1" applyFill="1" applyAlignment="1">
      <alignment horizontal="right" vertical="center"/>
    </xf>
    <xf numFmtId="44" fontId="4" fillId="5" borderId="0" xfId="0" applyNumberFormat="1" applyFont="1" applyFill="1" applyAlignment="1">
      <alignment horizontal="right" vertical="center"/>
    </xf>
    <xf numFmtId="10" fontId="12" fillId="11" borderId="39" xfId="12" applyNumberFormat="1" applyFont="1" applyFill="1" applyBorder="1" applyAlignment="1">
      <alignment vertical="center"/>
    </xf>
    <xf numFmtId="10" fontId="12" fillId="11" borderId="41" xfId="12" applyNumberFormat="1" applyFont="1" applyFill="1" applyBorder="1" applyAlignment="1">
      <alignment vertical="center"/>
    </xf>
    <xf numFmtId="44" fontId="24" fillId="3" borderId="6" xfId="1" applyFont="1" applyFill="1" applyBorder="1" applyAlignment="1">
      <alignment horizontal="right" vertical="center"/>
    </xf>
    <xf numFmtId="1" fontId="4" fillId="5" borderId="0" xfId="0" applyNumberFormat="1" applyFont="1" applyFill="1" applyAlignment="1">
      <alignment horizontal="center" vertical="center"/>
    </xf>
    <xf numFmtId="0" fontId="4" fillId="7" borderId="0" xfId="0" applyFont="1" applyFill="1" applyAlignment="1">
      <alignment horizontal="center" vertical="center"/>
    </xf>
    <xf numFmtId="0" fontId="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38" fillId="0" borderId="0" xfId="0" applyFont="1" applyAlignment="1">
      <alignment horizontal="right" vertical="center"/>
    </xf>
    <xf numFmtId="0" fontId="36" fillId="0" borderId="0" xfId="0" applyFont="1" applyAlignment="1">
      <alignment horizontal="center" vertical="center"/>
    </xf>
    <xf numFmtId="0" fontId="36" fillId="0" borderId="0" xfId="0" applyFont="1" applyAlignment="1">
      <alignment horizontal="left" vertical="center"/>
    </xf>
    <xf numFmtId="10" fontId="24" fillId="0" borderId="0" xfId="2" applyNumberFormat="1" applyFont="1" applyAlignment="1">
      <alignment horizontal="right" vertical="center"/>
    </xf>
    <xf numFmtId="0" fontId="36" fillId="0" borderId="0" xfId="0" applyFont="1" applyAlignment="1">
      <alignment vertical="center"/>
    </xf>
    <xf numFmtId="0" fontId="4" fillId="0" borderId="0" xfId="0" applyFont="1" applyAlignment="1">
      <alignment horizontal="center" vertical="center"/>
    </xf>
    <xf numFmtId="0" fontId="24" fillId="0" borderId="0" xfId="0" applyFont="1" applyAlignment="1">
      <alignment horizontal="left" vertical="center"/>
    </xf>
    <xf numFmtId="0" fontId="24" fillId="0" borderId="0" xfId="0" applyFont="1" applyAlignment="1">
      <alignment horizontal="center" vertical="center"/>
    </xf>
    <xf numFmtId="0" fontId="24" fillId="9" borderId="6" xfId="0" applyFont="1" applyFill="1" applyBorder="1" applyAlignment="1">
      <alignment horizontal="center" vertical="center" wrapText="1"/>
    </xf>
    <xf numFmtId="168" fontId="24" fillId="9" borderId="6" xfId="0" applyNumberFormat="1" applyFont="1" applyFill="1" applyBorder="1" applyAlignment="1">
      <alignment horizontal="center" vertical="center"/>
    </xf>
    <xf numFmtId="172" fontId="24" fillId="9" borderId="6" xfId="0" applyNumberFormat="1" applyFont="1" applyFill="1" applyBorder="1" applyAlignment="1">
      <alignment horizontal="center" vertical="center"/>
    </xf>
    <xf numFmtId="0" fontId="24" fillId="13" borderId="6" xfId="0" applyFont="1" applyFill="1" applyBorder="1" applyAlignment="1">
      <alignment vertical="center" wrapText="1"/>
    </xf>
    <xf numFmtId="0" fontId="24" fillId="13" borderId="6" xfId="0" applyFont="1" applyFill="1" applyBorder="1" applyAlignment="1">
      <alignment horizontal="center" vertical="center" wrapText="1"/>
    </xf>
    <xf numFmtId="168" fontId="24" fillId="13" borderId="6" xfId="0" applyNumberFormat="1" applyFont="1" applyFill="1" applyBorder="1" applyAlignment="1">
      <alignment horizontal="center" vertical="center"/>
    </xf>
    <xf numFmtId="0" fontId="24" fillId="13" borderId="6" xfId="0" applyFont="1" applyFill="1" applyBorder="1" applyAlignment="1">
      <alignment horizontal="center" vertical="center"/>
    </xf>
    <xf numFmtId="172" fontId="24" fillId="13" borderId="6" xfId="0" applyNumberFormat="1" applyFont="1" applyFill="1" applyBorder="1" applyAlignment="1">
      <alignment horizontal="center" vertical="center"/>
    </xf>
    <xf numFmtId="0" fontId="24" fillId="14" borderId="6" xfId="0" applyFont="1" applyFill="1" applyBorder="1" applyAlignment="1">
      <alignment vertical="center" wrapText="1"/>
    </xf>
    <xf numFmtId="0" fontId="24" fillId="14" borderId="6" xfId="0" applyFont="1" applyFill="1" applyBorder="1" applyAlignment="1">
      <alignment horizontal="center" vertical="center" wrapText="1"/>
    </xf>
    <xf numFmtId="168" fontId="24" fillId="14" borderId="6" xfId="0" applyNumberFormat="1" applyFont="1" applyFill="1" applyBorder="1" applyAlignment="1">
      <alignment horizontal="center" vertical="center"/>
    </xf>
    <xf numFmtId="0" fontId="24" fillId="14" borderId="6" xfId="0" applyFont="1" applyFill="1" applyBorder="1" applyAlignment="1">
      <alignment horizontal="center" vertical="center"/>
    </xf>
    <xf numFmtId="172" fontId="24" fillId="14" borderId="6" xfId="0" applyNumberFormat="1" applyFont="1" applyFill="1" applyBorder="1" applyAlignment="1">
      <alignment horizontal="center" vertical="center"/>
    </xf>
    <xf numFmtId="44" fontId="24" fillId="13" borderId="0" xfId="1" applyFont="1" applyFill="1" applyAlignment="1">
      <alignment vertical="center"/>
    </xf>
    <xf numFmtId="2" fontId="44" fillId="11" borderId="0" xfId="24" applyNumberFormat="1" applyFont="1" applyFill="1" applyBorder="1"/>
    <xf numFmtId="2" fontId="44" fillId="11" borderId="72" xfId="24" applyNumberFormat="1" applyFont="1" applyFill="1" applyBorder="1" applyAlignment="1">
      <alignment horizontal="center" vertical="center"/>
    </xf>
    <xf numFmtId="0" fontId="27" fillId="0" borderId="0" xfId="0" applyFont="1" applyAlignment="1">
      <alignment horizontal="left" vertical="center" wrapText="1"/>
    </xf>
    <xf numFmtId="0" fontId="27" fillId="11" borderId="0" xfId="0" applyFont="1" applyFill="1" applyBorder="1" applyAlignment="1">
      <alignment horizontal="left" vertical="center" wrapText="1"/>
    </xf>
    <xf numFmtId="0" fontId="48" fillId="12" borderId="0" xfId="0" applyFont="1" applyFill="1" applyBorder="1" applyAlignment="1">
      <alignment horizontal="left" vertical="center"/>
    </xf>
    <xf numFmtId="0" fontId="36" fillId="11" borderId="0" xfId="0" applyFont="1" applyFill="1" applyBorder="1" applyAlignment="1">
      <alignment horizontal="left" vertical="center" wrapText="1"/>
    </xf>
    <xf numFmtId="0" fontId="29" fillId="0" borderId="0" xfId="0" applyFont="1" applyBorder="1" applyAlignment="1">
      <alignment horizontal="center" vertical="center"/>
    </xf>
    <xf numFmtId="0" fontId="27" fillId="11" borderId="0" xfId="0" applyFont="1" applyFill="1" applyAlignment="1">
      <alignment horizontal="left" vertical="center" wrapText="1"/>
    </xf>
    <xf numFmtId="0" fontId="32" fillId="10" borderId="6" xfId="0" applyFont="1" applyFill="1" applyBorder="1" applyAlignment="1">
      <alignment horizontal="left" vertical="center"/>
    </xf>
    <xf numFmtId="0" fontId="26" fillId="11" borderId="6" xfId="0" applyFont="1" applyFill="1" applyBorder="1" applyAlignment="1">
      <alignment horizontal="left" vertical="center" wrapText="1"/>
    </xf>
    <xf numFmtId="0" fontId="29" fillId="0" borderId="0" xfId="0" applyFont="1" applyAlignment="1">
      <alignment horizontal="center" vertical="center"/>
    </xf>
    <xf numFmtId="170" fontId="35" fillId="9" borderId="6" xfId="0" applyNumberFormat="1" applyFont="1" applyFill="1" applyBorder="1" applyAlignment="1">
      <alignment horizontal="right" vertical="center"/>
    </xf>
    <xf numFmtId="170" fontId="4" fillId="7" borderId="7" xfId="0" applyNumberFormat="1" applyFont="1" applyFill="1" applyBorder="1" applyAlignment="1">
      <alignment horizontal="right" vertical="center"/>
    </xf>
    <xf numFmtId="170" fontId="4" fillId="7" borderId="9" xfId="0" applyNumberFormat="1" applyFont="1" applyFill="1" applyBorder="1" applyAlignment="1">
      <alignment horizontal="right" vertical="center"/>
    </xf>
    <xf numFmtId="170" fontId="4" fillId="7" borderId="6" xfId="0" applyNumberFormat="1" applyFont="1" applyFill="1" applyBorder="1" applyAlignment="1">
      <alignment horizontal="right" vertical="center"/>
    </xf>
    <xf numFmtId="0" fontId="4" fillId="7" borderId="0" xfId="0" applyFont="1" applyFill="1" applyAlignment="1">
      <alignment horizontal="left" vertical="center" wrapText="1"/>
    </xf>
    <xf numFmtId="0" fontId="4" fillId="7" borderId="16" xfId="0" applyFont="1" applyFill="1" applyBorder="1" applyAlignment="1">
      <alignment horizontal="left" vertical="center" wrapText="1"/>
    </xf>
    <xf numFmtId="0" fontId="4" fillId="7" borderId="0" xfId="0" applyFont="1" applyFill="1" applyAlignment="1">
      <alignment horizontal="center" vertical="center"/>
    </xf>
    <xf numFmtId="0" fontId="4" fillId="7" borderId="16" xfId="0" applyFont="1" applyFill="1" applyBorder="1" applyAlignment="1">
      <alignment horizontal="center" vertical="center"/>
    </xf>
    <xf numFmtId="0" fontId="4" fillId="7" borderId="6" xfId="0" applyFont="1" applyFill="1" applyBorder="1" applyAlignment="1">
      <alignment horizontal="right" vertical="center"/>
    </xf>
    <xf numFmtId="0" fontId="35" fillId="9" borderId="6" xfId="0" applyFont="1" applyFill="1" applyBorder="1" applyAlignment="1">
      <alignment horizontal="right" vertical="center"/>
    </xf>
    <xf numFmtId="0" fontId="4" fillId="0" borderId="0" xfId="0" applyFont="1" applyAlignment="1">
      <alignment horizontal="center" vertical="center"/>
    </xf>
    <xf numFmtId="0" fontId="47" fillId="12" borderId="7" xfId="0" applyFont="1" applyFill="1" applyBorder="1" applyAlignment="1">
      <alignment horizontal="right" vertical="center"/>
    </xf>
    <xf numFmtId="0" fontId="47" fillId="12" borderId="8" xfId="0" applyFont="1" applyFill="1" applyBorder="1" applyAlignment="1">
      <alignment horizontal="right" vertical="center"/>
    </xf>
    <xf numFmtId="0" fontId="47" fillId="12" borderId="9" xfId="0" applyFont="1" applyFill="1" applyBorder="1" applyAlignment="1">
      <alignment horizontal="right" vertical="center"/>
    </xf>
    <xf numFmtId="0" fontId="47" fillId="12" borderId="7" xfId="0" applyFont="1" applyFill="1" applyBorder="1" applyAlignment="1">
      <alignment horizontal="left" vertical="center" wrapText="1"/>
    </xf>
    <xf numFmtId="0" fontId="47" fillId="12" borderId="9" xfId="0" applyFont="1" applyFill="1" applyBorder="1" applyAlignment="1">
      <alignment horizontal="left" vertical="center" wrapText="1"/>
    </xf>
    <xf numFmtId="0" fontId="47" fillId="12" borderId="6" xfId="0" applyFont="1" applyFill="1" applyBorder="1" applyAlignment="1">
      <alignment horizontal="right" vertical="center"/>
    </xf>
    <xf numFmtId="0" fontId="24" fillId="0" borderId="0" xfId="0" applyFont="1" applyAlignment="1">
      <alignment horizontal="left" vertical="center"/>
    </xf>
    <xf numFmtId="0" fontId="47" fillId="12" borderId="6" xfId="0" applyFont="1" applyFill="1" applyBorder="1" applyAlignment="1">
      <alignment horizontal="left" vertical="center" wrapText="1"/>
    </xf>
    <xf numFmtId="0" fontId="49" fillId="11" borderId="6" xfId="0" applyFont="1" applyFill="1" applyBorder="1" applyAlignment="1">
      <alignment horizontal="left" vertical="center" wrapText="1"/>
    </xf>
    <xf numFmtId="0" fontId="32" fillId="12" borderId="7" xfId="0" applyFont="1" applyFill="1" applyBorder="1" applyAlignment="1">
      <alignment horizontal="center" vertical="center"/>
    </xf>
    <xf numFmtId="0" fontId="32" fillId="12" borderId="9" xfId="0" applyFont="1" applyFill="1" applyBorder="1" applyAlignment="1">
      <alignment horizontal="center" vertical="center"/>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31" fillId="10" borderId="6" xfId="0" applyFont="1" applyFill="1" applyBorder="1" applyAlignment="1">
      <alignment horizontal="left" vertical="center"/>
    </xf>
    <xf numFmtId="0" fontId="4" fillId="7" borderId="6" xfId="0" applyFont="1" applyFill="1" applyBorder="1" applyAlignment="1">
      <alignment horizontal="left" vertical="center"/>
    </xf>
    <xf numFmtId="0" fontId="24" fillId="0" borderId="0" xfId="0" applyFont="1" applyAlignment="1">
      <alignment horizontal="center" vertical="center"/>
    </xf>
    <xf numFmtId="0" fontId="32" fillId="10" borderId="7" xfId="0" applyFont="1" applyFill="1" applyBorder="1" applyAlignment="1">
      <alignment horizontal="center" vertical="center"/>
    </xf>
    <xf numFmtId="0" fontId="32" fillId="10" borderId="9" xfId="0" applyFont="1" applyFill="1" applyBorder="1" applyAlignment="1">
      <alignment horizontal="center" vertical="center"/>
    </xf>
    <xf numFmtId="0" fontId="12" fillId="0" borderId="37" xfId="12" applyFont="1" applyBorder="1" applyAlignment="1">
      <alignment horizontal="center" vertical="center"/>
    </xf>
    <xf numFmtId="0" fontId="12" fillId="0" borderId="38" xfId="12" applyFont="1" applyBorder="1" applyAlignment="1">
      <alignment horizontal="center" vertical="center"/>
    </xf>
    <xf numFmtId="0" fontId="12" fillId="0" borderId="40" xfId="12" applyFont="1" applyBorder="1" applyAlignment="1">
      <alignment horizontal="center" vertical="center"/>
    </xf>
    <xf numFmtId="0" fontId="12" fillId="0" borderId="5" xfId="12" applyFont="1" applyBorder="1" applyAlignment="1">
      <alignment horizontal="center" vertical="center"/>
    </xf>
    <xf numFmtId="10" fontId="5" fillId="0" borderId="43" xfId="12" applyNumberFormat="1" applyFont="1" applyFill="1" applyBorder="1" applyAlignment="1">
      <alignment horizontal="center" vertical="center"/>
    </xf>
    <xf numFmtId="10" fontId="5" fillId="0" borderId="44" xfId="12" applyNumberFormat="1" applyFont="1" applyFill="1" applyBorder="1" applyAlignment="1">
      <alignment horizontal="center" vertical="center"/>
    </xf>
    <xf numFmtId="10" fontId="5" fillId="0" borderId="0" xfId="22" applyNumberFormat="1" applyFont="1" applyBorder="1" applyAlignment="1">
      <alignment horizontal="center" vertical="center"/>
    </xf>
    <xf numFmtId="0" fontId="11" fillId="0" borderId="31" xfId="12" applyFont="1" applyFill="1" applyBorder="1" applyAlignment="1">
      <alignment horizontal="right" vertical="center"/>
    </xf>
    <xf numFmtId="0" fontId="11" fillId="0" borderId="32" xfId="12" applyFont="1" applyFill="1" applyBorder="1" applyAlignment="1">
      <alignment horizontal="right" vertical="center"/>
    </xf>
    <xf numFmtId="165" fontId="11" fillId="5" borderId="22" xfId="12" applyNumberFormat="1" applyFont="1" applyFill="1" applyBorder="1" applyAlignment="1">
      <alignment horizontal="center" vertical="center" wrapText="1"/>
    </xf>
    <xf numFmtId="165" fontId="11" fillId="5" borderId="23" xfId="12" applyNumberFormat="1" applyFont="1" applyFill="1" applyBorder="1" applyAlignment="1">
      <alignment horizontal="center" vertical="center" wrapText="1"/>
    </xf>
    <xf numFmtId="165" fontId="11" fillId="5" borderId="25" xfId="12" applyNumberFormat="1" applyFont="1" applyFill="1" applyBorder="1" applyAlignment="1">
      <alignment horizontal="center" vertical="center" wrapText="1"/>
    </xf>
    <xf numFmtId="165" fontId="11" fillId="5" borderId="29" xfId="12" applyNumberFormat="1" applyFont="1" applyFill="1" applyBorder="1" applyAlignment="1">
      <alignment horizontal="center" vertical="center" wrapText="1"/>
    </xf>
    <xf numFmtId="165" fontId="11" fillId="5" borderId="6" xfId="12" applyNumberFormat="1" applyFont="1" applyFill="1" applyBorder="1" applyAlignment="1">
      <alignment horizontal="center" vertical="center" wrapText="1"/>
    </xf>
    <xf numFmtId="165" fontId="11" fillId="5" borderId="30" xfId="12" applyNumberFormat="1" applyFont="1" applyFill="1" applyBorder="1" applyAlignment="1">
      <alignment horizontal="center" vertical="center" wrapText="1"/>
    </xf>
    <xf numFmtId="0" fontId="5" fillId="0" borderId="20" xfId="12" applyFont="1" applyFill="1" applyBorder="1" applyAlignment="1">
      <alignment horizontal="center" vertical="center"/>
    </xf>
    <xf numFmtId="0" fontId="5" fillId="0" borderId="0" xfId="12" applyFont="1" applyFill="1" applyBorder="1" applyAlignment="1">
      <alignment horizontal="center" vertical="center"/>
    </xf>
    <xf numFmtId="0" fontId="11" fillId="0" borderId="37" xfId="12" applyFont="1" applyFill="1" applyBorder="1" applyAlignment="1">
      <alignment horizontal="center" vertical="center"/>
    </xf>
    <xf numFmtId="0" fontId="11" fillId="0" borderId="38" xfId="12" applyFont="1" applyFill="1" applyBorder="1" applyAlignment="1">
      <alignment horizontal="center" vertical="center"/>
    </xf>
    <xf numFmtId="0" fontId="11" fillId="0" borderId="39" xfId="12" applyFont="1" applyFill="1" applyBorder="1" applyAlignment="1">
      <alignment horizontal="center" vertical="center"/>
    </xf>
    <xf numFmtId="0" fontId="11" fillId="0" borderId="40" xfId="12" applyFont="1" applyFill="1" applyBorder="1" applyAlignment="1">
      <alignment horizontal="center" vertical="center"/>
    </xf>
    <xf numFmtId="0" fontId="11" fillId="0" borderId="5" xfId="12" applyFont="1" applyFill="1" applyBorder="1" applyAlignment="1">
      <alignment horizontal="center" vertical="center"/>
    </xf>
    <xf numFmtId="0" fontId="11" fillId="0" borderId="41" xfId="12" applyFont="1" applyFill="1" applyBorder="1" applyAlignment="1">
      <alignment horizontal="center" vertical="center"/>
    </xf>
    <xf numFmtId="0" fontId="19" fillId="3" borderId="32" xfId="12" applyFont="1" applyFill="1" applyBorder="1" applyAlignment="1">
      <alignment horizontal="center" vertical="center"/>
    </xf>
    <xf numFmtId="10" fontId="8" fillId="0" borderId="45" xfId="22" applyNumberFormat="1" applyFont="1" applyBorder="1" applyAlignment="1">
      <alignment horizontal="center" vertical="center" wrapText="1"/>
    </xf>
    <xf numFmtId="10" fontId="8" fillId="0" borderId="47" xfId="22" applyNumberFormat="1" applyFont="1" applyBorder="1" applyAlignment="1">
      <alignment horizontal="center" vertical="center" wrapText="1"/>
    </xf>
    <xf numFmtId="0" fontId="21" fillId="0" borderId="17" xfId="12" applyFont="1" applyBorder="1" applyAlignment="1">
      <alignment horizontal="center" vertical="center" wrapText="1"/>
    </xf>
    <xf numFmtId="0" fontId="21" fillId="0" borderId="48" xfId="12" applyFont="1" applyBorder="1" applyAlignment="1">
      <alignment horizontal="center" vertical="center" wrapText="1"/>
    </xf>
    <xf numFmtId="0" fontId="21" fillId="0" borderId="46" xfId="12" applyFont="1" applyBorder="1" applyAlignment="1">
      <alignment horizontal="center" vertical="center" wrapText="1"/>
    </xf>
    <xf numFmtId="0" fontId="21" fillId="0" borderId="49" xfId="12" applyFont="1" applyBorder="1" applyAlignment="1">
      <alignment horizontal="center" vertical="center" wrapText="1"/>
    </xf>
    <xf numFmtId="0" fontId="5" fillId="0" borderId="45" xfId="12" applyFont="1" applyBorder="1" applyAlignment="1">
      <alignment horizontal="center" vertical="center"/>
    </xf>
    <xf numFmtId="0" fontId="5" fillId="0" borderId="26" xfId="12" applyFont="1" applyBorder="1" applyAlignment="1">
      <alignment horizontal="center" vertical="center"/>
    </xf>
    <xf numFmtId="0" fontId="5" fillId="0" borderId="17" xfId="12" applyFont="1" applyFill="1" applyBorder="1" applyAlignment="1">
      <alignment horizontal="left" vertical="center"/>
    </xf>
    <xf numFmtId="0" fontId="5" fillId="0" borderId="27" xfId="12" applyFont="1" applyFill="1" applyBorder="1" applyAlignment="1">
      <alignment horizontal="left" vertical="center"/>
    </xf>
    <xf numFmtId="10" fontId="5" fillId="0" borderId="46" xfId="22" applyNumberFormat="1" applyFont="1" applyFill="1" applyBorder="1" applyAlignment="1" applyProtection="1">
      <alignment horizontal="center" vertical="center"/>
      <protection locked="0"/>
    </xf>
    <xf numFmtId="10" fontId="5" fillId="0" borderId="28" xfId="22" applyNumberFormat="1" applyFont="1" applyFill="1" applyBorder="1" applyAlignment="1" applyProtection="1">
      <alignment horizontal="center" vertical="center"/>
      <protection locked="0"/>
    </xf>
    <xf numFmtId="10" fontId="5" fillId="0" borderId="43" xfId="22" applyNumberFormat="1" applyFont="1" applyBorder="1" applyAlignment="1">
      <alignment horizontal="center" vertical="center"/>
    </xf>
    <xf numFmtId="10" fontId="5" fillId="0" borderId="44" xfId="22" applyNumberFormat="1" applyFont="1" applyBorder="1" applyAlignment="1">
      <alignment horizontal="center" vertical="center"/>
    </xf>
    <xf numFmtId="10" fontId="5" fillId="0" borderId="7" xfId="22" applyNumberFormat="1" applyFont="1" applyBorder="1" applyAlignment="1">
      <alignment horizontal="center" vertical="center"/>
    </xf>
    <xf numFmtId="10" fontId="5" fillId="0" borderId="9" xfId="22" applyNumberFormat="1" applyFont="1" applyBorder="1" applyAlignment="1">
      <alignment horizontal="center" vertical="center"/>
    </xf>
    <xf numFmtId="10" fontId="5" fillId="0" borderId="34" xfId="22" applyNumberFormat="1" applyFont="1" applyBorder="1" applyAlignment="1">
      <alignment horizontal="center" vertical="center"/>
    </xf>
    <xf numFmtId="10" fontId="5" fillId="0" borderId="35" xfId="22" applyNumberFormat="1" applyFont="1" applyBorder="1" applyAlignment="1">
      <alignment horizontal="center" vertical="center"/>
    </xf>
    <xf numFmtId="0" fontId="5" fillId="0" borderId="20" xfId="12" applyFont="1" applyBorder="1" applyAlignment="1">
      <alignment horizontal="center" vertical="center"/>
    </xf>
    <xf numFmtId="0" fontId="5" fillId="0" borderId="0" xfId="12" applyFont="1" applyBorder="1" applyAlignment="1">
      <alignment horizontal="center" vertical="center"/>
    </xf>
    <xf numFmtId="0" fontId="11" fillId="0" borderId="23" xfId="12" applyFont="1" applyFill="1" applyBorder="1" applyAlignment="1">
      <alignment horizontal="justify" vertical="center" wrapText="1"/>
    </xf>
    <xf numFmtId="0" fontId="11" fillId="0" borderId="25" xfId="12" applyFont="1" applyFill="1" applyBorder="1" applyAlignment="1">
      <alignment horizontal="justify" vertical="center" wrapText="1"/>
    </xf>
    <xf numFmtId="49" fontId="19" fillId="5" borderId="37" xfId="12" applyNumberFormat="1" applyFont="1" applyFill="1" applyBorder="1" applyAlignment="1">
      <alignment horizontal="center" vertical="center" wrapText="1"/>
    </xf>
    <xf numFmtId="49" fontId="19" fillId="5" borderId="38" xfId="12" applyNumberFormat="1" applyFont="1" applyFill="1" applyBorder="1" applyAlignment="1">
      <alignment horizontal="center" vertical="center" wrapText="1"/>
    </xf>
    <xf numFmtId="49" fontId="19" fillId="5" borderId="39" xfId="12" applyNumberFormat="1" applyFont="1" applyFill="1" applyBorder="1" applyAlignment="1">
      <alignment horizontal="center" vertical="center" wrapText="1"/>
    </xf>
    <xf numFmtId="10" fontId="5" fillId="0" borderId="24" xfId="22" applyNumberFormat="1" applyFont="1" applyBorder="1" applyAlignment="1">
      <alignment horizontal="center" vertical="center"/>
    </xf>
    <xf numFmtId="10" fontId="5" fillId="0" borderId="36" xfId="22" applyNumberFormat="1" applyFont="1" applyBorder="1" applyAlignment="1">
      <alignment horizontal="center" vertical="center"/>
    </xf>
    <xf numFmtId="49" fontId="16" fillId="11" borderId="2" xfId="12" applyNumberFormat="1" applyFont="1" applyFill="1" applyBorder="1" applyAlignment="1">
      <alignment horizontal="center" vertical="center"/>
    </xf>
    <xf numFmtId="49" fontId="16" fillId="11" borderId="3" xfId="12" applyNumberFormat="1" applyFont="1" applyFill="1" applyBorder="1" applyAlignment="1">
      <alignment horizontal="center" vertical="center"/>
    </xf>
    <xf numFmtId="49" fontId="16" fillId="11" borderId="1" xfId="12" applyNumberFormat="1" applyFont="1" applyFill="1" applyBorder="1" applyAlignment="1">
      <alignment horizontal="center" vertical="center"/>
    </xf>
    <xf numFmtId="49" fontId="19" fillId="5" borderId="22" xfId="12" applyNumberFormat="1" applyFont="1" applyFill="1" applyBorder="1" applyAlignment="1">
      <alignment horizontal="center" vertical="center" wrapText="1"/>
    </xf>
    <xf numFmtId="49" fontId="19" fillId="5" borderId="23" xfId="12" applyNumberFormat="1" applyFont="1" applyFill="1" applyBorder="1" applyAlignment="1">
      <alignment horizontal="center" vertical="center" wrapText="1"/>
    </xf>
    <xf numFmtId="49" fontId="19" fillId="5" borderId="24" xfId="12" applyNumberFormat="1" applyFont="1" applyFill="1" applyBorder="1" applyAlignment="1">
      <alignment horizontal="center" vertical="center" wrapText="1"/>
    </xf>
    <xf numFmtId="49" fontId="19" fillId="5" borderId="25" xfId="12" applyNumberFormat="1" applyFont="1" applyFill="1" applyBorder="1" applyAlignment="1">
      <alignment horizontal="center" vertical="center" wrapText="1"/>
    </xf>
    <xf numFmtId="49" fontId="19" fillId="5" borderId="29" xfId="12" applyNumberFormat="1" applyFont="1" applyFill="1" applyBorder="1" applyAlignment="1">
      <alignment horizontal="center" vertical="center" wrapText="1"/>
    </xf>
    <xf numFmtId="49" fontId="19" fillId="5" borderId="6" xfId="12" applyNumberFormat="1" applyFont="1" applyFill="1" applyBorder="1" applyAlignment="1">
      <alignment horizontal="center" vertical="center" wrapText="1"/>
    </xf>
    <xf numFmtId="49" fontId="19" fillId="5" borderId="7" xfId="12" applyNumberFormat="1" applyFont="1" applyFill="1" applyBorder="1" applyAlignment="1">
      <alignment horizontal="center" vertical="center" wrapText="1"/>
    </xf>
    <xf numFmtId="49" fontId="19" fillId="5" borderId="30" xfId="12" applyNumberFormat="1" applyFont="1" applyFill="1" applyBorder="1" applyAlignment="1">
      <alignment horizontal="center" vertical="center" wrapText="1"/>
    </xf>
    <xf numFmtId="0" fontId="19" fillId="0" borderId="26" xfId="12" applyFont="1" applyFill="1" applyBorder="1" applyAlignment="1">
      <alignment horizontal="center" vertical="center"/>
    </xf>
    <xf numFmtId="0" fontId="19" fillId="0" borderId="31" xfId="12" applyFont="1" applyFill="1" applyBorder="1" applyAlignment="1">
      <alignment horizontal="center" vertical="center"/>
    </xf>
    <xf numFmtId="0" fontId="19" fillId="0" borderId="27" xfId="12" applyFont="1" applyFill="1" applyBorder="1" applyAlignment="1">
      <alignment horizontal="center" vertical="center"/>
    </xf>
    <xf numFmtId="0" fontId="19" fillId="0" borderId="32" xfId="12" applyFont="1" applyFill="1" applyBorder="1" applyAlignment="1">
      <alignment horizontal="center" vertical="center"/>
    </xf>
    <xf numFmtId="0" fontId="19" fillId="0" borderId="28" xfId="12" applyFont="1" applyFill="1" applyBorder="1" applyAlignment="1">
      <alignment horizontal="center" vertical="center"/>
    </xf>
    <xf numFmtId="0" fontId="19" fillId="0" borderId="33" xfId="12" applyFont="1" applyFill="1" applyBorder="1" applyAlignment="1">
      <alignment horizontal="center" vertical="center"/>
    </xf>
    <xf numFmtId="0" fontId="19" fillId="3" borderId="34" xfId="12" applyFont="1" applyFill="1" applyBorder="1" applyAlignment="1">
      <alignment horizontal="center" vertical="center"/>
    </xf>
    <xf numFmtId="0" fontId="19" fillId="3" borderId="35" xfId="12" applyFont="1" applyFill="1" applyBorder="1" applyAlignment="1">
      <alignment horizontal="center" vertical="center"/>
    </xf>
    <xf numFmtId="0" fontId="5" fillId="0" borderId="20" xfId="12" applyFont="1" applyBorder="1" applyAlignment="1">
      <alignment vertical="center"/>
    </xf>
    <xf numFmtId="0" fontId="5" fillId="0" borderId="0" xfId="12" applyFont="1" applyBorder="1" applyAlignment="1">
      <alignment vertical="center"/>
    </xf>
    <xf numFmtId="0" fontId="17" fillId="0" borderId="24" xfId="12" applyFont="1" applyBorder="1" applyAlignment="1">
      <alignment horizontal="center"/>
    </xf>
    <xf numFmtId="0" fontId="17" fillId="0" borderId="36" xfId="12" applyFont="1" applyBorder="1" applyAlignment="1">
      <alignment horizontal="center"/>
    </xf>
    <xf numFmtId="4" fontId="15" fillId="0" borderId="0" xfId="12" applyNumberFormat="1" applyFont="1" applyAlignment="1">
      <alignment horizontal="center" wrapText="1"/>
    </xf>
    <xf numFmtId="0" fontId="13" fillId="0" borderId="59" xfId="3" applyFont="1" applyBorder="1" applyAlignment="1">
      <alignment horizontal="right" vertical="center"/>
    </xf>
    <xf numFmtId="0" fontId="13" fillId="6" borderId="18" xfId="3" applyFont="1" applyFill="1" applyBorder="1" applyAlignment="1">
      <alignment horizontal="center" vertical="center"/>
    </xf>
    <xf numFmtId="0" fontId="13" fillId="0" borderId="65" xfId="3" applyNumberFormat="1" applyFont="1" applyBorder="1" applyAlignment="1">
      <alignment horizontal="right" vertical="center"/>
    </xf>
    <xf numFmtId="0" fontId="14" fillId="0" borderId="12" xfId="11" applyFont="1" applyBorder="1" applyAlignment="1">
      <alignment horizontal="left"/>
    </xf>
    <xf numFmtId="0" fontId="14" fillId="6" borderId="61" xfId="3" applyFont="1" applyFill="1" applyBorder="1" applyAlignment="1">
      <alignment horizontal="center" vertical="center"/>
    </xf>
    <xf numFmtId="0" fontId="13" fillId="0" borderId="10" xfId="3" applyFont="1" applyBorder="1" applyAlignment="1">
      <alignment horizontal="left" vertical="center"/>
    </xf>
    <xf numFmtId="0" fontId="14" fillId="0" borderId="12" xfId="3" applyFont="1" applyBorder="1" applyAlignment="1">
      <alignment horizontal="left" vertical="center"/>
    </xf>
    <xf numFmtId="0" fontId="23" fillId="4" borderId="0" xfId="3" applyFont="1" applyFill="1" applyBorder="1" applyAlignment="1">
      <alignment horizontal="center" vertical="center"/>
    </xf>
    <xf numFmtId="0" fontId="14" fillId="0" borderId="12" xfId="3" applyFont="1" applyBorder="1" applyAlignment="1">
      <alignment horizontal="left" vertical="center" wrapText="1"/>
    </xf>
    <xf numFmtId="0" fontId="13" fillId="0" borderId="19" xfId="3" applyFont="1" applyBorder="1" applyAlignment="1">
      <alignment horizontal="left" vertical="center"/>
    </xf>
    <xf numFmtId="0" fontId="14" fillId="0" borderId="15" xfId="11" applyFont="1" applyBorder="1" applyAlignment="1">
      <alignment horizontal="left"/>
    </xf>
    <xf numFmtId="0" fontId="14" fillId="0" borderId="14" xfId="11" applyFont="1" applyBorder="1" applyAlignment="1">
      <alignment horizontal="left"/>
    </xf>
    <xf numFmtId="0" fontId="14" fillId="0" borderId="13" xfId="11" applyFont="1" applyBorder="1" applyAlignment="1">
      <alignment horizontal="left"/>
    </xf>
    <xf numFmtId="0" fontId="13" fillId="0" borderId="50" xfId="3" applyFont="1" applyBorder="1" applyAlignment="1">
      <alignment horizontal="center" vertical="center"/>
    </xf>
    <xf numFmtId="0" fontId="13" fillId="0" borderId="52" xfId="3" applyFont="1" applyBorder="1" applyAlignment="1">
      <alignment horizontal="center" vertical="center"/>
    </xf>
    <xf numFmtId="0" fontId="5" fillId="3" borderId="0" xfId="10" applyFont="1" applyFill="1" applyAlignment="1"/>
    <xf numFmtId="0" fontId="5" fillId="3" borderId="0" xfId="10" applyFont="1" applyFill="1" applyAlignment="1">
      <alignment horizontal="left"/>
    </xf>
    <xf numFmtId="0" fontId="14" fillId="0" borderId="0" xfId="3" applyFont="1" applyBorder="1" applyAlignment="1">
      <alignment horizontal="center" vertical="top"/>
    </xf>
    <xf numFmtId="4" fontId="46" fillId="15" borderId="74" xfId="24" applyNumberFormat="1" applyFont="1" applyFill="1" applyBorder="1" applyAlignment="1">
      <alignment horizontal="center" vertical="center"/>
    </xf>
    <xf numFmtId="4" fontId="46" fillId="15" borderId="75" xfId="24" applyNumberFormat="1" applyFont="1" applyFill="1" applyBorder="1" applyAlignment="1">
      <alignment horizontal="center" vertical="center"/>
    </xf>
    <xf numFmtId="49" fontId="40" fillId="0" borderId="68" xfId="0" applyNumberFormat="1" applyFont="1" applyBorder="1" applyAlignment="1">
      <alignment horizontal="center" vertical="top" wrapText="1"/>
    </xf>
    <xf numFmtId="49" fontId="40" fillId="0" borderId="69" xfId="0" applyNumberFormat="1" applyFont="1" applyBorder="1" applyAlignment="1">
      <alignment horizontal="center" vertical="top" wrapText="1"/>
    </xf>
    <xf numFmtId="49" fontId="40" fillId="0" borderId="0" xfId="0" applyNumberFormat="1" applyFont="1" applyBorder="1" applyAlignment="1">
      <alignment horizontal="center" vertical="top" wrapText="1"/>
    </xf>
    <xf numFmtId="49" fontId="40" fillId="0" borderId="71" xfId="0" applyNumberFormat="1" applyFont="1" applyBorder="1" applyAlignment="1">
      <alignment horizontal="center" vertical="top" wrapText="1"/>
    </xf>
    <xf numFmtId="0" fontId="16" fillId="0" borderId="70"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71" xfId="0" applyFont="1" applyBorder="1" applyAlignment="1">
      <alignment horizontal="center" vertical="center" wrapText="1"/>
    </xf>
    <xf numFmtId="0" fontId="41" fillId="0" borderId="70" xfId="24" applyFont="1" applyBorder="1" applyAlignment="1">
      <alignment horizontal="center" vertical="center" wrapText="1"/>
    </xf>
    <xf numFmtId="0" fontId="41" fillId="0" borderId="0" xfId="24" applyFont="1" applyBorder="1" applyAlignment="1">
      <alignment horizontal="center" vertical="center" wrapText="1"/>
    </xf>
    <xf numFmtId="0" fontId="41" fillId="0" borderId="71" xfId="24" applyFont="1" applyBorder="1" applyAlignment="1">
      <alignment horizontal="center" vertical="center" wrapText="1"/>
    </xf>
    <xf numFmtId="0" fontId="44" fillId="0" borderId="0" xfId="24" applyFont="1" applyBorder="1" applyAlignment="1">
      <alignment horizontal="left"/>
    </xf>
  </cellXfs>
  <cellStyles count="26">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CC"/>
      <color rgb="FFFFFF99"/>
      <color rgb="FF3F7D58"/>
      <color rgb="FF0000FF"/>
      <color rgb="FFCCFFCC"/>
      <color rgb="FF44923E"/>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103802</xdr:rowOff>
    </xdr:from>
    <xdr:to>
      <xdr:col>0</xdr:col>
      <xdr:colOff>1695451</xdr:colOff>
      <xdr:row>2</xdr:row>
      <xdr:rowOff>105264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23825" y="103802"/>
          <a:ext cx="1571626" cy="401512"/>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47226</xdr:colOff>
      <xdr:row>1</xdr:row>
      <xdr:rowOff>0</xdr:rowOff>
    </xdr:from>
    <xdr:to>
      <xdr:col>2</xdr:col>
      <xdr:colOff>830037</xdr:colOff>
      <xdr:row>3</xdr:row>
      <xdr:rowOff>160502</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73155" y="190500"/>
          <a:ext cx="2129918" cy="54150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68036</xdr:colOff>
      <xdr:row>0</xdr:row>
      <xdr:rowOff>54429</xdr:rowOff>
    </xdr:from>
    <xdr:to>
      <xdr:col>2</xdr:col>
      <xdr:colOff>76111</xdr:colOff>
      <xdr:row>2</xdr:row>
      <xdr:rowOff>102053</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68036" y="54429"/>
          <a:ext cx="1681754" cy="428624"/>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2</xdr:col>
      <xdr:colOff>8075</xdr:colOff>
      <xdr:row>2</xdr:row>
      <xdr:rowOff>47625</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1"/>
          <a:ext cx="1684475" cy="428624"/>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1526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g Aurea"/>
      <sheetName val="CRONOGRAMA"/>
      <sheetName val="COMPOSIÇÕES"/>
      <sheetName val="RELAÇÃO - COMPOSIÇÕES E INSUMOS"/>
      <sheetName val="mc Big Aurea"/>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F16"/>
  <sheetViews>
    <sheetView workbookViewId="0">
      <selection activeCell="A6" sqref="A6:F6"/>
    </sheetView>
  </sheetViews>
  <sheetFormatPr defaultRowHeight="15" x14ac:dyDescent="0.25"/>
  <cols>
    <col min="1" max="1" width="87.140625" style="79" customWidth="1"/>
    <col min="2" max="2" width="16.7109375" style="149" customWidth="1"/>
    <col min="3" max="3" width="12.5703125" style="149" bestFit="1" customWidth="1"/>
    <col min="4" max="4" width="10.85546875" style="149" bestFit="1" customWidth="1"/>
    <col min="5" max="5" width="11.7109375" style="149" bestFit="1" customWidth="1"/>
    <col min="6" max="6" width="15.5703125" style="81" customWidth="1"/>
  </cols>
  <sheetData>
    <row r="1" spans="1:6" s="92" customFormat="1" ht="15.75" x14ac:dyDescent="0.25">
      <c r="A1" s="255" t="s">
        <v>175</v>
      </c>
      <c r="B1" s="255"/>
      <c r="C1" s="255"/>
      <c r="D1" s="255"/>
      <c r="E1" s="255"/>
      <c r="F1" s="255"/>
    </row>
    <row r="2" spans="1:6" s="92" customFormat="1" ht="15.75" x14ac:dyDescent="0.25">
      <c r="A2" s="255" t="s">
        <v>149</v>
      </c>
      <c r="B2" s="255"/>
      <c r="C2" s="255"/>
      <c r="D2" s="255"/>
      <c r="E2" s="255"/>
      <c r="F2" s="255"/>
    </row>
    <row r="3" spans="1:6" s="92" customFormat="1" ht="15.75" x14ac:dyDescent="0.25">
      <c r="A3" s="255" t="s">
        <v>352</v>
      </c>
      <c r="B3" s="255"/>
      <c r="C3" s="255"/>
      <c r="D3" s="255"/>
      <c r="E3" s="255"/>
      <c r="F3" s="255"/>
    </row>
    <row r="4" spans="1:6" ht="18.75" x14ac:dyDescent="0.25">
      <c r="A4" s="155"/>
      <c r="B4" s="156"/>
      <c r="C4" s="156"/>
      <c r="D4" s="156"/>
      <c r="E4" s="156"/>
      <c r="F4" s="157"/>
    </row>
    <row r="5" spans="1:6" s="150" customFormat="1" ht="18.75" x14ac:dyDescent="0.25">
      <c r="A5" s="253" t="s">
        <v>134</v>
      </c>
      <c r="B5" s="253"/>
      <c r="C5" s="253"/>
      <c r="D5" s="253"/>
      <c r="E5" s="253"/>
      <c r="F5" s="253"/>
    </row>
    <row r="6" spans="1:6" s="150" customFormat="1" ht="62.25" customHeight="1" x14ac:dyDescent="0.25">
      <c r="A6" s="256" t="s">
        <v>384</v>
      </c>
      <c r="B6" s="256"/>
      <c r="C6" s="256"/>
      <c r="D6" s="256"/>
      <c r="E6" s="256"/>
      <c r="F6" s="256"/>
    </row>
    <row r="7" spans="1:6" s="150" customFormat="1" ht="18.75" x14ac:dyDescent="0.25">
      <c r="A7" s="251"/>
      <c r="B7" s="251"/>
      <c r="C7" s="251"/>
      <c r="D7" s="251"/>
      <c r="E7" s="251"/>
      <c r="F7" s="251"/>
    </row>
    <row r="8" spans="1:6" s="150" customFormat="1" ht="18.75" x14ac:dyDescent="0.25">
      <c r="A8" s="253" t="s">
        <v>14</v>
      </c>
      <c r="B8" s="253"/>
      <c r="C8" s="253"/>
      <c r="D8" s="253"/>
      <c r="E8" s="253"/>
      <c r="F8" s="253"/>
    </row>
    <row r="9" spans="1:6" s="150" customFormat="1" ht="65.25" customHeight="1" x14ac:dyDescent="0.25">
      <c r="A9" s="254" t="s">
        <v>385</v>
      </c>
      <c r="B9" s="254"/>
      <c r="C9" s="254"/>
      <c r="D9" s="254"/>
      <c r="E9" s="254"/>
      <c r="F9" s="254"/>
    </row>
    <row r="10" spans="1:6" s="154" customFormat="1" ht="18.75" x14ac:dyDescent="0.25">
      <c r="A10" s="151"/>
      <c r="B10" s="152"/>
      <c r="C10" s="152"/>
      <c r="D10" s="152"/>
      <c r="E10" s="152"/>
      <c r="F10" s="153"/>
    </row>
    <row r="11" spans="1:6" ht="18.75" x14ac:dyDescent="0.25">
      <c r="A11" s="253" t="s">
        <v>381</v>
      </c>
      <c r="B11" s="253"/>
      <c r="C11" s="253"/>
      <c r="D11" s="253"/>
      <c r="E11" s="253"/>
      <c r="F11" s="253"/>
    </row>
    <row r="12" spans="1:6" ht="38.25" customHeight="1" x14ac:dyDescent="0.25">
      <c r="A12" s="252" t="s">
        <v>380</v>
      </c>
      <c r="B12" s="252"/>
      <c r="C12" s="252"/>
      <c r="D12" s="252"/>
      <c r="E12" s="252"/>
      <c r="F12" s="252"/>
    </row>
    <row r="13" spans="1:6" ht="40.5" customHeight="1" x14ac:dyDescent="0.25">
      <c r="A13" s="252" t="s">
        <v>351</v>
      </c>
      <c r="B13" s="252"/>
      <c r="C13" s="252"/>
      <c r="D13" s="252"/>
      <c r="E13" s="252"/>
      <c r="F13" s="252"/>
    </row>
    <row r="14" spans="1:6" ht="37.5" customHeight="1" x14ac:dyDescent="0.25">
      <c r="A14" s="252" t="s">
        <v>190</v>
      </c>
      <c r="B14" s="252"/>
      <c r="C14" s="252"/>
      <c r="D14" s="252"/>
      <c r="E14" s="252"/>
      <c r="F14" s="252"/>
    </row>
    <row r="15" spans="1:6" ht="18.75" x14ac:dyDescent="0.25">
      <c r="A15" s="252" t="s">
        <v>382</v>
      </c>
      <c r="B15" s="252"/>
      <c r="C15" s="252"/>
      <c r="D15" s="252"/>
      <c r="E15" s="252"/>
      <c r="F15" s="252"/>
    </row>
    <row r="16" spans="1:6" ht="18.75" x14ac:dyDescent="0.25">
      <c r="A16" s="251"/>
      <c r="B16" s="251"/>
      <c r="C16" s="251"/>
      <c r="D16" s="251"/>
      <c r="E16" s="251"/>
      <c r="F16" s="251"/>
    </row>
  </sheetData>
  <mergeCells count="14">
    <mergeCell ref="A1:F1"/>
    <mergeCell ref="A2:F2"/>
    <mergeCell ref="A3:F3"/>
    <mergeCell ref="A5:F5"/>
    <mergeCell ref="A6:F6"/>
    <mergeCell ref="A7:F7"/>
    <mergeCell ref="A15:F15"/>
    <mergeCell ref="A16:F16"/>
    <mergeCell ref="A8:F8"/>
    <mergeCell ref="A9:F9"/>
    <mergeCell ref="A11:F11"/>
    <mergeCell ref="A12:F12"/>
    <mergeCell ref="A13:F13"/>
    <mergeCell ref="A14:F14"/>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J71"/>
  <sheetViews>
    <sheetView tabSelected="1" topLeftCell="A46" zoomScale="70" zoomScaleNormal="70" workbookViewId="0">
      <selection activeCell="G23" sqref="G23"/>
    </sheetView>
  </sheetViews>
  <sheetFormatPr defaultRowHeight="15" x14ac:dyDescent="0.25"/>
  <cols>
    <col min="1" max="1" width="87.140625" style="79" customWidth="1"/>
    <col min="2" max="2" width="18" style="80" customWidth="1"/>
    <col min="3" max="4" width="17.7109375" style="80" bestFit="1" customWidth="1"/>
    <col min="5" max="5" width="17.7109375" style="80" customWidth="1"/>
    <col min="6" max="6" width="17.28515625" style="81" customWidth="1"/>
    <col min="7" max="7" width="12.42578125" style="79" bestFit="1" customWidth="1"/>
    <col min="8" max="9" width="10.7109375" style="79" bestFit="1" customWidth="1"/>
    <col min="10" max="10" width="14.85546875" style="90" hidden="1" customWidth="1"/>
  </cols>
  <sheetData>
    <row r="1" spans="1:10" s="92" customFormat="1" ht="15.75" x14ac:dyDescent="0.25">
      <c r="A1" s="259" t="s">
        <v>175</v>
      </c>
      <c r="B1" s="259"/>
      <c r="C1" s="259"/>
      <c r="D1" s="259"/>
      <c r="E1" s="259"/>
      <c r="F1" s="259"/>
      <c r="G1" s="95"/>
      <c r="H1" s="95"/>
      <c r="I1" s="95"/>
      <c r="J1" s="93"/>
    </row>
    <row r="2" spans="1:10" s="92" customFormat="1" ht="15.75" x14ac:dyDescent="0.25">
      <c r="A2" s="259" t="s">
        <v>149</v>
      </c>
      <c r="B2" s="259"/>
      <c r="C2" s="259"/>
      <c r="D2" s="259"/>
      <c r="E2" s="259"/>
      <c r="F2" s="259"/>
      <c r="G2" s="95"/>
      <c r="H2" s="95"/>
      <c r="I2" s="95"/>
      <c r="J2" s="93"/>
    </row>
    <row r="3" spans="1:10" s="92" customFormat="1" ht="15.75" x14ac:dyDescent="0.25">
      <c r="A3" s="259" t="s">
        <v>168</v>
      </c>
      <c r="B3" s="259"/>
      <c r="C3" s="259"/>
      <c r="D3" s="259"/>
      <c r="E3" s="259"/>
      <c r="F3" s="259"/>
      <c r="G3" s="95"/>
      <c r="H3" s="95"/>
      <c r="I3" s="95"/>
      <c r="J3" s="93"/>
    </row>
    <row r="4" spans="1:10" s="92" customFormat="1" ht="15.75" x14ac:dyDescent="0.25">
      <c r="A4" s="168"/>
      <c r="B4" s="168"/>
      <c r="C4" s="168"/>
      <c r="D4" s="168"/>
      <c r="E4" s="168"/>
      <c r="F4" s="168"/>
      <c r="G4" s="95"/>
      <c r="H4" s="95"/>
      <c r="I4" s="95"/>
      <c r="J4" s="167"/>
    </row>
    <row r="5" spans="1:10" s="84" customFormat="1" ht="15.75" x14ac:dyDescent="0.25">
      <c r="A5" s="259" t="s">
        <v>169</v>
      </c>
      <c r="B5" s="259"/>
      <c r="C5" s="259"/>
      <c r="D5" s="259"/>
      <c r="E5" s="259"/>
      <c r="F5" s="259"/>
      <c r="G5" s="96"/>
      <c r="H5" s="96"/>
      <c r="I5" s="96"/>
      <c r="J5" s="91"/>
    </row>
    <row r="7" spans="1:10" s="84" customFormat="1" ht="15.75" x14ac:dyDescent="0.25">
      <c r="A7" s="257" t="s">
        <v>134</v>
      </c>
      <c r="B7" s="257"/>
      <c r="C7" s="257"/>
      <c r="D7" s="257"/>
      <c r="E7" s="257"/>
      <c r="F7" s="257"/>
      <c r="G7" s="96"/>
      <c r="H7" s="96"/>
      <c r="I7" s="96"/>
      <c r="J7" s="91"/>
    </row>
    <row r="8" spans="1:10" s="84" customFormat="1" ht="43.5" customHeight="1" x14ac:dyDescent="0.25">
      <c r="A8" s="258" t="str">
        <f>'Instruções Preenchimento'!A6:F6</f>
        <v>Projeto Piloto: Substituição de fossas negras por fossas sépticas de evapotranspiração e estabilização de voçorocas às margens do rio Santo Antônio, na comunidade Agrovila I, zona rural do município de Correntina, no Estado da Bahia, na área de jurisdição da 2ª Superintendência Regional da Codevasf.</v>
      </c>
      <c r="B8" s="258"/>
      <c r="C8" s="258"/>
      <c r="D8" s="258"/>
      <c r="E8" s="258"/>
      <c r="F8" s="258"/>
      <c r="G8" s="96"/>
      <c r="H8" s="96"/>
      <c r="I8" s="96"/>
      <c r="J8" s="91"/>
    </row>
    <row r="9" spans="1:10" s="84" customFormat="1" ht="15.75" x14ac:dyDescent="0.25">
      <c r="A9" s="257" t="s">
        <v>14</v>
      </c>
      <c r="B9" s="257"/>
      <c r="C9" s="257"/>
      <c r="D9" s="257"/>
      <c r="E9" s="257"/>
      <c r="F9" s="257"/>
      <c r="G9" s="96"/>
      <c r="H9" s="96"/>
      <c r="I9" s="96"/>
      <c r="J9" s="91"/>
    </row>
    <row r="10" spans="1:10" s="84" customFormat="1" ht="54" customHeight="1" x14ac:dyDescent="0.25">
      <c r="A10" s="258" t="str">
        <f>'Instruções Preenchimento'!A9:F9</f>
        <v>Execução de obras e serviços objetivando a substituição de fossas negras por fossas sépticas de evapotranspiração e a estabilização de voçorocas às margens do rio Santo Antônio, na comunidade Agrovila I, zona rural do município de Correntina, no Estado da Bahia, na área de jurisdição da 2ª Superintendência Regional da Codevasf. Lote I - construção de fossas sépticas de evapotranspiração.</v>
      </c>
      <c r="B10" s="258"/>
      <c r="C10" s="258"/>
      <c r="D10" s="258"/>
      <c r="E10" s="258"/>
      <c r="F10" s="258"/>
      <c r="G10" s="96"/>
      <c r="H10" s="96"/>
      <c r="I10" s="96"/>
      <c r="J10" s="91"/>
    </row>
    <row r="11" spans="1:10" x14ac:dyDescent="0.25">
      <c r="G11" s="148" t="s">
        <v>189</v>
      </c>
    </row>
    <row r="12" spans="1:10" ht="45.75" customHeight="1" x14ac:dyDescent="0.25">
      <c r="A12" s="100" t="s">
        <v>135</v>
      </c>
      <c r="B12" s="101" t="s">
        <v>130</v>
      </c>
      <c r="C12" s="101" t="s">
        <v>131</v>
      </c>
      <c r="D12" s="101" t="s">
        <v>21</v>
      </c>
      <c r="E12" s="101" t="s">
        <v>15</v>
      </c>
      <c r="F12" s="101" t="s">
        <v>184</v>
      </c>
      <c r="G12" s="147">
        <v>1</v>
      </c>
      <c r="H12" s="147">
        <v>2</v>
      </c>
      <c r="I12" s="147">
        <v>3</v>
      </c>
      <c r="J12" s="83" t="s">
        <v>174</v>
      </c>
    </row>
    <row r="13" spans="1:10" s="85" customFormat="1" x14ac:dyDescent="0.25">
      <c r="A13" s="136" t="s">
        <v>271</v>
      </c>
      <c r="B13" s="158" t="s">
        <v>139</v>
      </c>
      <c r="C13" s="159">
        <v>43748</v>
      </c>
      <c r="D13" s="135" t="s">
        <v>6</v>
      </c>
      <c r="E13" s="160">
        <v>1</v>
      </c>
      <c r="F13" s="221">
        <v>15.36</v>
      </c>
      <c r="G13" s="97"/>
      <c r="H13" s="97"/>
      <c r="I13" s="97"/>
      <c r="J13" s="99"/>
    </row>
    <row r="14" spans="1:10" s="85" customFormat="1" x14ac:dyDescent="0.25">
      <c r="A14" s="86" t="s">
        <v>299</v>
      </c>
      <c r="B14" s="235" t="s">
        <v>300</v>
      </c>
      <c r="C14" s="236">
        <v>43709</v>
      </c>
      <c r="D14" s="87" t="s">
        <v>137</v>
      </c>
      <c r="E14" s="237">
        <v>1</v>
      </c>
      <c r="F14" s="221">
        <v>3.77</v>
      </c>
      <c r="G14" s="97"/>
      <c r="H14" s="97"/>
      <c r="I14" s="97"/>
      <c r="J14" s="99"/>
    </row>
    <row r="15" spans="1:10" s="85" customFormat="1" x14ac:dyDescent="0.25">
      <c r="A15" s="136" t="s">
        <v>363</v>
      </c>
      <c r="B15" s="158" t="s">
        <v>364</v>
      </c>
      <c r="C15" s="159">
        <v>43748</v>
      </c>
      <c r="D15" s="135" t="s">
        <v>22</v>
      </c>
      <c r="E15" s="160">
        <v>1</v>
      </c>
      <c r="F15" s="221">
        <v>18.25</v>
      </c>
      <c r="G15" s="97"/>
      <c r="H15" s="97"/>
      <c r="I15" s="97"/>
      <c r="J15" s="99"/>
    </row>
    <row r="16" spans="1:10" s="85" customFormat="1" x14ac:dyDescent="0.25">
      <c r="A16" s="136" t="s">
        <v>362</v>
      </c>
      <c r="B16" s="158" t="s">
        <v>361</v>
      </c>
      <c r="C16" s="159">
        <v>43748</v>
      </c>
      <c r="D16" s="135" t="s">
        <v>22</v>
      </c>
      <c r="E16" s="160">
        <v>1</v>
      </c>
      <c r="F16" s="221">
        <v>18.95</v>
      </c>
      <c r="G16" s="97"/>
      <c r="H16" s="97"/>
      <c r="I16" s="97"/>
      <c r="J16" s="99"/>
    </row>
    <row r="17" spans="1:10" s="85" customFormat="1" x14ac:dyDescent="0.25">
      <c r="A17" s="86" t="s">
        <v>286</v>
      </c>
      <c r="B17" s="235" t="s">
        <v>287</v>
      </c>
      <c r="C17" s="236">
        <v>43709</v>
      </c>
      <c r="D17" s="87" t="s">
        <v>281</v>
      </c>
      <c r="E17" s="237">
        <v>1</v>
      </c>
      <c r="F17" s="221">
        <v>10.82</v>
      </c>
      <c r="G17" s="97"/>
      <c r="H17" s="97"/>
      <c r="I17" s="97"/>
      <c r="J17" s="99"/>
    </row>
    <row r="18" spans="1:10" s="85" customFormat="1" x14ac:dyDescent="0.25">
      <c r="A18" s="86" t="s">
        <v>288</v>
      </c>
      <c r="B18" s="235" t="s">
        <v>289</v>
      </c>
      <c r="C18" s="236">
        <v>43709</v>
      </c>
      <c r="D18" s="87" t="s">
        <v>281</v>
      </c>
      <c r="E18" s="237">
        <v>1</v>
      </c>
      <c r="F18" s="221">
        <v>2.91</v>
      </c>
      <c r="G18" s="97"/>
      <c r="H18" s="97"/>
      <c r="I18" s="97"/>
      <c r="J18" s="99"/>
    </row>
    <row r="19" spans="1:10" s="85" customFormat="1" x14ac:dyDescent="0.25">
      <c r="A19" s="86" t="s">
        <v>290</v>
      </c>
      <c r="B19" s="235" t="s">
        <v>291</v>
      </c>
      <c r="C19" s="236">
        <v>43709</v>
      </c>
      <c r="D19" s="87" t="s">
        <v>281</v>
      </c>
      <c r="E19" s="237">
        <v>1</v>
      </c>
      <c r="F19" s="221">
        <v>18.72</v>
      </c>
      <c r="G19" s="97"/>
      <c r="H19" s="97"/>
      <c r="I19" s="97"/>
      <c r="J19" s="99"/>
    </row>
    <row r="20" spans="1:10" s="85" customFormat="1" x14ac:dyDescent="0.25">
      <c r="A20" s="86" t="s">
        <v>292</v>
      </c>
      <c r="B20" s="235" t="s">
        <v>293</v>
      </c>
      <c r="C20" s="236">
        <v>43709</v>
      </c>
      <c r="D20" s="87" t="s">
        <v>281</v>
      </c>
      <c r="E20" s="237">
        <v>1</v>
      </c>
      <c r="F20" s="221">
        <v>12.47</v>
      </c>
      <c r="G20" s="97"/>
      <c r="H20" s="97"/>
      <c r="I20" s="97"/>
      <c r="J20" s="99"/>
    </row>
    <row r="21" spans="1:10" s="85" customFormat="1" x14ac:dyDescent="0.25">
      <c r="A21" s="86" t="s">
        <v>294</v>
      </c>
      <c r="B21" s="235" t="s">
        <v>295</v>
      </c>
      <c r="C21" s="236">
        <v>43709</v>
      </c>
      <c r="D21" s="87" t="s">
        <v>281</v>
      </c>
      <c r="E21" s="237">
        <v>1</v>
      </c>
      <c r="F21" s="221">
        <v>5</v>
      </c>
      <c r="G21" s="97"/>
      <c r="H21" s="97"/>
      <c r="I21" s="97"/>
      <c r="J21" s="99"/>
    </row>
    <row r="22" spans="1:10" s="85" customFormat="1" ht="30" x14ac:dyDescent="0.25">
      <c r="A22" s="136" t="s">
        <v>241</v>
      </c>
      <c r="B22" s="158" t="s">
        <v>242</v>
      </c>
      <c r="C22" s="159">
        <v>43748</v>
      </c>
      <c r="D22" s="135" t="s">
        <v>144</v>
      </c>
      <c r="E22" s="160">
        <v>1</v>
      </c>
      <c r="F22" s="221">
        <v>0.54</v>
      </c>
      <c r="G22" s="97"/>
      <c r="H22" s="97"/>
      <c r="I22" s="97"/>
      <c r="J22" s="99"/>
    </row>
    <row r="23" spans="1:10" s="85" customFormat="1" ht="30" x14ac:dyDescent="0.25">
      <c r="A23" s="136" t="s">
        <v>225</v>
      </c>
      <c r="B23" s="158" t="s">
        <v>226</v>
      </c>
      <c r="C23" s="159">
        <v>43748</v>
      </c>
      <c r="D23" s="135" t="s">
        <v>137</v>
      </c>
      <c r="E23" s="160">
        <v>1</v>
      </c>
      <c r="F23" s="221">
        <v>458.23</v>
      </c>
      <c r="G23" s="97"/>
      <c r="H23" s="97"/>
      <c r="I23" s="97"/>
      <c r="J23" s="99"/>
    </row>
    <row r="24" spans="1:10" s="85" customFormat="1" ht="45" x14ac:dyDescent="0.25">
      <c r="A24" s="136" t="s">
        <v>211</v>
      </c>
      <c r="B24" s="158" t="s">
        <v>212</v>
      </c>
      <c r="C24" s="159">
        <v>43748</v>
      </c>
      <c r="D24" s="135" t="s">
        <v>137</v>
      </c>
      <c r="E24" s="160">
        <v>1</v>
      </c>
      <c r="F24" s="221">
        <v>434.48</v>
      </c>
      <c r="G24" s="97"/>
      <c r="H24" s="97"/>
      <c r="I24" s="97"/>
      <c r="J24" s="99"/>
    </row>
    <row r="25" spans="1:10" s="85" customFormat="1" ht="45" x14ac:dyDescent="0.25">
      <c r="A25" s="136" t="s">
        <v>229</v>
      </c>
      <c r="B25" s="158" t="s">
        <v>230</v>
      </c>
      <c r="C25" s="159">
        <v>43748</v>
      </c>
      <c r="D25" s="135" t="s">
        <v>137</v>
      </c>
      <c r="E25" s="160">
        <v>1</v>
      </c>
      <c r="F25" s="221">
        <v>491.3</v>
      </c>
      <c r="G25" s="97"/>
      <c r="H25" s="97"/>
      <c r="I25" s="97"/>
      <c r="J25" s="99"/>
    </row>
    <row r="26" spans="1:10" s="85" customFormat="1" ht="30" x14ac:dyDescent="0.25">
      <c r="A26" s="136" t="s">
        <v>233</v>
      </c>
      <c r="B26" s="158" t="s">
        <v>234</v>
      </c>
      <c r="C26" s="159">
        <v>43748</v>
      </c>
      <c r="D26" s="135" t="s">
        <v>22</v>
      </c>
      <c r="E26" s="160">
        <v>1</v>
      </c>
      <c r="F26" s="221">
        <v>17.73</v>
      </c>
      <c r="G26" s="97"/>
      <c r="H26" s="97"/>
      <c r="I26" s="97"/>
      <c r="J26" s="99"/>
    </row>
    <row r="27" spans="1:10" s="85" customFormat="1" x14ac:dyDescent="0.25">
      <c r="A27" s="136" t="s">
        <v>210</v>
      </c>
      <c r="B27" s="158" t="s">
        <v>209</v>
      </c>
      <c r="C27" s="159">
        <v>43748</v>
      </c>
      <c r="D27" s="135" t="s">
        <v>6</v>
      </c>
      <c r="E27" s="160">
        <v>1</v>
      </c>
      <c r="F27" s="221">
        <v>1.69</v>
      </c>
      <c r="G27" s="97"/>
      <c r="H27" s="97"/>
      <c r="I27" s="97"/>
      <c r="J27" s="99"/>
    </row>
    <row r="28" spans="1:10" s="85" customFormat="1" x14ac:dyDescent="0.25">
      <c r="A28" s="136" t="s">
        <v>357</v>
      </c>
      <c r="B28" s="158" t="s">
        <v>358</v>
      </c>
      <c r="C28" s="159">
        <v>43748</v>
      </c>
      <c r="D28" s="135" t="s">
        <v>359</v>
      </c>
      <c r="E28" s="160">
        <v>1</v>
      </c>
      <c r="F28" s="221">
        <v>472.5</v>
      </c>
      <c r="G28" s="97"/>
      <c r="H28" s="97"/>
      <c r="I28" s="97"/>
      <c r="J28" s="99"/>
    </row>
    <row r="29" spans="1:10" s="85" customFormat="1" x14ac:dyDescent="0.25">
      <c r="A29" s="136" t="s">
        <v>267</v>
      </c>
      <c r="B29" s="158" t="s">
        <v>266</v>
      </c>
      <c r="C29" s="159">
        <v>43748</v>
      </c>
      <c r="D29" s="135" t="s">
        <v>144</v>
      </c>
      <c r="E29" s="160">
        <v>1</v>
      </c>
      <c r="F29" s="221">
        <v>0.08</v>
      </c>
      <c r="G29" s="97"/>
      <c r="H29" s="97"/>
      <c r="I29" s="97"/>
      <c r="J29" s="99"/>
    </row>
    <row r="30" spans="1:10" s="85" customFormat="1" x14ac:dyDescent="0.25">
      <c r="A30" s="136" t="s">
        <v>205</v>
      </c>
      <c r="B30" s="158" t="s">
        <v>206</v>
      </c>
      <c r="C30" s="159">
        <v>43748</v>
      </c>
      <c r="D30" s="135" t="s">
        <v>6</v>
      </c>
      <c r="E30" s="160">
        <v>1</v>
      </c>
      <c r="F30" s="221">
        <v>5.14</v>
      </c>
      <c r="G30" s="97"/>
      <c r="H30" s="97"/>
      <c r="I30" s="97"/>
      <c r="J30" s="99"/>
    </row>
    <row r="31" spans="1:10" s="85" customFormat="1" x14ac:dyDescent="0.25">
      <c r="A31" s="136" t="s">
        <v>239</v>
      </c>
      <c r="B31" s="158" t="s">
        <v>240</v>
      </c>
      <c r="C31" s="159">
        <v>43748</v>
      </c>
      <c r="D31" s="135" t="s">
        <v>6</v>
      </c>
      <c r="E31" s="160">
        <v>1</v>
      </c>
      <c r="F31" s="221">
        <v>2.75</v>
      </c>
      <c r="G31" s="97"/>
      <c r="H31" s="97"/>
      <c r="I31" s="97"/>
      <c r="J31" s="99"/>
    </row>
    <row r="32" spans="1:10" s="85" customFormat="1" x14ac:dyDescent="0.25">
      <c r="A32" s="136" t="s">
        <v>215</v>
      </c>
      <c r="B32" s="158" t="s">
        <v>216</v>
      </c>
      <c r="C32" s="159">
        <v>43748</v>
      </c>
      <c r="D32" s="135" t="s">
        <v>22</v>
      </c>
      <c r="E32" s="160">
        <v>1</v>
      </c>
      <c r="F32" s="221">
        <v>23.02</v>
      </c>
      <c r="G32" s="97"/>
      <c r="H32" s="97"/>
      <c r="I32" s="97"/>
      <c r="J32" s="99"/>
    </row>
    <row r="33" spans="1:10" s="85" customFormat="1" ht="60" x14ac:dyDescent="0.25">
      <c r="A33" s="136" t="s">
        <v>371</v>
      </c>
      <c r="B33" s="158" t="s">
        <v>326</v>
      </c>
      <c r="C33" s="159">
        <v>43748</v>
      </c>
      <c r="D33" s="135" t="s">
        <v>260</v>
      </c>
      <c r="E33" s="160">
        <v>1</v>
      </c>
      <c r="F33" s="221">
        <v>140.08000000000001</v>
      </c>
      <c r="G33" s="97"/>
      <c r="H33" s="97"/>
      <c r="I33" s="97"/>
      <c r="J33" s="99"/>
    </row>
    <row r="34" spans="1:10" s="85" customFormat="1" ht="30" x14ac:dyDescent="0.25">
      <c r="A34" s="136" t="s">
        <v>217</v>
      </c>
      <c r="B34" s="158" t="s">
        <v>218</v>
      </c>
      <c r="C34" s="159">
        <v>43748</v>
      </c>
      <c r="D34" s="135" t="s">
        <v>137</v>
      </c>
      <c r="E34" s="160">
        <v>1</v>
      </c>
      <c r="F34" s="221">
        <v>339.72</v>
      </c>
      <c r="G34" s="97"/>
      <c r="H34" s="97"/>
      <c r="I34" s="97"/>
      <c r="J34" s="99"/>
    </row>
    <row r="35" spans="1:10" s="85" customFormat="1" ht="30" x14ac:dyDescent="0.25">
      <c r="A35" s="136" t="s">
        <v>313</v>
      </c>
      <c r="B35" s="158" t="s">
        <v>314</v>
      </c>
      <c r="C35" s="159">
        <v>43748</v>
      </c>
      <c r="D35" s="135" t="s">
        <v>137</v>
      </c>
      <c r="E35" s="160">
        <v>1</v>
      </c>
      <c r="F35" s="221">
        <v>279.67</v>
      </c>
      <c r="G35" s="97"/>
      <c r="H35" s="97"/>
      <c r="I35" s="97"/>
      <c r="J35" s="99"/>
    </row>
    <row r="36" spans="1:10" s="85" customFormat="1" x14ac:dyDescent="0.25">
      <c r="A36" s="86" t="s">
        <v>282</v>
      </c>
      <c r="B36" s="235" t="s">
        <v>283</v>
      </c>
      <c r="C36" s="236">
        <v>43709</v>
      </c>
      <c r="D36" s="87" t="s">
        <v>281</v>
      </c>
      <c r="E36" s="237">
        <v>1</v>
      </c>
      <c r="F36" s="221">
        <v>180</v>
      </c>
      <c r="G36" s="97"/>
      <c r="H36" s="97"/>
      <c r="I36" s="97"/>
      <c r="J36" s="99"/>
    </row>
    <row r="37" spans="1:10" s="85" customFormat="1" x14ac:dyDescent="0.25">
      <c r="A37" s="136" t="s">
        <v>373</v>
      </c>
      <c r="B37" s="158" t="s">
        <v>372</v>
      </c>
      <c r="C37" s="159">
        <v>43748</v>
      </c>
      <c r="D37" s="135" t="s">
        <v>22</v>
      </c>
      <c r="E37" s="160">
        <v>1</v>
      </c>
      <c r="F37" s="221">
        <v>129.78</v>
      </c>
      <c r="G37" s="97"/>
      <c r="H37" s="97"/>
      <c r="I37" s="97"/>
      <c r="J37" s="99"/>
    </row>
    <row r="38" spans="1:10" s="85" customFormat="1" x14ac:dyDescent="0.25">
      <c r="A38" s="136" t="s">
        <v>201</v>
      </c>
      <c r="B38" s="158" t="s">
        <v>202</v>
      </c>
      <c r="C38" s="159">
        <v>43748</v>
      </c>
      <c r="D38" s="135" t="s">
        <v>6</v>
      </c>
      <c r="E38" s="160">
        <v>1</v>
      </c>
      <c r="F38" s="221">
        <v>12.52</v>
      </c>
      <c r="G38" s="97"/>
      <c r="H38" s="97"/>
      <c r="I38" s="97"/>
      <c r="J38" s="99"/>
    </row>
    <row r="39" spans="1:10" s="85" customFormat="1" x14ac:dyDescent="0.25">
      <c r="A39" s="136" t="s">
        <v>197</v>
      </c>
      <c r="B39" s="158" t="s">
        <v>198</v>
      </c>
      <c r="C39" s="159">
        <v>43748</v>
      </c>
      <c r="D39" s="135" t="s">
        <v>22</v>
      </c>
      <c r="E39" s="160">
        <v>1</v>
      </c>
      <c r="F39" s="221">
        <v>22.78</v>
      </c>
      <c r="G39" s="97"/>
      <c r="H39" s="97"/>
      <c r="I39" s="97"/>
      <c r="J39" s="99"/>
    </row>
    <row r="40" spans="1:10" s="85" customFormat="1" ht="30" x14ac:dyDescent="0.25">
      <c r="A40" s="136" t="s">
        <v>365</v>
      </c>
      <c r="B40" s="158" t="s">
        <v>278</v>
      </c>
      <c r="C40" s="159">
        <v>43748</v>
      </c>
      <c r="D40" s="135" t="s">
        <v>22</v>
      </c>
      <c r="E40" s="160">
        <v>1</v>
      </c>
      <c r="F40" s="221">
        <v>90.54</v>
      </c>
      <c r="G40" s="97"/>
      <c r="H40" s="97"/>
      <c r="I40" s="97"/>
      <c r="J40" s="99"/>
    </row>
    <row r="41" spans="1:10" s="85" customFormat="1" ht="30" x14ac:dyDescent="0.25">
      <c r="A41" s="136" t="s">
        <v>277</v>
      </c>
      <c r="B41" s="158" t="s">
        <v>278</v>
      </c>
      <c r="C41" s="159">
        <v>43748</v>
      </c>
      <c r="D41" s="135" t="s">
        <v>22</v>
      </c>
      <c r="E41" s="160">
        <v>1</v>
      </c>
      <c r="F41" s="221">
        <v>90.54</v>
      </c>
      <c r="G41" s="97"/>
      <c r="H41" s="97"/>
      <c r="I41" s="97"/>
      <c r="J41" s="99"/>
    </row>
    <row r="42" spans="1:10" s="85" customFormat="1" ht="30" x14ac:dyDescent="0.25">
      <c r="A42" s="136" t="s">
        <v>366</v>
      </c>
      <c r="B42" s="158" t="s">
        <v>367</v>
      </c>
      <c r="C42" s="159">
        <v>43748</v>
      </c>
      <c r="D42" s="135" t="s">
        <v>137</v>
      </c>
      <c r="E42" s="160">
        <v>1</v>
      </c>
      <c r="F42" s="221">
        <v>63.33</v>
      </c>
      <c r="G42" s="97"/>
      <c r="H42" s="97"/>
      <c r="I42" s="97"/>
      <c r="J42" s="99"/>
    </row>
    <row r="43" spans="1:10" s="85" customFormat="1" x14ac:dyDescent="0.25">
      <c r="A43" s="136" t="s">
        <v>251</v>
      </c>
      <c r="B43" s="158" t="s">
        <v>252</v>
      </c>
      <c r="C43" s="159">
        <v>43748</v>
      </c>
      <c r="D43" s="135" t="s">
        <v>144</v>
      </c>
      <c r="E43" s="160">
        <v>1</v>
      </c>
      <c r="F43" s="221">
        <v>1.67</v>
      </c>
      <c r="G43" s="97"/>
      <c r="H43" s="97"/>
      <c r="I43" s="97"/>
      <c r="J43" s="99"/>
    </row>
    <row r="44" spans="1:10" s="85" customFormat="1" x14ac:dyDescent="0.25">
      <c r="A44" s="136" t="s">
        <v>254</v>
      </c>
      <c r="B44" s="158" t="s">
        <v>255</v>
      </c>
      <c r="C44" s="159">
        <v>43748</v>
      </c>
      <c r="D44" s="135" t="s">
        <v>144</v>
      </c>
      <c r="E44" s="160">
        <v>1</v>
      </c>
      <c r="F44" s="221">
        <v>1.02</v>
      </c>
      <c r="G44" s="97"/>
      <c r="H44" s="97"/>
      <c r="I44" s="97"/>
      <c r="J44" s="99"/>
    </row>
    <row r="45" spans="1:10" s="85" customFormat="1" x14ac:dyDescent="0.25">
      <c r="A45" s="136" t="s">
        <v>307</v>
      </c>
      <c r="B45" s="158" t="s">
        <v>308</v>
      </c>
      <c r="C45" s="159">
        <v>43748</v>
      </c>
      <c r="D45" s="135" t="s">
        <v>309</v>
      </c>
      <c r="E45" s="160">
        <v>1</v>
      </c>
      <c r="F45" s="221">
        <v>4.57</v>
      </c>
      <c r="G45" s="97"/>
      <c r="H45" s="97"/>
      <c r="I45" s="97"/>
      <c r="J45" s="99"/>
    </row>
    <row r="46" spans="1:10" s="85" customFormat="1" x14ac:dyDescent="0.25">
      <c r="A46" s="86" t="s">
        <v>284</v>
      </c>
      <c r="B46" s="235" t="s">
        <v>285</v>
      </c>
      <c r="C46" s="236">
        <v>43709</v>
      </c>
      <c r="D46" s="87" t="s">
        <v>281</v>
      </c>
      <c r="E46" s="237">
        <v>1</v>
      </c>
      <c r="F46" s="221">
        <v>89</v>
      </c>
      <c r="G46" s="97"/>
      <c r="H46" s="97"/>
      <c r="I46" s="97"/>
      <c r="J46" s="99"/>
    </row>
    <row r="47" spans="1:10" s="85" customFormat="1" ht="30" x14ac:dyDescent="0.25">
      <c r="A47" s="136" t="s">
        <v>279</v>
      </c>
      <c r="B47" s="158" t="s">
        <v>280</v>
      </c>
      <c r="C47" s="159">
        <v>43748</v>
      </c>
      <c r="D47" s="135" t="s">
        <v>281</v>
      </c>
      <c r="E47" s="160">
        <v>1</v>
      </c>
      <c r="F47" s="221">
        <v>670</v>
      </c>
      <c r="G47" s="97"/>
      <c r="H47" s="97"/>
      <c r="I47" s="97"/>
      <c r="J47" s="99"/>
    </row>
    <row r="48" spans="1:10" s="85" customFormat="1" x14ac:dyDescent="0.25">
      <c r="A48" s="86" t="s">
        <v>301</v>
      </c>
      <c r="B48" s="235" t="s">
        <v>302</v>
      </c>
      <c r="C48" s="236">
        <v>43709</v>
      </c>
      <c r="D48" s="87" t="s">
        <v>281</v>
      </c>
      <c r="E48" s="237">
        <v>1</v>
      </c>
      <c r="F48" s="221">
        <v>30</v>
      </c>
      <c r="G48" s="97"/>
      <c r="H48" s="97"/>
      <c r="I48" s="97"/>
      <c r="J48" s="99"/>
    </row>
    <row r="49" spans="1:10" s="85" customFormat="1" x14ac:dyDescent="0.25">
      <c r="A49" s="86" t="s">
        <v>303</v>
      </c>
      <c r="B49" s="235" t="s">
        <v>305</v>
      </c>
      <c r="C49" s="236">
        <v>43709</v>
      </c>
      <c r="D49" s="87" t="s">
        <v>281</v>
      </c>
      <c r="E49" s="237">
        <v>1</v>
      </c>
      <c r="F49" s="221">
        <v>86.6</v>
      </c>
      <c r="G49" s="97"/>
      <c r="H49" s="97"/>
      <c r="I49" s="97"/>
      <c r="J49" s="99"/>
    </row>
    <row r="50" spans="1:10" s="85" customFormat="1" x14ac:dyDescent="0.25">
      <c r="A50" s="86" t="s">
        <v>304</v>
      </c>
      <c r="B50" s="235" t="s">
        <v>306</v>
      </c>
      <c r="C50" s="236">
        <v>43709</v>
      </c>
      <c r="D50" s="87" t="s">
        <v>281</v>
      </c>
      <c r="E50" s="237">
        <v>1</v>
      </c>
      <c r="F50" s="221">
        <v>29.83</v>
      </c>
      <c r="G50" s="97"/>
      <c r="H50" s="97"/>
      <c r="I50" s="97"/>
      <c r="J50" s="99"/>
    </row>
    <row r="51" spans="1:10" s="85" customFormat="1" x14ac:dyDescent="0.25">
      <c r="A51" s="136" t="s">
        <v>275</v>
      </c>
      <c r="B51" s="158" t="s">
        <v>276</v>
      </c>
      <c r="C51" s="159">
        <v>43748</v>
      </c>
      <c r="D51" s="135" t="s">
        <v>22</v>
      </c>
      <c r="E51" s="160">
        <v>1</v>
      </c>
      <c r="F51" s="221">
        <v>42.01</v>
      </c>
      <c r="G51" s="97"/>
      <c r="H51" s="97"/>
      <c r="I51" s="97"/>
      <c r="J51" s="99"/>
    </row>
    <row r="52" spans="1:10" s="85" customFormat="1" x14ac:dyDescent="0.25">
      <c r="A52" s="238" t="s">
        <v>378</v>
      </c>
      <c r="B52" s="239" t="s">
        <v>256</v>
      </c>
      <c r="C52" s="240">
        <v>43748</v>
      </c>
      <c r="D52" s="241" t="s">
        <v>6</v>
      </c>
      <c r="E52" s="242">
        <v>1</v>
      </c>
      <c r="F52" s="221">
        <f>AVERAGE(G52:I52)</f>
        <v>5.5466666666666669</v>
      </c>
      <c r="G52" s="248">
        <v>5.98</v>
      </c>
      <c r="H52" s="248">
        <v>5.67</v>
      </c>
      <c r="I52" s="248">
        <v>4.99</v>
      </c>
      <c r="J52" s="99"/>
    </row>
    <row r="53" spans="1:10" s="85" customFormat="1" x14ac:dyDescent="0.25">
      <c r="A53" s="136" t="s">
        <v>249</v>
      </c>
      <c r="B53" s="158" t="s">
        <v>250</v>
      </c>
      <c r="C53" s="159">
        <v>43748</v>
      </c>
      <c r="D53" s="135" t="s">
        <v>137</v>
      </c>
      <c r="E53" s="160">
        <v>1</v>
      </c>
      <c r="F53" s="221">
        <v>66.3</v>
      </c>
      <c r="G53" s="97"/>
      <c r="H53" s="97"/>
      <c r="I53" s="97"/>
      <c r="J53" s="99"/>
    </row>
    <row r="54" spans="1:10" s="85" customFormat="1" x14ac:dyDescent="0.25">
      <c r="A54" s="136" t="s">
        <v>195</v>
      </c>
      <c r="B54" s="158" t="s">
        <v>196</v>
      </c>
      <c r="C54" s="159">
        <v>43748</v>
      </c>
      <c r="D54" s="135" t="s">
        <v>22</v>
      </c>
      <c r="E54" s="160">
        <v>1</v>
      </c>
      <c r="F54" s="221">
        <v>23.2</v>
      </c>
      <c r="G54" s="97"/>
      <c r="H54" s="97"/>
      <c r="I54" s="97"/>
      <c r="J54" s="99"/>
    </row>
    <row r="55" spans="1:10" s="85" customFormat="1" x14ac:dyDescent="0.25">
      <c r="A55" s="136" t="s">
        <v>244</v>
      </c>
      <c r="B55" s="158" t="s">
        <v>245</v>
      </c>
      <c r="C55" s="159">
        <v>43748</v>
      </c>
      <c r="D55" s="135" t="s">
        <v>246</v>
      </c>
      <c r="E55" s="160">
        <v>1</v>
      </c>
      <c r="F55" s="221">
        <v>47.25</v>
      </c>
      <c r="G55" s="97"/>
      <c r="H55" s="97"/>
      <c r="I55" s="97"/>
      <c r="J55" s="99"/>
    </row>
    <row r="56" spans="1:10" s="85" customFormat="1" ht="30" x14ac:dyDescent="0.25">
      <c r="A56" s="136" t="s">
        <v>319</v>
      </c>
      <c r="B56" s="158" t="s">
        <v>320</v>
      </c>
      <c r="C56" s="159">
        <v>43748</v>
      </c>
      <c r="D56" s="135" t="s">
        <v>136</v>
      </c>
      <c r="E56" s="160">
        <v>1</v>
      </c>
      <c r="F56" s="221">
        <v>212.5</v>
      </c>
      <c r="G56" s="97"/>
      <c r="H56" s="97"/>
      <c r="I56" s="97"/>
      <c r="J56" s="99"/>
    </row>
    <row r="57" spans="1:10" s="85" customFormat="1" ht="30" x14ac:dyDescent="0.25">
      <c r="A57" s="136" t="s">
        <v>317</v>
      </c>
      <c r="B57" s="158" t="s">
        <v>318</v>
      </c>
      <c r="C57" s="159">
        <v>43748</v>
      </c>
      <c r="D57" s="135" t="s">
        <v>2</v>
      </c>
      <c r="E57" s="160">
        <v>1</v>
      </c>
      <c r="F57" s="221">
        <v>4.2699999999999996</v>
      </c>
      <c r="G57" s="97"/>
      <c r="H57" s="97"/>
      <c r="I57" s="97"/>
      <c r="J57" s="99"/>
    </row>
    <row r="58" spans="1:10" s="85" customFormat="1" x14ac:dyDescent="0.25">
      <c r="A58" s="136" t="s">
        <v>322</v>
      </c>
      <c r="B58" s="158" t="s">
        <v>321</v>
      </c>
      <c r="C58" s="159">
        <v>43748</v>
      </c>
      <c r="D58" s="135" t="s">
        <v>144</v>
      </c>
      <c r="E58" s="160">
        <v>1</v>
      </c>
      <c r="F58" s="221">
        <v>10.199999999999999</v>
      </c>
      <c r="G58" s="97"/>
      <c r="H58" s="97"/>
      <c r="I58" s="97"/>
      <c r="J58" s="99"/>
    </row>
    <row r="59" spans="1:10" s="85" customFormat="1" ht="60" x14ac:dyDescent="0.25">
      <c r="A59" s="136" t="s">
        <v>258</v>
      </c>
      <c r="B59" s="158" t="s">
        <v>259</v>
      </c>
      <c r="C59" s="159">
        <v>43748</v>
      </c>
      <c r="D59" s="135" t="s">
        <v>260</v>
      </c>
      <c r="E59" s="160">
        <v>1</v>
      </c>
      <c r="F59" s="221">
        <v>107.85</v>
      </c>
      <c r="G59" s="97"/>
      <c r="H59" s="97"/>
      <c r="I59" s="97"/>
      <c r="J59" s="99"/>
    </row>
    <row r="60" spans="1:10" s="85" customFormat="1" ht="60" x14ac:dyDescent="0.25">
      <c r="A60" s="136" t="s">
        <v>261</v>
      </c>
      <c r="B60" s="158" t="s">
        <v>262</v>
      </c>
      <c r="C60" s="159">
        <v>43748</v>
      </c>
      <c r="D60" s="135" t="s">
        <v>263</v>
      </c>
      <c r="E60" s="160">
        <v>1</v>
      </c>
      <c r="F60" s="221">
        <v>46.96</v>
      </c>
      <c r="G60" s="97"/>
      <c r="H60" s="97"/>
      <c r="I60" s="97"/>
      <c r="J60" s="99"/>
    </row>
    <row r="61" spans="1:10" s="85" customFormat="1" ht="30" x14ac:dyDescent="0.25">
      <c r="A61" s="136" t="s">
        <v>374</v>
      </c>
      <c r="B61" s="158" t="s">
        <v>375</v>
      </c>
      <c r="C61" s="159">
        <v>43748</v>
      </c>
      <c r="D61" s="135" t="s">
        <v>2</v>
      </c>
      <c r="E61" s="160">
        <v>1</v>
      </c>
      <c r="F61" s="221">
        <v>1.43</v>
      </c>
      <c r="G61" s="97"/>
      <c r="H61" s="97"/>
      <c r="I61" s="97"/>
      <c r="J61" s="99"/>
    </row>
    <row r="62" spans="1:10" s="85" customFormat="1" ht="30" x14ac:dyDescent="0.25">
      <c r="A62" s="136" t="s">
        <v>315</v>
      </c>
      <c r="B62" s="158" t="s">
        <v>316</v>
      </c>
      <c r="C62" s="159">
        <v>43748</v>
      </c>
      <c r="D62" s="135" t="s">
        <v>2</v>
      </c>
      <c r="E62" s="160">
        <v>1</v>
      </c>
      <c r="F62" s="221">
        <v>4.62</v>
      </c>
      <c r="G62" s="97"/>
      <c r="H62" s="97"/>
      <c r="I62" s="97"/>
      <c r="J62" s="99"/>
    </row>
    <row r="63" spans="1:10" s="85" customFormat="1" ht="30" x14ac:dyDescent="0.25">
      <c r="A63" s="136" t="s">
        <v>221</v>
      </c>
      <c r="B63" s="158" t="s">
        <v>222</v>
      </c>
      <c r="C63" s="159">
        <v>43748</v>
      </c>
      <c r="D63" s="135" t="s">
        <v>2</v>
      </c>
      <c r="E63" s="160">
        <v>1</v>
      </c>
      <c r="F63" s="221">
        <v>1.53</v>
      </c>
      <c r="G63" s="97"/>
      <c r="H63" s="97"/>
      <c r="I63" s="97"/>
      <c r="J63" s="99"/>
    </row>
    <row r="64" spans="1:10" s="85" customFormat="1" ht="30" x14ac:dyDescent="0.25">
      <c r="A64" s="136" t="s">
        <v>219</v>
      </c>
      <c r="B64" s="158" t="s">
        <v>220</v>
      </c>
      <c r="C64" s="159">
        <v>43748</v>
      </c>
      <c r="D64" s="135" t="s">
        <v>2</v>
      </c>
      <c r="E64" s="160">
        <v>1</v>
      </c>
      <c r="F64" s="221">
        <v>8.0399999999999991</v>
      </c>
      <c r="G64" s="79"/>
      <c r="H64" s="79"/>
      <c r="I64" s="79"/>
      <c r="J64" s="99"/>
    </row>
    <row r="65" spans="1:10" s="85" customFormat="1" x14ac:dyDescent="0.25">
      <c r="A65" s="136" t="s">
        <v>143</v>
      </c>
      <c r="B65" s="158" t="s">
        <v>138</v>
      </c>
      <c r="C65" s="159">
        <v>43748</v>
      </c>
      <c r="D65" s="135" t="s">
        <v>22</v>
      </c>
      <c r="E65" s="160">
        <v>1</v>
      </c>
      <c r="F65" s="221">
        <v>16.010000000000002</v>
      </c>
      <c r="G65" s="97"/>
      <c r="H65" s="79"/>
      <c r="I65" s="79"/>
      <c r="J65" s="99"/>
    </row>
    <row r="66" spans="1:10" s="85" customFormat="1" ht="30" x14ac:dyDescent="0.25">
      <c r="A66" s="136" t="s">
        <v>247</v>
      </c>
      <c r="B66" s="158" t="s">
        <v>248</v>
      </c>
      <c r="C66" s="159">
        <v>43748</v>
      </c>
      <c r="D66" s="135" t="s">
        <v>2</v>
      </c>
      <c r="E66" s="160">
        <v>1</v>
      </c>
      <c r="F66" s="221">
        <v>1.36</v>
      </c>
      <c r="G66" s="97"/>
      <c r="H66" s="79"/>
      <c r="I66" s="79"/>
      <c r="J66" s="99"/>
    </row>
    <row r="67" spans="1:10" s="85" customFormat="1" x14ac:dyDescent="0.25">
      <c r="A67" s="136" t="s">
        <v>203</v>
      </c>
      <c r="B67" s="158" t="s">
        <v>204</v>
      </c>
      <c r="C67" s="159">
        <v>43748</v>
      </c>
      <c r="D67" s="135" t="s">
        <v>6</v>
      </c>
      <c r="E67" s="160">
        <v>1</v>
      </c>
      <c r="F67" s="221">
        <v>9.08</v>
      </c>
      <c r="G67" s="97"/>
      <c r="H67" s="79"/>
      <c r="I67" s="79"/>
      <c r="J67" s="99"/>
    </row>
    <row r="68" spans="1:10" s="85" customFormat="1" ht="30" x14ac:dyDescent="0.25">
      <c r="A68" s="136" t="s">
        <v>368</v>
      </c>
      <c r="B68" s="158" t="s">
        <v>369</v>
      </c>
      <c r="C68" s="159">
        <v>43748</v>
      </c>
      <c r="D68" s="135" t="s">
        <v>370</v>
      </c>
      <c r="E68" s="160">
        <v>1</v>
      </c>
      <c r="F68" s="221">
        <v>0.93</v>
      </c>
      <c r="G68" s="97"/>
      <c r="H68" s="79"/>
      <c r="I68" s="79"/>
      <c r="J68" s="99"/>
    </row>
    <row r="69" spans="1:10" s="85" customFormat="1" x14ac:dyDescent="0.25">
      <c r="A69" s="136" t="s">
        <v>199</v>
      </c>
      <c r="B69" s="158" t="s">
        <v>200</v>
      </c>
      <c r="C69" s="159">
        <v>43748</v>
      </c>
      <c r="D69" s="135" t="s">
        <v>2</v>
      </c>
      <c r="E69" s="160">
        <v>1</v>
      </c>
      <c r="F69" s="221">
        <v>8.32</v>
      </c>
      <c r="G69" s="97"/>
      <c r="H69" s="79"/>
      <c r="I69" s="79"/>
      <c r="J69" s="99"/>
    </row>
    <row r="70" spans="1:10" x14ac:dyDescent="0.25">
      <c r="A70" s="136" t="s">
        <v>237</v>
      </c>
      <c r="B70" s="158" t="s">
        <v>238</v>
      </c>
      <c r="C70" s="159">
        <v>43748</v>
      </c>
      <c r="D70" s="135" t="s">
        <v>2</v>
      </c>
      <c r="E70" s="160">
        <v>1</v>
      </c>
      <c r="F70" s="221">
        <v>3</v>
      </c>
    </row>
    <row r="71" spans="1:10" x14ac:dyDescent="0.25">
      <c r="A71" s="243" t="s">
        <v>298</v>
      </c>
      <c r="B71" s="244" t="s">
        <v>296</v>
      </c>
      <c r="C71" s="245">
        <v>43748</v>
      </c>
      <c r="D71" s="246" t="s">
        <v>350</v>
      </c>
      <c r="E71" s="247">
        <v>1</v>
      </c>
      <c r="F71" s="82">
        <v>1.08</v>
      </c>
    </row>
  </sheetData>
  <autoFilter ref="A12:J71"/>
  <sortState ref="A12:J107">
    <sortCondition ref="A12"/>
  </sortState>
  <mergeCells count="8">
    <mergeCell ref="A9:F9"/>
    <mergeCell ref="A10:F10"/>
    <mergeCell ref="A5:F5"/>
    <mergeCell ref="A1:F1"/>
    <mergeCell ref="A2:F2"/>
    <mergeCell ref="A3:F3"/>
    <mergeCell ref="A7:F7"/>
    <mergeCell ref="A8:F8"/>
  </mergeCells>
  <pageMargins left="0.98425196850393704" right="0.98425196850393704" top="0.78740157480314965" bottom="0.78740157480314965" header="0.31496062992125984" footer="0.31496062992125984"/>
  <pageSetup paperSize="9" scale="3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277"/>
  <sheetViews>
    <sheetView zoomScale="70" zoomScaleNormal="70" workbookViewId="0">
      <selection activeCell="D7" sqref="D7"/>
    </sheetView>
  </sheetViews>
  <sheetFormatPr defaultRowHeight="15" x14ac:dyDescent="0.25"/>
  <cols>
    <col min="1" max="1" width="9.42578125" style="170" customWidth="1"/>
    <col min="2" max="2" width="20.140625" style="226" customWidth="1"/>
    <col min="3" max="3" width="31.7109375" style="226" bestFit="1" customWidth="1"/>
    <col min="4" max="4" width="84.28515625" style="225" customWidth="1"/>
    <col min="5" max="5" width="14" style="226" customWidth="1"/>
    <col min="6" max="6" width="18.85546875" style="226" customWidth="1"/>
    <col min="7" max="7" width="28" style="226" customWidth="1"/>
    <col min="8" max="8" width="21.28515625" style="112" customWidth="1"/>
    <col min="9" max="16384" width="9.140625" style="97"/>
  </cols>
  <sheetData>
    <row r="1" spans="1:8" x14ac:dyDescent="0.25">
      <c r="C1" s="270" t="s">
        <v>175</v>
      </c>
      <c r="D1" s="270"/>
      <c r="E1" s="270"/>
      <c r="F1" s="270"/>
      <c r="G1" s="270"/>
      <c r="H1" s="270"/>
    </row>
    <row r="2" spans="1:8" x14ac:dyDescent="0.25">
      <c r="C2" s="270" t="s">
        <v>149</v>
      </c>
      <c r="D2" s="270"/>
      <c r="E2" s="270"/>
      <c r="F2" s="270"/>
      <c r="G2" s="270"/>
      <c r="H2" s="270"/>
    </row>
    <row r="3" spans="1:8" x14ac:dyDescent="0.25">
      <c r="C3" s="270" t="s">
        <v>353</v>
      </c>
      <c r="D3" s="270"/>
      <c r="E3" s="270"/>
      <c r="F3" s="270"/>
      <c r="G3" s="270"/>
      <c r="H3" s="270"/>
    </row>
    <row r="5" spans="1:8" x14ac:dyDescent="0.25">
      <c r="C5" s="270" t="s">
        <v>173</v>
      </c>
      <c r="D5" s="270"/>
      <c r="E5" s="270"/>
      <c r="F5" s="270"/>
      <c r="G5" s="270"/>
      <c r="H5" s="270"/>
    </row>
    <row r="6" spans="1:8" s="231" customFormat="1" ht="18.75" x14ac:dyDescent="0.25">
      <c r="A6" s="227"/>
      <c r="B6" s="228"/>
      <c r="C6" s="228"/>
      <c r="D6" s="229"/>
      <c r="E6" s="228"/>
      <c r="F6" s="228"/>
      <c r="G6" s="224" t="s">
        <v>161</v>
      </c>
      <c r="H6" s="230">
        <f>'BDI Serviços'!C31</f>
        <v>0.26</v>
      </c>
    </row>
    <row r="7" spans="1:8" s="231" customFormat="1" ht="18.75" x14ac:dyDescent="0.25">
      <c r="A7" s="227"/>
      <c r="B7" s="228"/>
      <c r="C7" s="228"/>
      <c r="D7" s="229"/>
      <c r="E7" s="228"/>
      <c r="F7" s="228"/>
      <c r="G7" s="224" t="s">
        <v>162</v>
      </c>
      <c r="H7" s="230">
        <f>'BDI Materiais'!C29</f>
        <v>0.12</v>
      </c>
    </row>
    <row r="8" spans="1:8" s="231" customFormat="1" ht="18.75" x14ac:dyDescent="0.25">
      <c r="A8" s="227"/>
      <c r="B8" s="228"/>
      <c r="C8" s="228"/>
      <c r="D8" s="229"/>
      <c r="E8" s="228"/>
      <c r="F8" s="228"/>
      <c r="G8" s="170" t="s">
        <v>194</v>
      </c>
      <c r="H8" s="126">
        <f>'Det Enc Sociais'!G49</f>
        <v>1.1685000000000001</v>
      </c>
    </row>
    <row r="11" spans="1:8" x14ac:dyDescent="0.25">
      <c r="B11" s="223" t="s">
        <v>157</v>
      </c>
      <c r="C11" s="223" t="s">
        <v>158</v>
      </c>
      <c r="D11" s="264" t="s">
        <v>274</v>
      </c>
      <c r="E11" s="223" t="s">
        <v>6</v>
      </c>
      <c r="F11" s="223" t="s">
        <v>7</v>
      </c>
      <c r="G11" s="266" t="s">
        <v>132</v>
      </c>
      <c r="H11" s="266" t="s">
        <v>133</v>
      </c>
    </row>
    <row r="12" spans="1:8" ht="30.75" customHeight="1" x14ac:dyDescent="0.25">
      <c r="B12" s="223" t="s">
        <v>207</v>
      </c>
      <c r="C12" s="223" t="s">
        <v>141</v>
      </c>
      <c r="D12" s="265"/>
      <c r="E12" s="223" t="s">
        <v>281</v>
      </c>
      <c r="F12" s="223">
        <v>1</v>
      </c>
      <c r="G12" s="267"/>
      <c r="H12" s="267"/>
    </row>
    <row r="13" spans="1:8" ht="25.5" customHeight="1" x14ac:dyDescent="0.25">
      <c r="A13" s="170" t="s">
        <v>164</v>
      </c>
      <c r="B13" s="135" t="s">
        <v>208</v>
      </c>
      <c r="C13" s="135" t="str">
        <f>'Itens para CPUs'!B51</f>
        <v>SINAPI 90780</v>
      </c>
      <c r="D13" s="161" t="str">
        <f>'Itens para CPUs'!A51</f>
        <v>MESTRE DE OBRAS COM ENCARGOS COMPLEMENTARES</v>
      </c>
      <c r="E13" s="135" t="str">
        <f>'Itens para CPUs'!D51</f>
        <v>H</v>
      </c>
      <c r="F13" s="162">
        <f>8*1*4</f>
        <v>32</v>
      </c>
      <c r="G13" s="163">
        <f>'Itens para CPUs'!F51</f>
        <v>42.01</v>
      </c>
      <c r="H13" s="164">
        <f>ROUND(F13*G13,2)</f>
        <v>1344.32</v>
      </c>
    </row>
    <row r="14" spans="1:8" ht="30" x14ac:dyDescent="0.25">
      <c r="B14" s="135" t="s">
        <v>208</v>
      </c>
      <c r="C14" s="135" t="str">
        <f>'Itens para CPUs'!B41</f>
        <v>SINAPI 90777</v>
      </c>
      <c r="D14" s="161" t="str">
        <f>'Itens para CPUs'!A41</f>
        <v>ENGENHEIRO (CIVIL, AGRÔNOMO, AMBIENTAL) DE OBRAS JÚNIOR COM ENCARGOS COMPLEMENTARES</v>
      </c>
      <c r="E14" s="135" t="str">
        <f>'Itens para CPUs'!D41</f>
        <v>H</v>
      </c>
      <c r="F14" s="162">
        <f>8*1</f>
        <v>8</v>
      </c>
      <c r="G14" s="163">
        <f>'Itens para CPUs'!F41</f>
        <v>90.54</v>
      </c>
      <c r="H14" s="164">
        <f>ROUND(F14*G14,2)</f>
        <v>724.32</v>
      </c>
    </row>
    <row r="15" spans="1:8" x14ac:dyDescent="0.25">
      <c r="F15" s="269" t="s">
        <v>160</v>
      </c>
      <c r="G15" s="269"/>
      <c r="H15" s="165">
        <f>SUM(H13:H14)</f>
        <v>2068.64</v>
      </c>
    </row>
    <row r="16" spans="1:8" x14ac:dyDescent="0.25">
      <c r="F16" s="260" t="s">
        <v>388</v>
      </c>
      <c r="G16" s="260"/>
      <c r="H16" s="166">
        <f>ROUND(H15*$H$6,2)</f>
        <v>537.85</v>
      </c>
    </row>
    <row r="17" spans="1:8" x14ac:dyDescent="0.25">
      <c r="F17" s="268" t="s">
        <v>156</v>
      </c>
      <c r="G17" s="268"/>
      <c r="H17" s="106">
        <f>SUM(H15:H16)</f>
        <v>2606.4899999999998</v>
      </c>
    </row>
    <row r="18" spans="1:8" s="107" customFormat="1" ht="30" x14ac:dyDescent="0.25">
      <c r="A18" s="120" t="s">
        <v>165</v>
      </c>
      <c r="B18" s="135" t="s">
        <v>141</v>
      </c>
      <c r="C18" s="135" t="str">
        <f>'Itens para CPUs'!B47</f>
        <v>SINAPI 10775</v>
      </c>
      <c r="D18" s="161" t="str">
        <f>'Itens para CPUs'!A47</f>
        <v>LOCAÇÃO DE CONTAINER 2,30 x 6,00 M, ALT. 2,50 M, COM 1 SANITÁRIO, PARA ESCRITORIO, COMPLETO, SEM DIVISÓRIAS INTERNAS</v>
      </c>
      <c r="E18" s="135" t="str">
        <f>'Itens para CPUs'!D47</f>
        <v>MÊS</v>
      </c>
      <c r="F18" s="162">
        <f>1</f>
        <v>1</v>
      </c>
      <c r="G18" s="163">
        <f>'Itens para CPUs'!F47</f>
        <v>670</v>
      </c>
      <c r="H18" s="164">
        <f>ROUND(F18*G18,2)</f>
        <v>670</v>
      </c>
    </row>
    <row r="19" spans="1:8" s="107" customFormat="1" x14ac:dyDescent="0.25">
      <c r="A19" s="120"/>
      <c r="B19" s="135" t="s">
        <v>141</v>
      </c>
      <c r="C19" s="135" t="str">
        <f>'Itens para CPUs'!B36</f>
        <v>10555/ORSE</v>
      </c>
      <c r="D19" s="161" t="str">
        <f>'Itens para CPUs'!A36</f>
        <v>CONSUMO DE ENERGIA ELÉTRICA</v>
      </c>
      <c r="E19" s="135" t="str">
        <f>'Itens para CPUs'!D36</f>
        <v>MÊS</v>
      </c>
      <c r="F19" s="162">
        <f>1</f>
        <v>1</v>
      </c>
      <c r="G19" s="163">
        <f>'Itens para CPUs'!F36</f>
        <v>180</v>
      </c>
      <c r="H19" s="164">
        <f t="shared" ref="H19:H26" si="0">ROUND(F19*G19,2)</f>
        <v>180</v>
      </c>
    </row>
    <row r="20" spans="1:8" s="107" customFormat="1" x14ac:dyDescent="0.25">
      <c r="A20" s="120"/>
      <c r="B20" s="135" t="s">
        <v>141</v>
      </c>
      <c r="C20" s="135" t="str">
        <f>'Itens para CPUs'!B46</f>
        <v>10558/ORSE</v>
      </c>
      <c r="D20" s="161" t="str">
        <f>'Itens para CPUs'!A46</f>
        <v>INTERNET - DISPÊNDIO MENSAL</v>
      </c>
      <c r="E20" s="135" t="str">
        <f>'Itens para CPUs'!D46</f>
        <v>MÊS</v>
      </c>
      <c r="F20" s="162">
        <f>1</f>
        <v>1</v>
      </c>
      <c r="G20" s="163">
        <f>'Itens para CPUs'!F46</f>
        <v>89</v>
      </c>
      <c r="H20" s="164">
        <f t="shared" si="0"/>
        <v>89</v>
      </c>
    </row>
    <row r="21" spans="1:8" s="107" customFormat="1" x14ac:dyDescent="0.25">
      <c r="A21" s="120"/>
      <c r="B21" s="135" t="s">
        <v>141</v>
      </c>
      <c r="C21" s="135" t="str">
        <f>'Itens para CPUs'!B17</f>
        <v>10537/ORSE</v>
      </c>
      <c r="D21" s="161" t="str">
        <f>'Itens para CPUs'!A17</f>
        <v>ALUGUEL DE ARMÁRIO DE AÇO E VIDROS</v>
      </c>
      <c r="E21" s="135" t="str">
        <f>'Itens para CPUs'!D17</f>
        <v>MÊS</v>
      </c>
      <c r="F21" s="162">
        <f>1</f>
        <v>1</v>
      </c>
      <c r="G21" s="163">
        <f>'Itens para CPUs'!F17</f>
        <v>10.82</v>
      </c>
      <c r="H21" s="164">
        <f t="shared" si="0"/>
        <v>10.82</v>
      </c>
    </row>
    <row r="22" spans="1:8" s="107" customFormat="1" x14ac:dyDescent="0.25">
      <c r="A22" s="120"/>
      <c r="B22" s="135" t="s">
        <v>141</v>
      </c>
      <c r="C22" s="135" t="str">
        <f>'Itens para CPUs'!B18</f>
        <v>10531/ORSE</v>
      </c>
      <c r="D22" s="161" t="str">
        <f>'Itens para CPUs'!A18</f>
        <v>ALUGUEL DE CADEIRA SEM BRAÇOS</v>
      </c>
      <c r="E22" s="135" t="str">
        <f>'Itens para CPUs'!D18</f>
        <v>MÊS</v>
      </c>
      <c r="F22" s="162">
        <f>1</f>
        <v>1</v>
      </c>
      <c r="G22" s="163">
        <f>'Itens para CPUs'!F18</f>
        <v>2.91</v>
      </c>
      <c r="H22" s="164">
        <f t="shared" si="0"/>
        <v>2.91</v>
      </c>
    </row>
    <row r="23" spans="1:8" s="107" customFormat="1" x14ac:dyDescent="0.25">
      <c r="A23" s="120"/>
      <c r="B23" s="135" t="s">
        <v>141</v>
      </c>
      <c r="C23" s="135" t="str">
        <f>'Itens para CPUs'!B19</f>
        <v>10540/ORSE</v>
      </c>
      <c r="D23" s="161" t="str">
        <f>'Itens para CPUs'!A19</f>
        <v>ALUGUEL DE COMPUTADOR NOTEBOOK</v>
      </c>
      <c r="E23" s="135" t="str">
        <f>'Itens para CPUs'!D19</f>
        <v>MÊS</v>
      </c>
      <c r="F23" s="162">
        <f>1</f>
        <v>1</v>
      </c>
      <c r="G23" s="163">
        <f>'Itens para CPUs'!F19</f>
        <v>18.72</v>
      </c>
      <c r="H23" s="164">
        <f t="shared" si="0"/>
        <v>18.72</v>
      </c>
    </row>
    <row r="24" spans="1:8" s="107" customFormat="1" x14ac:dyDescent="0.25">
      <c r="A24" s="120"/>
      <c r="B24" s="135" t="s">
        <v>141</v>
      </c>
      <c r="C24" s="135" t="str">
        <f>'Itens para CPUs'!B20</f>
        <v>10541/ORSE</v>
      </c>
      <c r="D24" s="161" t="str">
        <f>'Itens para CPUs'!A20</f>
        <v>ALUGUEL DE IMPRESSORA COLORIDA - LASER</v>
      </c>
      <c r="E24" s="135" t="str">
        <f>'Itens para CPUs'!D20</f>
        <v>MÊS</v>
      </c>
      <c r="F24" s="162">
        <f>1</f>
        <v>1</v>
      </c>
      <c r="G24" s="163">
        <f>'Itens para CPUs'!F20</f>
        <v>12.47</v>
      </c>
      <c r="H24" s="164">
        <f t="shared" si="0"/>
        <v>12.47</v>
      </c>
    </row>
    <row r="25" spans="1:8" s="107" customFormat="1" x14ac:dyDescent="0.25">
      <c r="A25" s="120"/>
      <c r="B25" s="135" t="s">
        <v>141</v>
      </c>
      <c r="C25" s="135" t="str">
        <f>'Itens para CPUs'!B21</f>
        <v>10530/ORSE</v>
      </c>
      <c r="D25" s="161" t="str">
        <f>'Itens para CPUs'!A21</f>
        <v>ALUGUEL DE MESA PARA REUNIÃO</v>
      </c>
      <c r="E25" s="135" t="str">
        <f>'Itens para CPUs'!D21</f>
        <v>MÊS</v>
      </c>
      <c r="F25" s="162">
        <f>1</f>
        <v>1</v>
      </c>
      <c r="G25" s="163">
        <f>'Itens para CPUs'!F21</f>
        <v>5</v>
      </c>
      <c r="H25" s="164">
        <f t="shared" si="0"/>
        <v>5</v>
      </c>
    </row>
    <row r="26" spans="1:8" s="107" customFormat="1" x14ac:dyDescent="0.25">
      <c r="A26" s="120"/>
      <c r="B26" s="135" t="s">
        <v>297</v>
      </c>
      <c r="C26" s="135" t="str">
        <f>'Itens para CPUs'!B71</f>
        <v>CODEVASF</v>
      </c>
      <c r="D26" s="161" t="str">
        <f>'Itens para CPUs'!A71</f>
        <v>VEÍCULO TIPO PICK UP 1.6 FLEX (101 CV)</v>
      </c>
      <c r="E26" s="135" t="str">
        <f>'Itens para CPUs'!D71</f>
        <v>KM</v>
      </c>
      <c r="F26" s="162">
        <f>80*20</f>
        <v>1600</v>
      </c>
      <c r="G26" s="163">
        <f>'Itens para CPUs'!F71</f>
        <v>1.08</v>
      </c>
      <c r="H26" s="164">
        <f t="shared" si="0"/>
        <v>1728</v>
      </c>
    </row>
    <row r="27" spans="1:8" s="107" customFormat="1" x14ac:dyDescent="0.25">
      <c r="A27" s="120"/>
      <c r="B27" s="121"/>
      <c r="C27" s="121"/>
      <c r="D27" s="122"/>
      <c r="E27" s="121"/>
      <c r="F27" s="269" t="s">
        <v>159</v>
      </c>
      <c r="G27" s="269"/>
      <c r="H27" s="165">
        <f>SUM(H18:H26)</f>
        <v>2716.92</v>
      </c>
    </row>
    <row r="28" spans="1:8" s="107" customFormat="1" x14ac:dyDescent="0.25">
      <c r="A28" s="120"/>
      <c r="B28" s="121"/>
      <c r="C28" s="121"/>
      <c r="D28" s="122"/>
      <c r="E28" s="121"/>
      <c r="F28" s="260" t="s">
        <v>389</v>
      </c>
      <c r="G28" s="260"/>
      <c r="H28" s="166">
        <f>ROUND(H27*$H$6,2)</f>
        <v>706.4</v>
      </c>
    </row>
    <row r="29" spans="1:8" s="107" customFormat="1" x14ac:dyDescent="0.25">
      <c r="A29" s="120"/>
      <c r="B29" s="121"/>
      <c r="C29" s="121"/>
      <c r="D29" s="122"/>
      <c r="E29" s="121"/>
      <c r="F29" s="261" t="s">
        <v>163</v>
      </c>
      <c r="G29" s="262"/>
      <c r="H29" s="108">
        <f>SUM(H27:H28)</f>
        <v>3423.32</v>
      </c>
    </row>
    <row r="30" spans="1:8" x14ac:dyDescent="0.25">
      <c r="A30" s="170" t="s">
        <v>166</v>
      </c>
      <c r="B30" s="135" t="s">
        <v>167</v>
      </c>
      <c r="C30" s="135" t="str">
        <f>'Itens para CPUs'!B14</f>
        <v>08978/ORSE</v>
      </c>
      <c r="D30" s="161" t="str">
        <f>'Itens para CPUs'!A14</f>
        <v>ÁGUA - CONSUMO EM VOLUME</v>
      </c>
      <c r="E30" s="135" t="str">
        <f>'Itens para CPUs'!D14</f>
        <v>M³</v>
      </c>
      <c r="F30" s="162">
        <f>10</f>
        <v>10</v>
      </c>
      <c r="G30" s="163">
        <f>'Itens para CPUs'!F14</f>
        <v>3.77</v>
      </c>
      <c r="H30" s="164">
        <f>ROUND(F30*G30,2)</f>
        <v>37.700000000000003</v>
      </c>
    </row>
    <row r="31" spans="1:8" x14ac:dyDescent="0.25">
      <c r="B31" s="135" t="s">
        <v>167</v>
      </c>
      <c r="C31" s="135" t="str">
        <f>'Itens para CPUs'!B48</f>
        <v>10562/ORSE</v>
      </c>
      <c r="D31" s="161" t="str">
        <f>'Itens para CPUs'!A48</f>
        <v>MATERIAL DE ESCRITÓRIO</v>
      </c>
      <c r="E31" s="135" t="str">
        <f>'Itens para CPUs'!D48</f>
        <v>MÊS</v>
      </c>
      <c r="F31" s="162">
        <f>1</f>
        <v>1</v>
      </c>
      <c r="G31" s="163">
        <f>'Itens para CPUs'!F48</f>
        <v>30</v>
      </c>
      <c r="H31" s="164">
        <f t="shared" ref="H31:H34" si="1">ROUND(F31*G31,2)</f>
        <v>30</v>
      </c>
    </row>
    <row r="32" spans="1:8" x14ac:dyDescent="0.25">
      <c r="B32" s="135" t="s">
        <v>167</v>
      </c>
      <c r="C32" s="135" t="str">
        <f>'Itens para CPUs'!B49</f>
        <v>10563/ORSE</v>
      </c>
      <c r="D32" s="161" t="str">
        <f>'Itens para CPUs'!A49</f>
        <v>MATERIAL DE LIMPEZA</v>
      </c>
      <c r="E32" s="135" t="str">
        <f>'Itens para CPUs'!D49</f>
        <v>MÊS</v>
      </c>
      <c r="F32" s="162">
        <f>1</f>
        <v>1</v>
      </c>
      <c r="G32" s="163">
        <f>'Itens para CPUs'!F49</f>
        <v>86.6</v>
      </c>
      <c r="H32" s="164">
        <f t="shared" si="1"/>
        <v>86.6</v>
      </c>
    </row>
    <row r="33" spans="1:8" x14ac:dyDescent="0.25">
      <c r="B33" s="135" t="s">
        <v>167</v>
      </c>
      <c r="C33" s="135" t="str">
        <f>'Itens para CPUs'!B50</f>
        <v>10564/ORSE</v>
      </c>
      <c r="D33" s="161" t="str">
        <f>'Itens para CPUs'!A50</f>
        <v>MEDICAMENTOS DE PRIMEIROS SOCORROS</v>
      </c>
      <c r="E33" s="135" t="str">
        <f>'Itens para CPUs'!D50</f>
        <v>MÊS</v>
      </c>
      <c r="F33" s="162">
        <f>1</f>
        <v>1</v>
      </c>
      <c r="G33" s="163">
        <f>'Itens para CPUs'!F50</f>
        <v>29.83</v>
      </c>
      <c r="H33" s="164">
        <f t="shared" si="1"/>
        <v>29.83</v>
      </c>
    </row>
    <row r="34" spans="1:8" x14ac:dyDescent="0.25">
      <c r="B34" s="135" t="s">
        <v>167</v>
      </c>
      <c r="C34" s="135" t="str">
        <f>'Itens para CPUs'!B45</f>
        <v>SINAPI 4222</v>
      </c>
      <c r="D34" s="161" t="str">
        <f>'Itens para CPUs'!A45</f>
        <v>GASOLINA COMUM</v>
      </c>
      <c r="E34" s="135" t="str">
        <f>'Itens para CPUs'!D45</f>
        <v>L</v>
      </c>
      <c r="F34" s="162">
        <f>F26/8</f>
        <v>200</v>
      </c>
      <c r="G34" s="163">
        <f>'Itens para CPUs'!F45</f>
        <v>4.57</v>
      </c>
      <c r="H34" s="164">
        <f t="shared" si="1"/>
        <v>914</v>
      </c>
    </row>
    <row r="35" spans="1:8" x14ac:dyDescent="0.25">
      <c r="F35" s="260" t="s">
        <v>151</v>
      </c>
      <c r="G35" s="260"/>
      <c r="H35" s="165">
        <f>SUM(H30:H34)</f>
        <v>1098.1300000000001</v>
      </c>
    </row>
    <row r="36" spans="1:8" x14ac:dyDescent="0.25">
      <c r="F36" s="260" t="s">
        <v>150</v>
      </c>
      <c r="G36" s="260"/>
      <c r="H36" s="165">
        <f>ROUND(H35*$H$7,2)</f>
        <v>131.78</v>
      </c>
    </row>
    <row r="37" spans="1:8" x14ac:dyDescent="0.25">
      <c r="F37" s="261" t="s">
        <v>155</v>
      </c>
      <c r="G37" s="262"/>
      <c r="H37" s="108">
        <f>SUM(H35:H36)</f>
        <v>1229.9100000000001</v>
      </c>
    </row>
    <row r="38" spans="1:8" x14ac:dyDescent="0.25">
      <c r="F38" s="263" t="s">
        <v>142</v>
      </c>
      <c r="G38" s="263"/>
      <c r="H38" s="109">
        <f>SUM(H17,H29,H37)</f>
        <v>7259.7199999999993</v>
      </c>
    </row>
    <row r="41" spans="1:8" x14ac:dyDescent="0.25">
      <c r="B41" s="223" t="s">
        <v>157</v>
      </c>
      <c r="C41" s="223" t="s">
        <v>158</v>
      </c>
      <c r="D41" s="264" t="s">
        <v>312</v>
      </c>
      <c r="E41" s="223" t="s">
        <v>6</v>
      </c>
      <c r="F41" s="223" t="s">
        <v>7</v>
      </c>
      <c r="G41" s="266" t="s">
        <v>132</v>
      </c>
      <c r="H41" s="266" t="s">
        <v>133</v>
      </c>
    </row>
    <row r="42" spans="1:8" ht="30.75" customHeight="1" x14ac:dyDescent="0.25">
      <c r="B42" s="223" t="s">
        <v>311</v>
      </c>
      <c r="C42" s="223" t="s">
        <v>141</v>
      </c>
      <c r="D42" s="265"/>
      <c r="E42" s="223" t="s">
        <v>136</v>
      </c>
      <c r="F42" s="223">
        <v>1</v>
      </c>
      <c r="G42" s="267"/>
      <c r="H42" s="267"/>
    </row>
    <row r="43" spans="1:8" ht="25.5" customHeight="1" x14ac:dyDescent="0.25">
      <c r="A43" s="170" t="s">
        <v>164</v>
      </c>
      <c r="B43" s="135" t="s">
        <v>208</v>
      </c>
      <c r="C43" s="135" t="str">
        <f>'Itens para CPUs'!B32</f>
        <v>SINAPI 88262</v>
      </c>
      <c r="D43" s="161" t="str">
        <f>'Itens para CPUs'!A32</f>
        <v>CARPINTEIRO DE FORMAS COM ENCARGOS COMPLEMENTARES</v>
      </c>
      <c r="E43" s="135" t="str">
        <f>'Itens para CPUs'!D32</f>
        <v>H</v>
      </c>
      <c r="F43" s="162">
        <f>1</f>
        <v>1</v>
      </c>
      <c r="G43" s="163">
        <f>'Itens para CPUs'!F32</f>
        <v>23.02</v>
      </c>
      <c r="H43" s="164">
        <f>ROUND(F43*G43,2)</f>
        <v>23.02</v>
      </c>
    </row>
    <row r="44" spans="1:8" ht="25.5" customHeight="1" x14ac:dyDescent="0.25">
      <c r="B44" s="135" t="s">
        <v>208</v>
      </c>
      <c r="C44" s="135" t="str">
        <f>'Itens para CPUs'!B65</f>
        <v>SINAPI 88316</v>
      </c>
      <c r="D44" s="161" t="str">
        <f>'Itens para CPUs'!A65</f>
        <v>SERVENTE COM ENCARGOS COMPLEMENTARES</v>
      </c>
      <c r="E44" s="135" t="str">
        <f>'Itens para CPUs'!D65</f>
        <v>H</v>
      </c>
      <c r="F44" s="162">
        <f>2</f>
        <v>2</v>
      </c>
      <c r="G44" s="163">
        <f>'Itens para CPUs'!F65</f>
        <v>16.010000000000002</v>
      </c>
      <c r="H44" s="164">
        <f>ROUND(F44*G44,2)</f>
        <v>32.020000000000003</v>
      </c>
    </row>
    <row r="45" spans="1:8" x14ac:dyDescent="0.25">
      <c r="F45" s="269" t="s">
        <v>160</v>
      </c>
      <c r="G45" s="269"/>
      <c r="H45" s="165">
        <f>SUM(H43:H44)</f>
        <v>55.040000000000006</v>
      </c>
    </row>
    <row r="46" spans="1:8" x14ac:dyDescent="0.25">
      <c r="F46" s="260" t="s">
        <v>388</v>
      </c>
      <c r="G46" s="260"/>
      <c r="H46" s="166">
        <f>ROUND(H45*$H$6,2)</f>
        <v>14.31</v>
      </c>
    </row>
    <row r="47" spans="1:8" x14ac:dyDescent="0.25">
      <c r="F47" s="268" t="s">
        <v>156</v>
      </c>
      <c r="G47" s="268"/>
      <c r="H47" s="106">
        <f>SUM(H45:H46)</f>
        <v>69.350000000000009</v>
      </c>
    </row>
    <row r="48" spans="1:8" s="107" customFormat="1" ht="30" x14ac:dyDescent="0.25">
      <c r="A48" s="120" t="s">
        <v>165</v>
      </c>
      <c r="B48" s="135" t="s">
        <v>141</v>
      </c>
      <c r="C48" s="135" t="str">
        <f>'Itens para CPUs'!B35</f>
        <v>SINAPI 94962</v>
      </c>
      <c r="D48" s="161" t="str">
        <f>'Itens para CPUs'!A35</f>
        <v>CONCRETO MAGRO PARA LASTRO, TRAÇO 1:4,5:4,5 (CIMENTO/AREIA MÉDIA/ BRITA 1) - PREPARO MECÂNICO COM BETONEIRA 400 L. AF_07/2016</v>
      </c>
      <c r="E48" s="135" t="str">
        <f>'Itens para CPUs'!D35</f>
        <v>M³</v>
      </c>
      <c r="F48" s="162">
        <v>0.01</v>
      </c>
      <c r="G48" s="163">
        <f>'Itens para CPUs'!F35</f>
        <v>279.67</v>
      </c>
      <c r="H48" s="164">
        <f>ROUND(F48*G48,2)</f>
        <v>2.8</v>
      </c>
    </row>
    <row r="49" spans="1:8" s="107" customFormat="1" x14ac:dyDescent="0.25">
      <c r="A49" s="120"/>
      <c r="B49" s="135"/>
      <c r="C49" s="135"/>
      <c r="D49" s="161"/>
      <c r="E49" s="135"/>
      <c r="F49" s="162"/>
      <c r="G49" s="163"/>
      <c r="H49" s="164">
        <f t="shared" ref="H49" si="2">ROUND(F49*G49,2)</f>
        <v>0</v>
      </c>
    </row>
    <row r="50" spans="1:8" s="107" customFormat="1" x14ac:dyDescent="0.25">
      <c r="A50" s="120"/>
      <c r="B50" s="121"/>
      <c r="C50" s="121"/>
      <c r="D50" s="122"/>
      <c r="E50" s="121"/>
      <c r="F50" s="269" t="s">
        <v>159</v>
      </c>
      <c r="G50" s="269"/>
      <c r="H50" s="118">
        <f>SUM(H48:H49)</f>
        <v>2.8</v>
      </c>
    </row>
    <row r="51" spans="1:8" s="107" customFormat="1" x14ac:dyDescent="0.25">
      <c r="A51" s="120"/>
      <c r="B51" s="121"/>
      <c r="C51" s="121"/>
      <c r="D51" s="122"/>
      <c r="E51" s="121"/>
      <c r="F51" s="260" t="s">
        <v>389</v>
      </c>
      <c r="G51" s="260"/>
      <c r="H51" s="111">
        <f>ROUND(H50*$H$6,2)</f>
        <v>0.73</v>
      </c>
    </row>
    <row r="52" spans="1:8" s="107" customFormat="1" x14ac:dyDescent="0.25">
      <c r="A52" s="120"/>
      <c r="B52" s="121"/>
      <c r="C52" s="121"/>
      <c r="D52" s="122"/>
      <c r="E52" s="121"/>
      <c r="F52" s="261" t="s">
        <v>163</v>
      </c>
      <c r="G52" s="262"/>
      <c r="H52" s="108">
        <f>SUM(H50:H51)</f>
        <v>3.53</v>
      </c>
    </row>
    <row r="53" spans="1:8" ht="30" x14ac:dyDescent="0.25">
      <c r="A53" s="170" t="s">
        <v>166</v>
      </c>
      <c r="B53" s="135" t="s">
        <v>167</v>
      </c>
      <c r="C53" s="135" t="str">
        <f>'Itens para CPUs'!B62</f>
        <v>SINAPI 4417</v>
      </c>
      <c r="D53" s="161" t="str">
        <f>'Itens para CPUs'!A62</f>
        <v>SARRAFO DE MADEIRA NÃO APARELHADA *2,5 X 7* CM, MAÇARANDUBA, ANGELIM OU EQUIVALENTE DA REGIÃO</v>
      </c>
      <c r="E53" s="135" t="str">
        <f>'Itens para CPUs'!D62</f>
        <v>M</v>
      </c>
      <c r="F53" s="162">
        <v>1</v>
      </c>
      <c r="G53" s="163">
        <f>'Itens para CPUs'!F62</f>
        <v>4.62</v>
      </c>
      <c r="H53" s="164">
        <f>ROUND(F53*G53,2)</f>
        <v>4.62</v>
      </c>
    </row>
    <row r="54" spans="1:8" ht="30" x14ac:dyDescent="0.25">
      <c r="B54" s="135" t="s">
        <v>167</v>
      </c>
      <c r="C54" s="135" t="str">
        <f>'Itens para CPUs'!B57</f>
        <v>SINAPI 4491</v>
      </c>
      <c r="D54" s="161" t="str">
        <f>'Itens para CPUs'!A57</f>
        <v>PONTALETE DE MADEIRA NÃO APARELHADA *7,5 X 7,5* CM (3 X 3") PINUS, MISTA OU EQUIVALENTE DA REGIÃO</v>
      </c>
      <c r="E54" s="135" t="str">
        <f>'Itens para CPUs'!D57</f>
        <v>M</v>
      </c>
      <c r="F54" s="162">
        <v>4</v>
      </c>
      <c r="G54" s="163">
        <f>'Itens para CPUs'!F57</f>
        <v>4.2699999999999996</v>
      </c>
      <c r="H54" s="164">
        <f t="shared" ref="H54:H56" si="3">ROUND(F54*G54,2)</f>
        <v>17.079999999999998</v>
      </c>
    </row>
    <row r="55" spans="1:8" ht="30" x14ac:dyDescent="0.25">
      <c r="B55" s="135" t="s">
        <v>167</v>
      </c>
      <c r="C55" s="135" t="str">
        <f>'Itens para CPUs'!B56</f>
        <v>SINAPI 4813</v>
      </c>
      <c r="D55" s="161" t="str">
        <f>'Itens para CPUs'!A56</f>
        <v>PLACA DE OBRA (PARA CONSTRUÇÃO CIVIL) EM CHAPA GALVANIZADA *N. 22*, ADESIVADA, DE *2,0 X 1,125* M</v>
      </c>
      <c r="E55" s="135" t="str">
        <f>'Itens para CPUs'!D56</f>
        <v>M²</v>
      </c>
      <c r="F55" s="162">
        <v>1</v>
      </c>
      <c r="G55" s="163">
        <f>'Itens para CPUs'!F56</f>
        <v>212.5</v>
      </c>
      <c r="H55" s="164">
        <f t="shared" si="3"/>
        <v>212.5</v>
      </c>
    </row>
    <row r="56" spans="1:8" x14ac:dyDescent="0.25">
      <c r="B56" s="135" t="s">
        <v>167</v>
      </c>
      <c r="C56" s="135" t="str">
        <f>'Itens para CPUs'!B58</f>
        <v>SINAPI 5075</v>
      </c>
      <c r="D56" s="161" t="str">
        <f>'Itens para CPUs'!A58</f>
        <v>PREGO DE AÇO POLIDO COM CABECA 18 X 30 (2 3/4 X 10)</v>
      </c>
      <c r="E56" s="135" t="str">
        <f>'Itens para CPUs'!D58</f>
        <v>KG</v>
      </c>
      <c r="F56" s="162">
        <v>0.11</v>
      </c>
      <c r="G56" s="163">
        <f>'Itens para CPUs'!F58</f>
        <v>10.199999999999999</v>
      </c>
      <c r="H56" s="164">
        <f t="shared" si="3"/>
        <v>1.1200000000000001</v>
      </c>
    </row>
    <row r="57" spans="1:8" x14ac:dyDescent="0.25">
      <c r="F57" s="260" t="s">
        <v>151</v>
      </c>
      <c r="G57" s="260"/>
      <c r="H57" s="165">
        <f>SUM(H53:H56)</f>
        <v>235.32</v>
      </c>
    </row>
    <row r="58" spans="1:8" x14ac:dyDescent="0.25">
      <c r="F58" s="260" t="s">
        <v>150</v>
      </c>
      <c r="G58" s="260"/>
      <c r="H58" s="165">
        <f>ROUND(H57*$H$7,2)</f>
        <v>28.24</v>
      </c>
    </row>
    <row r="59" spans="1:8" x14ac:dyDescent="0.25">
      <c r="F59" s="261" t="s">
        <v>155</v>
      </c>
      <c r="G59" s="262"/>
      <c r="H59" s="108">
        <f>SUM(H57:H58)</f>
        <v>263.56</v>
      </c>
    </row>
    <row r="60" spans="1:8" x14ac:dyDescent="0.25">
      <c r="F60" s="263" t="s">
        <v>142</v>
      </c>
      <c r="G60" s="263"/>
      <c r="H60" s="109">
        <f>SUM(H47,H52,H59)</f>
        <v>336.44</v>
      </c>
    </row>
    <row r="63" spans="1:8" x14ac:dyDescent="0.25">
      <c r="B63" s="223" t="s">
        <v>157</v>
      </c>
      <c r="C63" s="223" t="s">
        <v>158</v>
      </c>
      <c r="D63" s="264" t="s">
        <v>327</v>
      </c>
      <c r="E63" s="223" t="s">
        <v>6</v>
      </c>
      <c r="F63" s="223" t="s">
        <v>7</v>
      </c>
      <c r="G63" s="266" t="s">
        <v>132</v>
      </c>
      <c r="H63" s="266" t="s">
        <v>133</v>
      </c>
    </row>
    <row r="64" spans="1:8" ht="30.75" customHeight="1" x14ac:dyDescent="0.25">
      <c r="B64" s="223" t="s">
        <v>328</v>
      </c>
      <c r="C64" s="223" t="s">
        <v>325</v>
      </c>
      <c r="D64" s="265"/>
      <c r="E64" s="223" t="s">
        <v>349</v>
      </c>
      <c r="F64" s="223">
        <v>1</v>
      </c>
      <c r="G64" s="267"/>
      <c r="H64" s="267"/>
    </row>
    <row r="65" spans="1:8" ht="25.5" customHeight="1" x14ac:dyDescent="0.25">
      <c r="A65" s="170" t="s">
        <v>164</v>
      </c>
      <c r="B65" s="135"/>
      <c r="C65" s="135"/>
      <c r="D65" s="161"/>
      <c r="E65" s="135"/>
      <c r="F65" s="162"/>
      <c r="G65" s="163"/>
      <c r="H65" s="164">
        <f>ROUND(F65*G65,2)</f>
        <v>0</v>
      </c>
    </row>
    <row r="66" spans="1:8" ht="25.5" customHeight="1" x14ac:dyDescent="0.25">
      <c r="B66" s="135"/>
      <c r="C66" s="135"/>
      <c r="D66" s="161"/>
      <c r="E66" s="135"/>
      <c r="F66" s="162"/>
      <c r="G66" s="163"/>
      <c r="H66" s="164">
        <f>ROUND(F66*G66,2)</f>
        <v>0</v>
      </c>
    </row>
    <row r="67" spans="1:8" x14ac:dyDescent="0.25">
      <c r="F67" s="269" t="s">
        <v>160</v>
      </c>
      <c r="G67" s="269"/>
      <c r="H67" s="165">
        <f>SUM(H65:H66)</f>
        <v>0</v>
      </c>
    </row>
    <row r="68" spans="1:8" x14ac:dyDescent="0.25">
      <c r="F68" s="260" t="s">
        <v>388</v>
      </c>
      <c r="G68" s="260"/>
      <c r="H68" s="166">
        <f>ROUND(H67*$H$6,2)</f>
        <v>0</v>
      </c>
    </row>
    <row r="69" spans="1:8" x14ac:dyDescent="0.25">
      <c r="F69" s="268" t="s">
        <v>156</v>
      </c>
      <c r="G69" s="268"/>
      <c r="H69" s="106">
        <f>SUM(H67:H68)</f>
        <v>0</v>
      </c>
    </row>
    <row r="70" spans="1:8" s="107" customFormat="1" ht="75" x14ac:dyDescent="0.25">
      <c r="A70" s="120" t="s">
        <v>165</v>
      </c>
      <c r="B70" s="135" t="s">
        <v>141</v>
      </c>
      <c r="C70" s="135" t="str">
        <f>'Itens para CPUs'!B33</f>
        <v>SINAPI 5824</v>
      </c>
      <c r="D70" s="161" t="str">
        <f>'Itens para CPUs'!A33</f>
        <v>CAMINHÃO TOCO, PBT 16.000 KG, CARGA ÚTIL MÁXIMA DE 10.685 KG, DISTÂNCIA ENTRE EIXOS DE 4,80 M, POTÊNCIA DO MOTOR DE 189 CV, INCLUSIVE CARROCERIA FIXA ABERTA DE MADEIRA PARA TRANSPORTE GERAL DE CARGA SECA, DIMENSÕES APROXIMADAS DE 2,50 X 7,00 X 0,50 M - CHP DIURNO. AF_06/2014</v>
      </c>
      <c r="E70" s="135" t="str">
        <f>'Itens para CPUs'!D33</f>
        <v>CHP</v>
      </c>
      <c r="F70" s="162">
        <v>4.4999999999999997E-3</v>
      </c>
      <c r="G70" s="163">
        <f>'Itens para CPUs'!F33</f>
        <v>140.08000000000001</v>
      </c>
      <c r="H70" s="164">
        <f>ROUND(F70*G70,2)</f>
        <v>0.63</v>
      </c>
    </row>
    <row r="71" spans="1:8" s="107" customFormat="1" x14ac:dyDescent="0.25">
      <c r="A71" s="120"/>
      <c r="B71" s="135"/>
      <c r="C71" s="135"/>
      <c r="D71" s="161"/>
      <c r="E71" s="135"/>
      <c r="F71" s="162"/>
      <c r="G71" s="163"/>
      <c r="H71" s="164">
        <f t="shared" ref="H71" si="4">ROUND(F71*G71,2)</f>
        <v>0</v>
      </c>
    </row>
    <row r="72" spans="1:8" s="107" customFormat="1" x14ac:dyDescent="0.25">
      <c r="A72" s="120"/>
      <c r="B72" s="121"/>
      <c r="C72" s="121"/>
      <c r="D72" s="122"/>
      <c r="E72" s="121"/>
      <c r="F72" s="269" t="s">
        <v>159</v>
      </c>
      <c r="G72" s="269"/>
      <c r="H72" s="118">
        <f>SUM(H70:H71)</f>
        <v>0.63</v>
      </c>
    </row>
    <row r="73" spans="1:8" s="107" customFormat="1" x14ac:dyDescent="0.25">
      <c r="A73" s="120"/>
      <c r="B73" s="121"/>
      <c r="C73" s="121"/>
      <c r="D73" s="122"/>
      <c r="E73" s="121"/>
      <c r="F73" s="260" t="s">
        <v>389</v>
      </c>
      <c r="G73" s="260"/>
      <c r="H73" s="111">
        <f>ROUND(H72*$H$6,2)</f>
        <v>0.16</v>
      </c>
    </row>
    <row r="74" spans="1:8" s="107" customFormat="1" x14ac:dyDescent="0.25">
      <c r="A74" s="120"/>
      <c r="B74" s="121"/>
      <c r="C74" s="121"/>
      <c r="D74" s="122"/>
      <c r="E74" s="121"/>
      <c r="F74" s="261" t="s">
        <v>163</v>
      </c>
      <c r="G74" s="262"/>
      <c r="H74" s="108">
        <f>SUM(H72:H73)</f>
        <v>0.79</v>
      </c>
    </row>
    <row r="75" spans="1:8" x14ac:dyDescent="0.25">
      <c r="A75" s="170" t="s">
        <v>166</v>
      </c>
      <c r="B75" s="135"/>
      <c r="C75" s="135"/>
      <c r="D75" s="161"/>
      <c r="E75" s="135"/>
      <c r="F75" s="162"/>
      <c r="G75" s="163"/>
      <c r="H75" s="164">
        <f>ROUND(F75*G75,2)</f>
        <v>0</v>
      </c>
    </row>
    <row r="76" spans="1:8" x14ac:dyDescent="0.25">
      <c r="B76" s="135"/>
      <c r="C76" s="135"/>
      <c r="D76" s="161"/>
      <c r="E76" s="135"/>
      <c r="F76" s="162"/>
      <c r="G76" s="163"/>
      <c r="H76" s="164">
        <f t="shared" ref="H76:H78" si="5">ROUND(F76*G76,2)</f>
        <v>0</v>
      </c>
    </row>
    <row r="77" spans="1:8" x14ac:dyDescent="0.25">
      <c r="B77" s="135"/>
      <c r="C77" s="135"/>
      <c r="D77" s="161"/>
      <c r="E77" s="135"/>
      <c r="F77" s="162"/>
      <c r="G77" s="163"/>
      <c r="H77" s="164">
        <f t="shared" si="5"/>
        <v>0</v>
      </c>
    </row>
    <row r="78" spans="1:8" x14ac:dyDescent="0.25">
      <c r="B78" s="135"/>
      <c r="C78" s="135"/>
      <c r="D78" s="161"/>
      <c r="E78" s="135"/>
      <c r="F78" s="162"/>
      <c r="G78" s="163"/>
      <c r="H78" s="164">
        <f t="shared" si="5"/>
        <v>0</v>
      </c>
    </row>
    <row r="79" spans="1:8" x14ac:dyDescent="0.25">
      <c r="F79" s="260" t="s">
        <v>151</v>
      </c>
      <c r="G79" s="260"/>
      <c r="H79" s="165">
        <f>SUM(H75:H78)</f>
        <v>0</v>
      </c>
    </row>
    <row r="80" spans="1:8" x14ac:dyDescent="0.25">
      <c r="F80" s="260" t="s">
        <v>150</v>
      </c>
      <c r="G80" s="260"/>
      <c r="H80" s="165">
        <f>ROUND(H79*$H$7,2)</f>
        <v>0</v>
      </c>
    </row>
    <row r="81" spans="1:8" x14ac:dyDescent="0.25">
      <c r="F81" s="261" t="s">
        <v>155</v>
      </c>
      <c r="G81" s="262"/>
      <c r="H81" s="108">
        <f>SUM(H79:H80)</f>
        <v>0</v>
      </c>
    </row>
    <row r="82" spans="1:8" x14ac:dyDescent="0.25">
      <c r="F82" s="263" t="s">
        <v>142</v>
      </c>
      <c r="G82" s="263"/>
      <c r="H82" s="109">
        <f>SUM(H69,H74,H81)</f>
        <v>0.79</v>
      </c>
    </row>
    <row r="85" spans="1:8" x14ac:dyDescent="0.25">
      <c r="B85" s="223" t="s">
        <v>157</v>
      </c>
      <c r="C85" s="223" t="s">
        <v>158</v>
      </c>
      <c r="D85" s="264" t="s">
        <v>330</v>
      </c>
      <c r="E85" s="223" t="s">
        <v>6</v>
      </c>
      <c r="F85" s="223" t="s">
        <v>7</v>
      </c>
      <c r="G85" s="266" t="s">
        <v>132</v>
      </c>
      <c r="H85" s="266" t="s">
        <v>133</v>
      </c>
    </row>
    <row r="86" spans="1:8" ht="30.75" customHeight="1" x14ac:dyDescent="0.25">
      <c r="B86" s="223" t="s">
        <v>329</v>
      </c>
      <c r="C86" s="223" t="s">
        <v>325</v>
      </c>
      <c r="D86" s="265"/>
      <c r="E86" s="223" t="s">
        <v>349</v>
      </c>
      <c r="F86" s="223">
        <v>1</v>
      </c>
      <c r="G86" s="267"/>
      <c r="H86" s="267"/>
    </row>
    <row r="87" spans="1:8" x14ac:dyDescent="0.25">
      <c r="A87" s="170" t="s">
        <v>164</v>
      </c>
      <c r="B87" s="135"/>
      <c r="C87" s="135"/>
      <c r="D87" s="161"/>
      <c r="E87" s="135"/>
      <c r="F87" s="162"/>
      <c r="G87" s="163"/>
      <c r="H87" s="164">
        <f>ROUND(F87*G87,2)</f>
        <v>0</v>
      </c>
    </row>
    <row r="88" spans="1:8" x14ac:dyDescent="0.25">
      <c r="B88" s="135"/>
      <c r="C88" s="135"/>
      <c r="D88" s="161"/>
      <c r="E88" s="135"/>
      <c r="F88" s="162"/>
      <c r="G88" s="163"/>
      <c r="H88" s="164">
        <f>ROUND(F88*G88,2)</f>
        <v>0</v>
      </c>
    </row>
    <row r="89" spans="1:8" x14ac:dyDescent="0.25">
      <c r="F89" s="269" t="s">
        <v>160</v>
      </c>
      <c r="G89" s="269"/>
      <c r="H89" s="165">
        <f>SUM(H87:H88)</f>
        <v>0</v>
      </c>
    </row>
    <row r="90" spans="1:8" x14ac:dyDescent="0.25">
      <c r="F90" s="260" t="s">
        <v>388</v>
      </c>
      <c r="G90" s="260"/>
      <c r="H90" s="166">
        <f>ROUND(H89*$H$6,2)</f>
        <v>0</v>
      </c>
    </row>
    <row r="91" spans="1:8" x14ac:dyDescent="0.25">
      <c r="F91" s="268" t="s">
        <v>156</v>
      </c>
      <c r="G91" s="268"/>
      <c r="H91" s="106">
        <f>SUM(H89:H90)</f>
        <v>0</v>
      </c>
    </row>
    <row r="92" spans="1:8" s="107" customFormat="1" ht="75" x14ac:dyDescent="0.25">
      <c r="A92" s="120" t="s">
        <v>165</v>
      </c>
      <c r="B92" s="135" t="s">
        <v>141</v>
      </c>
      <c r="C92" s="135" t="str">
        <f>'Itens para CPUs'!B33</f>
        <v>SINAPI 5824</v>
      </c>
      <c r="D92" s="161" t="str">
        <f>'Itens para CPUs'!A33</f>
        <v>CAMINHÃO TOCO, PBT 16.000 KG, CARGA ÚTIL MÁXIMA DE 10.685 KG, DISTÂNCIA ENTRE EIXOS DE 4,80 M, POTÊNCIA DO MOTOR DE 189 CV, INCLUSIVE CARROCERIA FIXA ABERTA DE MADEIRA PARA TRANSPORTE GERAL DE CARGA SECA, DIMENSÕES APROXIMADAS DE 2,50 X 7,00 X 0,50 M - CHP DIURNO. AF_06/2014</v>
      </c>
      <c r="E92" s="135" t="str">
        <f>'Itens para CPUs'!D33</f>
        <v>CHP</v>
      </c>
      <c r="F92" s="162">
        <v>4.4999999999999997E-3</v>
      </c>
      <c r="G92" s="163">
        <f>'Itens para CPUs'!F33</f>
        <v>140.08000000000001</v>
      </c>
      <c r="H92" s="164">
        <f>ROUND(F92*G92,2)</f>
        <v>0.63</v>
      </c>
    </row>
    <row r="93" spans="1:8" s="107" customFormat="1" x14ac:dyDescent="0.25">
      <c r="A93" s="120"/>
      <c r="B93" s="135"/>
      <c r="C93" s="135"/>
      <c r="D93" s="161"/>
      <c r="E93" s="135"/>
      <c r="F93" s="162"/>
      <c r="G93" s="163"/>
      <c r="H93" s="164">
        <f t="shared" ref="H93" si="6">ROUND(F93*G93,2)</f>
        <v>0</v>
      </c>
    </row>
    <row r="94" spans="1:8" s="107" customFormat="1" x14ac:dyDescent="0.25">
      <c r="A94" s="120"/>
      <c r="B94" s="121"/>
      <c r="C94" s="121"/>
      <c r="D94" s="122"/>
      <c r="E94" s="121"/>
      <c r="F94" s="269" t="s">
        <v>159</v>
      </c>
      <c r="G94" s="269"/>
      <c r="H94" s="118">
        <f>SUM(H92:H93)</f>
        <v>0.63</v>
      </c>
    </row>
    <row r="95" spans="1:8" s="107" customFormat="1" x14ac:dyDescent="0.25">
      <c r="A95" s="120"/>
      <c r="B95" s="121"/>
      <c r="C95" s="121"/>
      <c r="D95" s="122"/>
      <c r="E95" s="121"/>
      <c r="F95" s="260" t="s">
        <v>389</v>
      </c>
      <c r="G95" s="260"/>
      <c r="H95" s="111">
        <f>ROUND(H94*$H$6,2)</f>
        <v>0.16</v>
      </c>
    </row>
    <row r="96" spans="1:8" s="107" customFormat="1" x14ac:dyDescent="0.25">
      <c r="A96" s="120"/>
      <c r="B96" s="121"/>
      <c r="C96" s="121"/>
      <c r="D96" s="122"/>
      <c r="E96" s="121"/>
      <c r="F96" s="261" t="s">
        <v>163</v>
      </c>
      <c r="G96" s="262"/>
      <c r="H96" s="108">
        <f>SUM(H94:H95)</f>
        <v>0.79</v>
      </c>
    </row>
    <row r="97" spans="1:8" x14ac:dyDescent="0.25">
      <c r="A97" s="170" t="s">
        <v>166</v>
      </c>
      <c r="B97" s="135"/>
      <c r="C97" s="135"/>
      <c r="D97" s="161"/>
      <c r="E97" s="135"/>
      <c r="F97" s="162"/>
      <c r="G97" s="163"/>
      <c r="H97" s="164">
        <f>ROUND(F97*G97,2)</f>
        <v>0</v>
      </c>
    </row>
    <row r="98" spans="1:8" x14ac:dyDescent="0.25">
      <c r="B98" s="135"/>
      <c r="C98" s="135"/>
      <c r="D98" s="161"/>
      <c r="E98" s="135"/>
      <c r="F98" s="162"/>
      <c r="G98" s="163"/>
      <c r="H98" s="164">
        <f t="shared" ref="H98" si="7">ROUND(F98*G98,2)</f>
        <v>0</v>
      </c>
    </row>
    <row r="99" spans="1:8" x14ac:dyDescent="0.25">
      <c r="F99" s="260" t="s">
        <v>151</v>
      </c>
      <c r="G99" s="260"/>
      <c r="H99" s="165">
        <f>SUM(H97:H98)</f>
        <v>0</v>
      </c>
    </row>
    <row r="100" spans="1:8" x14ac:dyDescent="0.25">
      <c r="F100" s="260" t="s">
        <v>150</v>
      </c>
      <c r="G100" s="260"/>
      <c r="H100" s="165">
        <f>ROUND(H99*$H$7,2)</f>
        <v>0</v>
      </c>
    </row>
    <row r="101" spans="1:8" x14ac:dyDescent="0.25">
      <c r="F101" s="261" t="s">
        <v>155</v>
      </c>
      <c r="G101" s="262"/>
      <c r="H101" s="108">
        <f>SUM(H99:H100)</f>
        <v>0</v>
      </c>
    </row>
    <row r="102" spans="1:8" x14ac:dyDescent="0.25">
      <c r="F102" s="263" t="s">
        <v>142</v>
      </c>
      <c r="G102" s="263"/>
      <c r="H102" s="109">
        <f>SUM(H91,H96,H101)</f>
        <v>0.79</v>
      </c>
    </row>
    <row r="105" spans="1:8" x14ac:dyDescent="0.25">
      <c r="B105" s="223" t="s">
        <v>157</v>
      </c>
      <c r="C105" s="223" t="s">
        <v>158</v>
      </c>
      <c r="D105" s="264" t="s">
        <v>264</v>
      </c>
      <c r="E105" s="223" t="s">
        <v>6</v>
      </c>
      <c r="F105" s="223" t="s">
        <v>7</v>
      </c>
      <c r="G105" s="266" t="s">
        <v>132</v>
      </c>
      <c r="H105" s="266" t="s">
        <v>133</v>
      </c>
    </row>
    <row r="106" spans="1:8" ht="30.75" customHeight="1" x14ac:dyDescent="0.25">
      <c r="B106" s="223" t="s">
        <v>227</v>
      </c>
      <c r="C106" s="223" t="s">
        <v>257</v>
      </c>
      <c r="D106" s="265"/>
      <c r="E106" s="223" t="s">
        <v>137</v>
      </c>
      <c r="F106" s="223">
        <v>1</v>
      </c>
      <c r="G106" s="267"/>
      <c r="H106" s="267"/>
    </row>
    <row r="107" spans="1:8" ht="25.5" customHeight="1" x14ac:dyDescent="0.25">
      <c r="A107" s="170" t="s">
        <v>164</v>
      </c>
      <c r="B107" s="135" t="s">
        <v>208</v>
      </c>
      <c r="C107" s="135" t="str">
        <f>'Itens para CPUs'!B65</f>
        <v>SINAPI 88316</v>
      </c>
      <c r="D107" s="161" t="str">
        <f>'Itens para CPUs'!A65</f>
        <v>SERVENTE COM ENCARGOS COMPLEMENTARES</v>
      </c>
      <c r="E107" s="135" t="str">
        <f>'Itens para CPUs'!D65</f>
        <v>H</v>
      </c>
      <c r="F107" s="162">
        <v>7.8399999999999997E-2</v>
      </c>
      <c r="G107" s="163">
        <f>'Itens para CPUs'!F65</f>
        <v>16.010000000000002</v>
      </c>
      <c r="H107" s="164">
        <f>ROUND(F107*G107,2)</f>
        <v>1.26</v>
      </c>
    </row>
    <row r="108" spans="1:8" x14ac:dyDescent="0.25">
      <c r="B108" s="135"/>
      <c r="C108" s="135"/>
      <c r="D108" s="161"/>
      <c r="E108" s="135"/>
      <c r="F108" s="162"/>
      <c r="G108" s="163"/>
      <c r="H108" s="164">
        <f>ROUND(F108*G108,2)</f>
        <v>0</v>
      </c>
    </row>
    <row r="109" spans="1:8" x14ac:dyDescent="0.25">
      <c r="F109" s="269" t="s">
        <v>160</v>
      </c>
      <c r="G109" s="269"/>
      <c r="H109" s="165">
        <f>SUM(H107:H108)</f>
        <v>1.26</v>
      </c>
    </row>
    <row r="110" spans="1:8" x14ac:dyDescent="0.25">
      <c r="F110" s="260" t="s">
        <v>388</v>
      </c>
      <c r="G110" s="260"/>
      <c r="H110" s="166">
        <f>ROUND(H109*$H$6,2)</f>
        <v>0.33</v>
      </c>
    </row>
    <row r="111" spans="1:8" x14ac:dyDescent="0.25">
      <c r="F111" s="268" t="s">
        <v>156</v>
      </c>
      <c r="G111" s="268"/>
      <c r="H111" s="106">
        <f>SUM(H109:H110)</f>
        <v>1.59</v>
      </c>
    </row>
    <row r="112" spans="1:8" s="107" customFormat="1" ht="60" x14ac:dyDescent="0.25">
      <c r="A112" s="120" t="s">
        <v>165</v>
      </c>
      <c r="B112" s="135" t="s">
        <v>141</v>
      </c>
      <c r="C112" s="135" t="str">
        <f>'Itens para CPUs'!B59</f>
        <v>SINAPI 5678</v>
      </c>
      <c r="D112" s="161" t="str">
        <f>'Itens para CPUs'!A59</f>
        <v>RETROESCAVADEIRA SOBRE RODAS COM CARREGADEIRA, TRAÇÃO 4X4, POTÊNCIA LÍQ. 88 HP, CAÇAMBA CARREG. CAP. MÍN. 1 M³, CAÇAMBA RETRO CAP. 0,26 M³, PESO OPERACIONAL MÍN. 6.674 KG, PROFUNDIDADE ESCAVAÇÃO MÁX. 4,37 M - CHP DIURNO. AF_06/2014</v>
      </c>
      <c r="E112" s="135" t="str">
        <f>'Itens para CPUs'!D59</f>
        <v>CHP</v>
      </c>
      <c r="F112" s="162">
        <v>3.5499999999999997E-2</v>
      </c>
      <c r="G112" s="163">
        <f>'Itens para CPUs'!F59</f>
        <v>107.85</v>
      </c>
      <c r="H112" s="164">
        <f>ROUND(F112*G112,2)</f>
        <v>3.83</v>
      </c>
    </row>
    <row r="113" spans="1:8" s="107" customFormat="1" ht="60" x14ac:dyDescent="0.25">
      <c r="A113" s="120"/>
      <c r="B113" s="135" t="s">
        <v>141</v>
      </c>
      <c r="C113" s="135" t="str">
        <f>'Itens para CPUs'!B60</f>
        <v>SINAPI 5679</v>
      </c>
      <c r="D113" s="161" t="str">
        <f>'Itens para CPUs'!A60</f>
        <v>RETROESCAVADEIRA SOBRE RODAS COM CARREGADEIRA, TRAÇÃO 4X4, POTÊNCIA LÍQ. 88 HP, CAÇAMBA CARREG. CAP. MÍN. 1 M³, CAÇAMBA RETRO CAP. 0,26 M³, PESO OPERACIONAL MÍN. 6.674 KG, PROFUNDIDADE ESCAVAÇÃO MÁX. 4,37 M - CHI DIURNO. AF_06/2014</v>
      </c>
      <c r="E113" s="135" t="str">
        <f>'Itens para CPUs'!D60</f>
        <v>CHI</v>
      </c>
      <c r="F113" s="162">
        <v>4.2900000000000001E-2</v>
      </c>
      <c r="G113" s="163">
        <f>'Itens para CPUs'!F60</f>
        <v>46.96</v>
      </c>
      <c r="H113" s="164">
        <f>ROUND(F113*G113,2)</f>
        <v>2.0099999999999998</v>
      </c>
    </row>
    <row r="114" spans="1:8" s="107" customFormat="1" x14ac:dyDescent="0.25">
      <c r="A114" s="120"/>
      <c r="B114" s="121"/>
      <c r="C114" s="121"/>
      <c r="D114" s="122"/>
      <c r="E114" s="121"/>
      <c r="F114" s="269" t="s">
        <v>159</v>
      </c>
      <c r="G114" s="269"/>
      <c r="H114" s="118">
        <f>SUM(H112:H113)</f>
        <v>5.84</v>
      </c>
    </row>
    <row r="115" spans="1:8" s="107" customFormat="1" x14ac:dyDescent="0.25">
      <c r="A115" s="120"/>
      <c r="B115" s="121"/>
      <c r="C115" s="121"/>
      <c r="D115" s="122"/>
      <c r="E115" s="121"/>
      <c r="F115" s="260" t="s">
        <v>389</v>
      </c>
      <c r="G115" s="260"/>
      <c r="H115" s="111">
        <f>ROUND(H114*$H$6,2)</f>
        <v>1.52</v>
      </c>
    </row>
    <row r="116" spans="1:8" s="107" customFormat="1" x14ac:dyDescent="0.25">
      <c r="A116" s="120"/>
      <c r="B116" s="121"/>
      <c r="C116" s="121"/>
      <c r="D116" s="122"/>
      <c r="E116" s="121"/>
      <c r="F116" s="261" t="s">
        <v>163</v>
      </c>
      <c r="G116" s="262"/>
      <c r="H116" s="108">
        <f>SUM(H114:H115)</f>
        <v>7.3599999999999994</v>
      </c>
    </row>
    <row r="117" spans="1:8" x14ac:dyDescent="0.25">
      <c r="A117" s="170" t="s">
        <v>166</v>
      </c>
      <c r="B117" s="135"/>
      <c r="C117" s="135"/>
      <c r="D117" s="161"/>
      <c r="E117" s="135"/>
      <c r="F117" s="162"/>
      <c r="G117" s="163"/>
      <c r="H117" s="164">
        <f>ROUND(F117*G117,2)</f>
        <v>0</v>
      </c>
    </row>
    <row r="118" spans="1:8" x14ac:dyDescent="0.25">
      <c r="B118" s="135"/>
      <c r="C118" s="135"/>
      <c r="D118" s="161"/>
      <c r="E118" s="135"/>
      <c r="F118" s="162"/>
      <c r="G118" s="163"/>
      <c r="H118" s="164">
        <f>ROUND(F118*G118,2)</f>
        <v>0</v>
      </c>
    </row>
    <row r="119" spans="1:8" x14ac:dyDescent="0.25">
      <c r="F119" s="260" t="s">
        <v>151</v>
      </c>
      <c r="G119" s="260"/>
      <c r="H119" s="165">
        <f>SUM(H117:H118)</f>
        <v>0</v>
      </c>
    </row>
    <row r="120" spans="1:8" x14ac:dyDescent="0.25">
      <c r="F120" s="260" t="s">
        <v>150</v>
      </c>
      <c r="G120" s="260"/>
      <c r="H120" s="165">
        <f>ROUND(H119*$H$7,2)</f>
        <v>0</v>
      </c>
    </row>
    <row r="121" spans="1:8" x14ac:dyDescent="0.25">
      <c r="F121" s="261" t="s">
        <v>155</v>
      </c>
      <c r="G121" s="262"/>
      <c r="H121" s="108">
        <f>SUM(H119:H120)</f>
        <v>0</v>
      </c>
    </row>
    <row r="122" spans="1:8" x14ac:dyDescent="0.25">
      <c r="F122" s="263" t="s">
        <v>142</v>
      </c>
      <c r="G122" s="263"/>
      <c r="H122" s="109">
        <f>SUM(H111,H116,H121)</f>
        <v>8.9499999999999993</v>
      </c>
    </row>
    <row r="125" spans="1:8" x14ac:dyDescent="0.25">
      <c r="B125" s="223" t="s">
        <v>157</v>
      </c>
      <c r="C125" s="223" t="s">
        <v>158</v>
      </c>
      <c r="D125" s="264" t="s">
        <v>213</v>
      </c>
      <c r="E125" s="223" t="s">
        <v>6</v>
      </c>
      <c r="F125" s="223" t="s">
        <v>7</v>
      </c>
      <c r="G125" s="266" t="s">
        <v>132</v>
      </c>
      <c r="H125" s="266" t="s">
        <v>133</v>
      </c>
    </row>
    <row r="126" spans="1:8" ht="50.25" customHeight="1" x14ac:dyDescent="0.25">
      <c r="B126" s="223" t="s">
        <v>231</v>
      </c>
      <c r="C126" s="223" t="s">
        <v>214</v>
      </c>
      <c r="D126" s="265"/>
      <c r="E126" s="223" t="s">
        <v>137</v>
      </c>
      <c r="F126" s="223">
        <v>1</v>
      </c>
      <c r="G126" s="267"/>
      <c r="H126" s="267"/>
    </row>
    <row r="127" spans="1:8" ht="25.5" customHeight="1" x14ac:dyDescent="0.25">
      <c r="A127" s="170" t="s">
        <v>164</v>
      </c>
      <c r="B127" s="135" t="s">
        <v>208</v>
      </c>
      <c r="C127" s="135" t="str">
        <f>'Itens para CPUs'!B54</f>
        <v>SINAPI 88309</v>
      </c>
      <c r="D127" s="161" t="str">
        <f>'Itens para CPUs'!A54</f>
        <v>PEDREIRO COM ENCARGOS COMPLEMENTARES</v>
      </c>
      <c r="E127" s="135" t="str">
        <f>'Itens para CPUs'!D54</f>
        <v>H</v>
      </c>
      <c r="F127" s="162">
        <v>1.9830000000000001</v>
      </c>
      <c r="G127" s="163">
        <f>'Itens para CPUs'!F54</f>
        <v>23.2</v>
      </c>
      <c r="H127" s="164">
        <f>ROUND(F127*G127,2)</f>
        <v>46.01</v>
      </c>
    </row>
    <row r="128" spans="1:8" x14ac:dyDescent="0.25">
      <c r="B128" s="135" t="s">
        <v>208</v>
      </c>
      <c r="C128" s="135" t="str">
        <f>'Itens para CPUs'!B65</f>
        <v>SINAPI 88316</v>
      </c>
      <c r="D128" s="161" t="str">
        <f>'Itens para CPUs'!A65</f>
        <v>SERVENTE COM ENCARGOS COMPLEMENTARES</v>
      </c>
      <c r="E128" s="135" t="str">
        <f>'Itens para CPUs'!D65</f>
        <v>H</v>
      </c>
      <c r="F128" s="162">
        <v>4.2389999999999999</v>
      </c>
      <c r="G128" s="163">
        <f>'Itens para CPUs'!F65</f>
        <v>16.010000000000002</v>
      </c>
      <c r="H128" s="164">
        <f>ROUND(F128*G128,2)</f>
        <v>67.87</v>
      </c>
    </row>
    <row r="129" spans="1:8" x14ac:dyDescent="0.25">
      <c r="B129" s="135" t="s">
        <v>208</v>
      </c>
      <c r="C129" s="135" t="str">
        <f>'Itens para CPUs'!B32</f>
        <v>SINAPI 88262</v>
      </c>
      <c r="D129" s="161" t="str">
        <f>'Itens para CPUs'!A32</f>
        <v>CARPINTEIRO DE FORMAS COM ENCARGOS COMPLEMENTARES</v>
      </c>
      <c r="E129" s="135" t="str">
        <f>'Itens para CPUs'!D32</f>
        <v>H</v>
      </c>
      <c r="F129" s="162">
        <v>2.2559999999999998</v>
      </c>
      <c r="G129" s="163">
        <f>'Itens para CPUs'!F32</f>
        <v>23.02</v>
      </c>
      <c r="H129" s="164">
        <f>ROUND(F129*G129,2)</f>
        <v>51.93</v>
      </c>
    </row>
    <row r="130" spans="1:8" x14ac:dyDescent="0.25">
      <c r="F130" s="269" t="s">
        <v>160</v>
      </c>
      <c r="G130" s="269"/>
      <c r="H130" s="165">
        <f>SUM(H127:H129)</f>
        <v>165.81</v>
      </c>
    </row>
    <row r="131" spans="1:8" x14ac:dyDescent="0.25">
      <c r="F131" s="260" t="s">
        <v>388</v>
      </c>
      <c r="G131" s="260"/>
      <c r="H131" s="166">
        <f>ROUND(H130*$H$6,2)</f>
        <v>43.11</v>
      </c>
    </row>
    <row r="132" spans="1:8" x14ac:dyDescent="0.25">
      <c r="F132" s="268" t="s">
        <v>156</v>
      </c>
      <c r="G132" s="268"/>
      <c r="H132" s="106">
        <f>SUM(H130:H131)</f>
        <v>208.92000000000002</v>
      </c>
    </row>
    <row r="133" spans="1:8" s="107" customFormat="1" ht="30" x14ac:dyDescent="0.25">
      <c r="A133" s="120" t="s">
        <v>165</v>
      </c>
      <c r="B133" s="135" t="s">
        <v>141</v>
      </c>
      <c r="C133" s="135" t="str">
        <f>'Itens para CPUs'!B34</f>
        <v>SINAPI 94964</v>
      </c>
      <c r="D133" s="161" t="str">
        <f>'Itens para CPUs'!A34</f>
        <v>CONCRETO FCK = 20MPA, TRAÇO 1:2,7:3 (CIMENTO/ AREIA MÉDIA/ BRITA 1)  - PREPARO MECÂNICO COM BETONEIRA 400 L. AF_07/2016</v>
      </c>
      <c r="E133" s="135" t="str">
        <f>'Itens para CPUs'!D34</f>
        <v>M³</v>
      </c>
      <c r="F133" s="162">
        <v>1.2130000000000001</v>
      </c>
      <c r="G133" s="163">
        <f>'Itens para CPUs'!F34</f>
        <v>339.72</v>
      </c>
      <c r="H133" s="164">
        <f>ROUND(F133*G133,2)</f>
        <v>412.08</v>
      </c>
    </row>
    <row r="134" spans="1:8" s="107" customFormat="1" x14ac:dyDescent="0.25">
      <c r="A134" s="120"/>
      <c r="B134" s="135"/>
      <c r="C134" s="135"/>
      <c r="D134" s="161"/>
      <c r="E134" s="135"/>
      <c r="F134" s="162"/>
      <c r="G134" s="163"/>
      <c r="H134" s="164">
        <f>ROUND(F134*G134,2)</f>
        <v>0</v>
      </c>
    </row>
    <row r="135" spans="1:8" s="107" customFormat="1" x14ac:dyDescent="0.25">
      <c r="A135" s="120"/>
      <c r="B135" s="121"/>
      <c r="C135" s="121"/>
      <c r="D135" s="122"/>
      <c r="E135" s="121"/>
      <c r="F135" s="269" t="s">
        <v>159</v>
      </c>
      <c r="G135" s="269"/>
      <c r="H135" s="118">
        <f>SUM(H133:H134)</f>
        <v>412.08</v>
      </c>
    </row>
    <row r="136" spans="1:8" s="107" customFormat="1" x14ac:dyDescent="0.25">
      <c r="A136" s="120"/>
      <c r="B136" s="121"/>
      <c r="C136" s="121"/>
      <c r="D136" s="122"/>
      <c r="E136" s="121"/>
      <c r="F136" s="260" t="s">
        <v>389</v>
      </c>
      <c r="G136" s="260"/>
      <c r="H136" s="111">
        <f>ROUND(H135*$H$6,2)</f>
        <v>107.14</v>
      </c>
    </row>
    <row r="137" spans="1:8" s="107" customFormat="1" x14ac:dyDescent="0.25">
      <c r="A137" s="120"/>
      <c r="B137" s="121"/>
      <c r="C137" s="121"/>
      <c r="D137" s="122"/>
      <c r="E137" s="121"/>
      <c r="F137" s="261" t="s">
        <v>163</v>
      </c>
      <c r="G137" s="262"/>
      <c r="H137" s="108">
        <f>SUM(H135:H136)</f>
        <v>519.22</v>
      </c>
    </row>
    <row r="138" spans="1:8" ht="30" x14ac:dyDescent="0.25">
      <c r="A138" s="170" t="s">
        <v>166</v>
      </c>
      <c r="B138" s="135" t="s">
        <v>167</v>
      </c>
      <c r="C138" s="135" t="str">
        <f>'Itens para CPUs'!B64</f>
        <v>SINAPI 4460</v>
      </c>
      <c r="D138" s="161" t="str">
        <f>'Itens para CPUs'!A64</f>
        <v>SARRAFO DE MADEIRA NÃO APARELHADA *2,5 X 10 CM, MACARANDUBA, ANGELIM OU EQUIVALENTE DA REGIÃO</v>
      </c>
      <c r="E138" s="135" t="str">
        <f>'Itens para CPUs'!D64</f>
        <v>M</v>
      </c>
      <c r="F138" s="162">
        <v>2.5</v>
      </c>
      <c r="G138" s="163">
        <f>'Itens para CPUs'!F64</f>
        <v>8.0399999999999991</v>
      </c>
      <c r="H138" s="164">
        <f>ROUND(F138*G138,2)</f>
        <v>20.100000000000001</v>
      </c>
    </row>
    <row r="139" spans="1:8" ht="30" x14ac:dyDescent="0.25">
      <c r="B139" s="135" t="s">
        <v>167</v>
      </c>
      <c r="C139" s="135" t="str">
        <f>'Itens para CPUs'!B63</f>
        <v>SINAPI 4517</v>
      </c>
      <c r="D139" s="161" t="str">
        <f>'Itens para CPUs'!A63</f>
        <v>SARRAFO DE MADEIRA NÃO APARELHADA *2,5 X 7,5* CM (1 X 3 ") PINUS, MISTA OU EQUIVALENTE DA REGIÃO</v>
      </c>
      <c r="E139" s="135" t="str">
        <f>'Itens para CPUs'!D63</f>
        <v>M</v>
      </c>
      <c r="F139" s="162">
        <v>2</v>
      </c>
      <c r="G139" s="163">
        <f>'Itens para CPUs'!F63</f>
        <v>1.53</v>
      </c>
      <c r="H139" s="164">
        <f t="shared" ref="H139" si="8">ROUND(F139*G139,2)</f>
        <v>3.06</v>
      </c>
    </row>
    <row r="140" spans="1:8" x14ac:dyDescent="0.25">
      <c r="F140" s="260" t="s">
        <v>151</v>
      </c>
      <c r="G140" s="260"/>
      <c r="H140" s="165">
        <f>SUM(H138:H139)</f>
        <v>23.16</v>
      </c>
    </row>
    <row r="141" spans="1:8" x14ac:dyDescent="0.25">
      <c r="F141" s="260" t="s">
        <v>150</v>
      </c>
      <c r="G141" s="260"/>
      <c r="H141" s="165">
        <f>ROUND(H140*$H$7,2)</f>
        <v>2.78</v>
      </c>
    </row>
    <row r="142" spans="1:8" x14ac:dyDescent="0.25">
      <c r="F142" s="261" t="s">
        <v>155</v>
      </c>
      <c r="G142" s="262"/>
      <c r="H142" s="108">
        <f>SUM(H140:H141)</f>
        <v>25.94</v>
      </c>
    </row>
    <row r="143" spans="1:8" x14ac:dyDescent="0.25">
      <c r="F143" s="263" t="s">
        <v>142</v>
      </c>
      <c r="G143" s="263"/>
      <c r="H143" s="109">
        <f>SUM(H132,H137,H142)</f>
        <v>754.08000000000015</v>
      </c>
    </row>
    <row r="146" spans="1:8" x14ac:dyDescent="0.25">
      <c r="B146" s="223" t="s">
        <v>157</v>
      </c>
      <c r="C146" s="223" t="s">
        <v>158</v>
      </c>
      <c r="D146" s="264" t="s">
        <v>355</v>
      </c>
      <c r="E146" s="223" t="s">
        <v>6</v>
      </c>
      <c r="F146" s="223" t="s">
        <v>7</v>
      </c>
      <c r="G146" s="266" t="s">
        <v>132</v>
      </c>
      <c r="H146" s="266" t="s">
        <v>133</v>
      </c>
    </row>
    <row r="147" spans="1:8" ht="50.25" customHeight="1" x14ac:dyDescent="0.25">
      <c r="B147" s="223" t="s">
        <v>232</v>
      </c>
      <c r="C147" s="223" t="s">
        <v>356</v>
      </c>
      <c r="D147" s="265"/>
      <c r="E147" s="223" t="s">
        <v>136</v>
      </c>
      <c r="F147" s="223">
        <v>1</v>
      </c>
      <c r="G147" s="267"/>
      <c r="H147" s="267"/>
    </row>
    <row r="148" spans="1:8" ht="25.5" customHeight="1" x14ac:dyDescent="0.25">
      <c r="A148" s="170" t="s">
        <v>164</v>
      </c>
      <c r="B148" s="135" t="s">
        <v>208</v>
      </c>
      <c r="C148" s="135" t="str">
        <f>'Itens para CPUs'!B54</f>
        <v>SINAPI 88309</v>
      </c>
      <c r="D148" s="161" t="str">
        <f>'Itens para CPUs'!A54</f>
        <v>PEDREIRO COM ENCARGOS COMPLEMENTARES</v>
      </c>
      <c r="E148" s="135" t="str">
        <f>'Itens para CPUs'!D54</f>
        <v>H</v>
      </c>
      <c r="F148" s="162">
        <v>1.37</v>
      </c>
      <c r="G148" s="163">
        <f>'Itens para CPUs'!F54</f>
        <v>23.2</v>
      </c>
      <c r="H148" s="164">
        <f>ROUND(F148*G148,2)</f>
        <v>31.78</v>
      </c>
    </row>
    <row r="149" spans="1:8" x14ac:dyDescent="0.25">
      <c r="B149" s="135" t="s">
        <v>208</v>
      </c>
      <c r="C149" s="135" t="str">
        <f>'Itens para CPUs'!B65</f>
        <v>SINAPI 88316</v>
      </c>
      <c r="D149" s="161" t="str">
        <f>'Itens para CPUs'!A65</f>
        <v>SERVENTE COM ENCARGOS COMPLEMENTARES</v>
      </c>
      <c r="E149" s="135" t="str">
        <f>'Itens para CPUs'!D65</f>
        <v>H</v>
      </c>
      <c r="F149" s="162">
        <v>0.68500000000000005</v>
      </c>
      <c r="G149" s="163">
        <f>'Itens para CPUs'!F65</f>
        <v>16.010000000000002</v>
      </c>
      <c r="H149" s="164">
        <f>ROUND(F149*G149,2)</f>
        <v>10.97</v>
      </c>
    </row>
    <row r="150" spans="1:8" x14ac:dyDescent="0.25">
      <c r="F150" s="269" t="s">
        <v>160</v>
      </c>
      <c r="G150" s="269"/>
      <c r="H150" s="165">
        <f>SUM(H148:H149)</f>
        <v>42.75</v>
      </c>
    </row>
    <row r="151" spans="1:8" x14ac:dyDescent="0.25">
      <c r="F151" s="260" t="s">
        <v>388</v>
      </c>
      <c r="G151" s="260"/>
      <c r="H151" s="166">
        <f>ROUND(H150*$H$6,2)</f>
        <v>11.12</v>
      </c>
    </row>
    <row r="152" spans="1:8" x14ac:dyDescent="0.25">
      <c r="F152" s="268" t="s">
        <v>156</v>
      </c>
      <c r="G152" s="268"/>
      <c r="H152" s="106">
        <f>SUM(H150:H151)</f>
        <v>53.87</v>
      </c>
    </row>
    <row r="153" spans="1:8" s="107" customFormat="1" ht="45" x14ac:dyDescent="0.25">
      <c r="A153" s="120" t="s">
        <v>165</v>
      </c>
      <c r="B153" s="135" t="s">
        <v>141</v>
      </c>
      <c r="C153" s="135" t="str">
        <f>'Itens para CPUs'!B25</f>
        <v>SINAPI 87369</v>
      </c>
      <c r="D153" s="161" t="str">
        <f>'Itens para CPUs'!A25</f>
        <v>ARGAMASSA TRAÇO 1:2:8 (EM VOLUME DE CIMENTO, CAL E AREIA MÉDIA ÚMIDA) PARA EMBOÇO/MASSA ÚNICA/ASSENTAMENTO DE ALVENARIA DE VEDAÇÃO, PREPARO MANUAL. AF_08/2019</v>
      </c>
      <c r="E153" s="135" t="str">
        <f>'Itens para CPUs'!D24</f>
        <v>M³</v>
      </c>
      <c r="F153" s="162">
        <v>9.7999999999999997E-3</v>
      </c>
      <c r="G153" s="163">
        <f>'Itens para CPUs'!F25</f>
        <v>491.3</v>
      </c>
      <c r="H153" s="164">
        <f>ROUND(F153*G153,2)</f>
        <v>4.8099999999999996</v>
      </c>
    </row>
    <row r="154" spans="1:8" s="107" customFormat="1" x14ac:dyDescent="0.25">
      <c r="A154" s="120"/>
      <c r="B154" s="135"/>
      <c r="C154" s="135"/>
      <c r="D154" s="161"/>
      <c r="E154" s="135"/>
      <c r="F154" s="162"/>
      <c r="G154" s="163"/>
      <c r="H154" s="164">
        <f>ROUND(F154*G154,2)</f>
        <v>0</v>
      </c>
    </row>
    <row r="155" spans="1:8" s="107" customFormat="1" x14ac:dyDescent="0.25">
      <c r="A155" s="120"/>
      <c r="B155" s="121"/>
      <c r="C155" s="121"/>
      <c r="D155" s="122"/>
      <c r="E155" s="121"/>
      <c r="F155" s="269" t="s">
        <v>159</v>
      </c>
      <c r="G155" s="269"/>
      <c r="H155" s="118">
        <f>SUM(H153:H154)</f>
        <v>4.8099999999999996</v>
      </c>
    </row>
    <row r="156" spans="1:8" s="107" customFormat="1" x14ac:dyDescent="0.25">
      <c r="A156" s="120"/>
      <c r="B156" s="121"/>
      <c r="C156" s="121"/>
      <c r="D156" s="122"/>
      <c r="E156" s="121"/>
      <c r="F156" s="260" t="s">
        <v>389</v>
      </c>
      <c r="G156" s="260"/>
      <c r="H156" s="111">
        <f>ROUND(H155*$H$6,2)</f>
        <v>1.25</v>
      </c>
    </row>
    <row r="157" spans="1:8" s="107" customFormat="1" x14ac:dyDescent="0.25">
      <c r="A157" s="120"/>
      <c r="B157" s="121"/>
      <c r="C157" s="121"/>
      <c r="D157" s="122"/>
      <c r="E157" s="121"/>
      <c r="F157" s="261" t="s">
        <v>163</v>
      </c>
      <c r="G157" s="262"/>
      <c r="H157" s="108">
        <f>SUM(H155:H156)</f>
        <v>6.06</v>
      </c>
    </row>
    <row r="158" spans="1:8" x14ac:dyDescent="0.25">
      <c r="A158" s="170" t="s">
        <v>166</v>
      </c>
      <c r="B158" s="135" t="s">
        <v>167</v>
      </c>
      <c r="C158" s="135" t="str">
        <f>'Itens para CPUs'!B28</f>
        <v>SINAPI 7266</v>
      </c>
      <c r="D158" s="161" t="str">
        <f>'Itens para CPUs'!A28</f>
        <v>BLOCO CERAMICO (ALVENARIA DE VEDACAO), DE 9 X 19 X 19 CM</v>
      </c>
      <c r="E158" s="135" t="str">
        <f>'Itens para CPUs'!D28</f>
        <v>MILHEIRO</v>
      </c>
      <c r="F158" s="162">
        <v>2.793E-2</v>
      </c>
      <c r="G158" s="163">
        <f>'Itens para CPUs'!F28</f>
        <v>472.5</v>
      </c>
      <c r="H158" s="164">
        <f>ROUND(F158*G158,2)</f>
        <v>13.2</v>
      </c>
    </row>
    <row r="159" spans="1:8" x14ac:dyDescent="0.25">
      <c r="B159" s="135" t="s">
        <v>167</v>
      </c>
      <c r="C159" s="135" t="str">
        <f>'Itens para CPUs'!B55</f>
        <v>SINAPI 37395</v>
      </c>
      <c r="D159" s="161" t="str">
        <f>'Itens para CPUs'!A55</f>
        <v>PINO DE AÇO COM FURO, HASTE = 27 MM (AÇÃO DIRETA)</v>
      </c>
      <c r="E159" s="135" t="str">
        <f>'Itens para CPUs'!D55</f>
        <v>CENTO</v>
      </c>
      <c r="F159" s="162">
        <v>5.0000000000000001E-3</v>
      </c>
      <c r="G159" s="163">
        <f>'Itens para CPUs'!F55</f>
        <v>47.25</v>
      </c>
      <c r="H159" s="164">
        <f t="shared" ref="H159:H160" si="9">ROUND(F159*G159,2)</f>
        <v>0.24</v>
      </c>
    </row>
    <row r="160" spans="1:8" ht="30" x14ac:dyDescent="0.25">
      <c r="B160" s="135" t="s">
        <v>167</v>
      </c>
      <c r="C160" s="135" t="str">
        <f>'Itens para CPUs'!B66</f>
        <v>SINAPI 34557</v>
      </c>
      <c r="D160" s="161" t="str">
        <f>'Itens para CPUs'!A66</f>
        <v>TELA DE AÇO SOLDADA GALVANIZADA/ZINCADA PARA ALVENARIA, FIO D = *1,20 A 1,70* MM, MALHA 15 X 15 MM, (C X L) * 50 X 7,5 CM</v>
      </c>
      <c r="E160" s="135" t="str">
        <f>'Itens para CPUs'!D66</f>
        <v>M</v>
      </c>
      <c r="F160" s="162">
        <v>0.42</v>
      </c>
      <c r="G160" s="163">
        <f>'Itens para CPUs'!F66</f>
        <v>1.36</v>
      </c>
      <c r="H160" s="164">
        <f t="shared" si="9"/>
        <v>0.56999999999999995</v>
      </c>
    </row>
    <row r="161" spans="1:8" x14ac:dyDescent="0.25">
      <c r="F161" s="260" t="s">
        <v>151</v>
      </c>
      <c r="G161" s="260"/>
      <c r="H161" s="165">
        <f>SUM(H158:H160)</f>
        <v>14.01</v>
      </c>
    </row>
    <row r="162" spans="1:8" x14ac:dyDescent="0.25">
      <c r="F162" s="260" t="s">
        <v>150</v>
      </c>
      <c r="G162" s="260"/>
      <c r="H162" s="165">
        <f>ROUND(H161*$H$7,2)</f>
        <v>1.68</v>
      </c>
    </row>
    <row r="163" spans="1:8" x14ac:dyDescent="0.25">
      <c r="F163" s="261" t="s">
        <v>155</v>
      </c>
      <c r="G163" s="262"/>
      <c r="H163" s="108">
        <f>SUM(H161:H162)</f>
        <v>15.69</v>
      </c>
    </row>
    <row r="164" spans="1:8" x14ac:dyDescent="0.25">
      <c r="F164" s="263" t="s">
        <v>142</v>
      </c>
      <c r="G164" s="263"/>
      <c r="H164" s="109">
        <f>SUM(H152,H157,H163)</f>
        <v>75.62</v>
      </c>
    </row>
    <row r="168" spans="1:8" x14ac:dyDescent="0.25">
      <c r="B168" s="223" t="s">
        <v>157</v>
      </c>
      <c r="C168" s="223" t="s">
        <v>158</v>
      </c>
      <c r="D168" s="264" t="s">
        <v>223</v>
      </c>
      <c r="E168" s="223" t="s">
        <v>6</v>
      </c>
      <c r="F168" s="223" t="s">
        <v>7</v>
      </c>
      <c r="G168" s="266" t="s">
        <v>132</v>
      </c>
      <c r="H168" s="266" t="s">
        <v>133</v>
      </c>
    </row>
    <row r="169" spans="1:8" ht="50.25" customHeight="1" x14ac:dyDescent="0.25">
      <c r="B169" s="223" t="s">
        <v>235</v>
      </c>
      <c r="C169" s="223" t="s">
        <v>224</v>
      </c>
      <c r="D169" s="265"/>
      <c r="E169" s="223" t="s">
        <v>136</v>
      </c>
      <c r="F169" s="223">
        <v>1</v>
      </c>
      <c r="G169" s="267"/>
      <c r="H169" s="267"/>
    </row>
    <row r="170" spans="1:8" ht="25.5" customHeight="1" x14ac:dyDescent="0.25">
      <c r="A170" s="170" t="s">
        <v>164</v>
      </c>
      <c r="B170" s="135" t="s">
        <v>208</v>
      </c>
      <c r="C170" s="135" t="str">
        <f>'Itens para CPUs'!B54</f>
        <v>SINAPI 88309</v>
      </c>
      <c r="D170" s="161" t="str">
        <f>'Itens para CPUs'!A54</f>
        <v>PEDREIRO COM ENCARGOS COMPLEMENTARES</v>
      </c>
      <c r="E170" s="135" t="str">
        <f>'Itens para CPUs'!D54</f>
        <v>H</v>
      </c>
      <c r="F170" s="162">
        <v>7.0000000000000007E-2</v>
      </c>
      <c r="G170" s="163">
        <f>'Itens para CPUs'!F54</f>
        <v>23.2</v>
      </c>
      <c r="H170" s="164">
        <f>ROUND(F170*G170,2)</f>
        <v>1.62</v>
      </c>
    </row>
    <row r="171" spans="1:8" x14ac:dyDescent="0.25">
      <c r="B171" s="135" t="s">
        <v>208</v>
      </c>
      <c r="C171" s="135" t="str">
        <f>'Itens para CPUs'!B65</f>
        <v>SINAPI 88316</v>
      </c>
      <c r="D171" s="161" t="str">
        <f>'Itens para CPUs'!A65</f>
        <v>SERVENTE COM ENCARGOS COMPLEMENTARES</v>
      </c>
      <c r="E171" s="135" t="str">
        <f>'Itens para CPUs'!D65</f>
        <v>H</v>
      </c>
      <c r="F171" s="162">
        <v>7.0000000000000001E-3</v>
      </c>
      <c r="G171" s="163">
        <f>'Itens para CPUs'!F65</f>
        <v>16.010000000000002</v>
      </c>
      <c r="H171" s="164">
        <f>ROUND(F171*G171,2)</f>
        <v>0.11</v>
      </c>
    </row>
    <row r="172" spans="1:8" x14ac:dyDescent="0.25">
      <c r="F172" s="269" t="s">
        <v>160</v>
      </c>
      <c r="G172" s="269"/>
      <c r="H172" s="165">
        <f>SUM(H170:H171)</f>
        <v>1.7300000000000002</v>
      </c>
    </row>
    <row r="173" spans="1:8" x14ac:dyDescent="0.25">
      <c r="F173" s="260" t="s">
        <v>388</v>
      </c>
      <c r="G173" s="260"/>
      <c r="H173" s="166">
        <f>ROUND(H172*$H$6,2)</f>
        <v>0.45</v>
      </c>
    </row>
    <row r="174" spans="1:8" x14ac:dyDescent="0.25">
      <c r="F174" s="268" t="s">
        <v>156</v>
      </c>
      <c r="G174" s="268"/>
      <c r="H174" s="106">
        <f>SUM(H172:H173)</f>
        <v>2.1800000000000002</v>
      </c>
    </row>
    <row r="175" spans="1:8" s="107" customFormat="1" ht="30" x14ac:dyDescent="0.25">
      <c r="A175" s="120" t="s">
        <v>165</v>
      </c>
      <c r="B175" s="135" t="s">
        <v>141</v>
      </c>
      <c r="C175" s="135" t="str">
        <f>'Itens para CPUs'!B23</f>
        <v>SINAPI 87377</v>
      </c>
      <c r="D175" s="161" t="str">
        <f>'Itens para CPUs'!A23</f>
        <v>ARGAMASSA TRAÇO 1:3 (EM VOLUME DE CIMENTO E AREIA GROSSA ÚMIDA) PARA CHAPISCO CONVENCIONAL, PREPARO MANUAL. AF_08/2019</v>
      </c>
      <c r="E175" s="135" t="str">
        <f>'Itens para CPUs'!D23</f>
        <v>M³</v>
      </c>
      <c r="F175" s="162">
        <v>4.1999999999999997E-3</v>
      </c>
      <c r="G175" s="163">
        <f>'Itens para CPUs'!F23</f>
        <v>458.23</v>
      </c>
      <c r="H175" s="164">
        <f>ROUND(F175*G175,2)</f>
        <v>1.92</v>
      </c>
    </row>
    <row r="176" spans="1:8" s="107" customFormat="1" x14ac:dyDescent="0.25">
      <c r="A176" s="120"/>
      <c r="B176" s="135"/>
      <c r="C176" s="135"/>
      <c r="D176" s="161"/>
      <c r="E176" s="135"/>
      <c r="F176" s="162"/>
      <c r="G176" s="163"/>
      <c r="H176" s="164">
        <f>ROUND(F176*G176,2)</f>
        <v>0</v>
      </c>
    </row>
    <row r="177" spans="1:8" s="107" customFormat="1" x14ac:dyDescent="0.25">
      <c r="A177" s="120"/>
      <c r="B177" s="121"/>
      <c r="C177" s="121"/>
      <c r="D177" s="122"/>
      <c r="E177" s="121"/>
      <c r="F177" s="269" t="s">
        <v>159</v>
      </c>
      <c r="G177" s="269"/>
      <c r="H177" s="118">
        <f>SUM(H175:H176)</f>
        <v>1.92</v>
      </c>
    </row>
    <row r="178" spans="1:8" s="107" customFormat="1" x14ac:dyDescent="0.25">
      <c r="A178" s="120"/>
      <c r="B178" s="121"/>
      <c r="C178" s="121"/>
      <c r="D178" s="122"/>
      <c r="E178" s="121"/>
      <c r="F178" s="260" t="s">
        <v>389</v>
      </c>
      <c r="G178" s="260"/>
      <c r="H178" s="111">
        <f>ROUND(H177*$H$6,2)</f>
        <v>0.5</v>
      </c>
    </row>
    <row r="179" spans="1:8" s="107" customFormat="1" x14ac:dyDescent="0.25">
      <c r="A179" s="120"/>
      <c r="B179" s="121"/>
      <c r="C179" s="121"/>
      <c r="D179" s="122"/>
      <c r="E179" s="121"/>
      <c r="F179" s="261" t="s">
        <v>163</v>
      </c>
      <c r="G179" s="262"/>
      <c r="H179" s="108">
        <f>SUM(H177:H178)</f>
        <v>2.42</v>
      </c>
    </row>
    <row r="180" spans="1:8" x14ac:dyDescent="0.25">
      <c r="A180" s="170" t="s">
        <v>166</v>
      </c>
      <c r="B180" s="135" t="s">
        <v>167</v>
      </c>
      <c r="C180" s="135"/>
      <c r="D180" s="161"/>
      <c r="E180" s="135"/>
      <c r="F180" s="162"/>
      <c r="G180" s="163"/>
      <c r="H180" s="164">
        <f>ROUND(F180*G180,2)</f>
        <v>0</v>
      </c>
    </row>
    <row r="181" spans="1:8" x14ac:dyDescent="0.25">
      <c r="B181" s="135"/>
      <c r="C181" s="135"/>
      <c r="D181" s="161"/>
      <c r="E181" s="135"/>
      <c r="F181" s="162"/>
      <c r="G181" s="163"/>
      <c r="H181" s="164">
        <f t="shared" ref="H181" si="10">ROUND(F181*G181,2)</f>
        <v>0</v>
      </c>
    </row>
    <row r="182" spans="1:8" x14ac:dyDescent="0.25">
      <c r="F182" s="260" t="s">
        <v>151</v>
      </c>
      <c r="G182" s="260"/>
      <c r="H182" s="165">
        <f>SUM(H180:H181)</f>
        <v>0</v>
      </c>
    </row>
    <row r="183" spans="1:8" x14ac:dyDescent="0.25">
      <c r="F183" s="260" t="s">
        <v>150</v>
      </c>
      <c r="G183" s="260"/>
      <c r="H183" s="165">
        <f>ROUND(H182*$H$7,2)</f>
        <v>0</v>
      </c>
    </row>
    <row r="184" spans="1:8" x14ac:dyDescent="0.25">
      <c r="F184" s="261" t="s">
        <v>155</v>
      </c>
      <c r="G184" s="262"/>
      <c r="H184" s="108">
        <f>SUM(H182:H183)</f>
        <v>0</v>
      </c>
    </row>
    <row r="185" spans="1:8" x14ac:dyDescent="0.25">
      <c r="F185" s="263" t="s">
        <v>142</v>
      </c>
      <c r="G185" s="263"/>
      <c r="H185" s="109">
        <f>SUM(H174,H179,H184)</f>
        <v>4.5999999999999996</v>
      </c>
    </row>
    <row r="188" spans="1:8" x14ac:dyDescent="0.25">
      <c r="B188" s="223" t="s">
        <v>157</v>
      </c>
      <c r="C188" s="223" t="s">
        <v>158</v>
      </c>
      <c r="D188" s="264" t="s">
        <v>236</v>
      </c>
      <c r="E188" s="223" t="s">
        <v>6</v>
      </c>
      <c r="F188" s="223" t="s">
        <v>7</v>
      </c>
      <c r="G188" s="266" t="s">
        <v>132</v>
      </c>
      <c r="H188" s="266" t="s">
        <v>133</v>
      </c>
    </row>
    <row r="189" spans="1:8" ht="50.25" customHeight="1" x14ac:dyDescent="0.25">
      <c r="B189" s="223" t="s">
        <v>243</v>
      </c>
      <c r="C189" s="223" t="s">
        <v>228</v>
      </c>
      <c r="D189" s="265"/>
      <c r="E189" s="223" t="s">
        <v>136</v>
      </c>
      <c r="F189" s="223">
        <v>1</v>
      </c>
      <c r="G189" s="267"/>
      <c r="H189" s="267"/>
    </row>
    <row r="190" spans="1:8" ht="25.5" customHeight="1" x14ac:dyDescent="0.25">
      <c r="A190" s="170" t="s">
        <v>164</v>
      </c>
      <c r="B190" s="135" t="s">
        <v>208</v>
      </c>
      <c r="C190" s="135" t="str">
        <f>'Itens para CPUs'!B54</f>
        <v>SINAPI 88309</v>
      </c>
      <c r="D190" s="161" t="str">
        <f>'Itens para CPUs'!A54</f>
        <v>PEDREIRO COM ENCARGOS COMPLEMENTARES</v>
      </c>
      <c r="E190" s="135" t="str">
        <f>'Itens para CPUs'!D54</f>
        <v>H</v>
      </c>
      <c r="F190" s="162">
        <v>0.32</v>
      </c>
      <c r="G190" s="163">
        <f>'Itens para CPUs'!F54</f>
        <v>23.2</v>
      </c>
      <c r="H190" s="164">
        <f>ROUND(F190*G190,2)</f>
        <v>7.42</v>
      </c>
    </row>
    <row r="191" spans="1:8" x14ac:dyDescent="0.25">
      <c r="B191" s="135" t="s">
        <v>208</v>
      </c>
      <c r="C191" s="135" t="str">
        <f>'Itens para CPUs'!B65</f>
        <v>SINAPI 88316</v>
      </c>
      <c r="D191" s="161" t="str">
        <f>'Itens para CPUs'!A65</f>
        <v>SERVENTE COM ENCARGOS COMPLEMENTARES</v>
      </c>
      <c r="E191" s="135" t="str">
        <f>'Itens para CPUs'!D65</f>
        <v>H</v>
      </c>
      <c r="F191" s="162">
        <v>0.11799999999999999</v>
      </c>
      <c r="G191" s="163">
        <f>'Itens para CPUs'!F65</f>
        <v>16.010000000000002</v>
      </c>
      <c r="H191" s="164">
        <f>ROUND(F191*G191,2)</f>
        <v>1.89</v>
      </c>
    </row>
    <row r="192" spans="1:8" x14ac:dyDescent="0.25">
      <c r="F192" s="269" t="s">
        <v>160</v>
      </c>
      <c r="G192" s="269"/>
      <c r="H192" s="165">
        <f>SUM(H190:H191)</f>
        <v>9.31</v>
      </c>
    </row>
    <row r="193" spans="1:8" x14ac:dyDescent="0.25">
      <c r="F193" s="260" t="s">
        <v>388</v>
      </c>
      <c r="G193" s="260"/>
      <c r="H193" s="166">
        <f>ROUND(H192*$H$6,2)</f>
        <v>2.42</v>
      </c>
    </row>
    <row r="194" spans="1:8" x14ac:dyDescent="0.25">
      <c r="F194" s="268" t="s">
        <v>156</v>
      </c>
      <c r="G194" s="268"/>
      <c r="H194" s="106">
        <f>SUM(H192:H193)</f>
        <v>11.73</v>
      </c>
    </row>
    <row r="195" spans="1:8" s="107" customFormat="1" ht="45" x14ac:dyDescent="0.25">
      <c r="A195" s="120" t="s">
        <v>165</v>
      </c>
      <c r="B195" s="135" t="s">
        <v>141</v>
      </c>
      <c r="C195" s="135" t="str">
        <f>'Itens para CPUs'!B25</f>
        <v>SINAPI 87369</v>
      </c>
      <c r="D195" s="161" t="str">
        <f>'Itens para CPUs'!A25</f>
        <v>ARGAMASSA TRAÇO 1:2:8 (EM VOLUME DE CIMENTO, CAL E AREIA MÉDIA ÚMIDA) PARA EMBOÇO/MASSA ÚNICA/ASSENTAMENTO DE ALVENARIA DE VEDAÇÃO, PREPARO MANUAL. AF_08/2019</v>
      </c>
      <c r="E195" s="135" t="str">
        <f>'Itens para CPUs'!D25</f>
        <v>M³</v>
      </c>
      <c r="F195" s="162">
        <v>3.7600000000000001E-2</v>
      </c>
      <c r="G195" s="163">
        <f>'Itens para CPUs'!F25</f>
        <v>491.3</v>
      </c>
      <c r="H195" s="164">
        <f>ROUND(F195*G195,2)</f>
        <v>18.47</v>
      </c>
    </row>
    <row r="196" spans="1:8" s="107" customFormat="1" x14ac:dyDescent="0.25">
      <c r="A196" s="120"/>
      <c r="B196" s="135"/>
      <c r="C196" s="135"/>
      <c r="D196" s="161"/>
      <c r="E196" s="135"/>
      <c r="F196" s="162"/>
      <c r="G196" s="163"/>
      <c r="H196" s="164">
        <f>ROUND(F196*G196,2)</f>
        <v>0</v>
      </c>
    </row>
    <row r="197" spans="1:8" s="107" customFormat="1" x14ac:dyDescent="0.25">
      <c r="A197" s="120"/>
      <c r="B197" s="121"/>
      <c r="C197" s="121"/>
      <c r="D197" s="122"/>
      <c r="E197" s="121"/>
      <c r="F197" s="269" t="s">
        <v>159</v>
      </c>
      <c r="G197" s="269"/>
      <c r="H197" s="118">
        <f>SUM(H195:H196)</f>
        <v>18.47</v>
      </c>
    </row>
    <row r="198" spans="1:8" s="107" customFormat="1" x14ac:dyDescent="0.25">
      <c r="A198" s="120"/>
      <c r="B198" s="121"/>
      <c r="C198" s="121"/>
      <c r="D198" s="122"/>
      <c r="E198" s="121"/>
      <c r="F198" s="260" t="s">
        <v>389</v>
      </c>
      <c r="G198" s="260"/>
      <c r="H198" s="111">
        <f>ROUND(H197*$H$6,2)</f>
        <v>4.8</v>
      </c>
    </row>
    <row r="199" spans="1:8" s="107" customFormat="1" x14ac:dyDescent="0.25">
      <c r="A199" s="120"/>
      <c r="B199" s="121"/>
      <c r="C199" s="121"/>
      <c r="D199" s="122"/>
      <c r="E199" s="121"/>
      <c r="F199" s="261" t="s">
        <v>163</v>
      </c>
      <c r="G199" s="262"/>
      <c r="H199" s="108">
        <f>SUM(H197:H198)</f>
        <v>23.27</v>
      </c>
    </row>
    <row r="200" spans="1:8" x14ac:dyDescent="0.25">
      <c r="A200" s="170" t="s">
        <v>166</v>
      </c>
      <c r="B200" s="135" t="s">
        <v>167</v>
      </c>
      <c r="C200" s="135"/>
      <c r="D200" s="161"/>
      <c r="E200" s="135"/>
      <c r="F200" s="162"/>
      <c r="G200" s="163"/>
      <c r="H200" s="164">
        <f>ROUND(F200*G200,2)</f>
        <v>0</v>
      </c>
    </row>
    <row r="201" spans="1:8" x14ac:dyDescent="0.25">
      <c r="B201" s="135"/>
      <c r="C201" s="135"/>
      <c r="D201" s="161"/>
      <c r="E201" s="135"/>
      <c r="F201" s="162"/>
      <c r="G201" s="163"/>
      <c r="H201" s="164">
        <f t="shared" ref="H201" si="11">ROUND(F201*G201,2)</f>
        <v>0</v>
      </c>
    </row>
    <row r="202" spans="1:8" x14ac:dyDescent="0.25">
      <c r="F202" s="260" t="s">
        <v>151</v>
      </c>
      <c r="G202" s="260"/>
      <c r="H202" s="165">
        <f>SUM(H200:H201)</f>
        <v>0</v>
      </c>
    </row>
    <row r="203" spans="1:8" x14ac:dyDescent="0.25">
      <c r="F203" s="260" t="s">
        <v>150</v>
      </c>
      <c r="G203" s="260"/>
      <c r="H203" s="165">
        <f>ROUND(H202*$H$7,2)</f>
        <v>0</v>
      </c>
    </row>
    <row r="204" spans="1:8" x14ac:dyDescent="0.25">
      <c r="F204" s="261" t="s">
        <v>155</v>
      </c>
      <c r="G204" s="262"/>
      <c r="H204" s="108">
        <f>SUM(H202:H203)</f>
        <v>0</v>
      </c>
    </row>
    <row r="205" spans="1:8" x14ac:dyDescent="0.25">
      <c r="F205" s="263" t="s">
        <v>142</v>
      </c>
      <c r="G205" s="263"/>
      <c r="H205" s="109">
        <f>SUM(H194,H199,H204)</f>
        <v>35</v>
      </c>
    </row>
    <row r="208" spans="1:8" x14ac:dyDescent="0.25">
      <c r="B208" s="223" t="s">
        <v>157</v>
      </c>
      <c r="C208" s="223" t="s">
        <v>158</v>
      </c>
      <c r="D208" s="264" t="s">
        <v>360</v>
      </c>
      <c r="E208" s="223" t="s">
        <v>6</v>
      </c>
      <c r="F208" s="223" t="s">
        <v>7</v>
      </c>
      <c r="G208" s="266" t="s">
        <v>132</v>
      </c>
      <c r="H208" s="266" t="s">
        <v>133</v>
      </c>
    </row>
    <row r="209" spans="1:8" ht="60.75" customHeight="1" x14ac:dyDescent="0.25">
      <c r="B209" s="223" t="s">
        <v>253</v>
      </c>
      <c r="C209" s="223" t="s">
        <v>141</v>
      </c>
      <c r="D209" s="265"/>
      <c r="E209" s="223" t="s">
        <v>2</v>
      </c>
      <c r="F209" s="223">
        <v>1</v>
      </c>
      <c r="G209" s="267"/>
      <c r="H209" s="267"/>
    </row>
    <row r="210" spans="1:8" ht="25.5" customHeight="1" x14ac:dyDescent="0.25">
      <c r="A210" s="170" t="s">
        <v>164</v>
      </c>
      <c r="B210" s="135" t="s">
        <v>208</v>
      </c>
      <c r="C210" s="135" t="str">
        <f>'Itens para CPUs'!B54</f>
        <v>SINAPI 88309</v>
      </c>
      <c r="D210" s="161" t="str">
        <f>'Itens para CPUs'!A54</f>
        <v>PEDREIRO COM ENCARGOS COMPLEMENTARES</v>
      </c>
      <c r="E210" s="135" t="str">
        <f>'Itens para CPUs'!D54</f>
        <v>H</v>
      </c>
      <c r="F210" s="162">
        <f>0.55*2</f>
        <v>1.1000000000000001</v>
      </c>
      <c r="G210" s="163">
        <f>'Itens para CPUs'!F54</f>
        <v>23.2</v>
      </c>
      <c r="H210" s="164">
        <f>ROUND(F210*G210,2)</f>
        <v>25.52</v>
      </c>
    </row>
    <row r="211" spans="1:8" x14ac:dyDescent="0.25">
      <c r="B211" s="135" t="s">
        <v>208</v>
      </c>
      <c r="C211" s="135" t="str">
        <f>'Itens para CPUs'!B65</f>
        <v>SINAPI 88316</v>
      </c>
      <c r="D211" s="161" t="str">
        <f>'Itens para CPUs'!A65</f>
        <v>SERVENTE COM ENCARGOS COMPLEMENTARES</v>
      </c>
      <c r="E211" s="135" t="str">
        <f>'Itens para CPUs'!D65</f>
        <v>H</v>
      </c>
      <c r="F211" s="162">
        <f>0.28*2</f>
        <v>0.56000000000000005</v>
      </c>
      <c r="G211" s="163">
        <f>'Itens para CPUs'!F65</f>
        <v>16.010000000000002</v>
      </c>
      <c r="H211" s="164">
        <f>ROUND(F211*G211,2)</f>
        <v>8.9700000000000006</v>
      </c>
    </row>
    <row r="212" spans="1:8" x14ac:dyDescent="0.25">
      <c r="F212" s="269" t="s">
        <v>160</v>
      </c>
      <c r="G212" s="269"/>
      <c r="H212" s="165">
        <f>SUM(H210:H211)</f>
        <v>34.49</v>
      </c>
    </row>
    <row r="213" spans="1:8" x14ac:dyDescent="0.25">
      <c r="F213" s="260" t="s">
        <v>388</v>
      </c>
      <c r="G213" s="260"/>
      <c r="H213" s="166">
        <f>ROUND(H212*$H$6,2)</f>
        <v>8.9700000000000006</v>
      </c>
    </row>
    <row r="214" spans="1:8" x14ac:dyDescent="0.25">
      <c r="F214" s="268" t="s">
        <v>156</v>
      </c>
      <c r="G214" s="268"/>
      <c r="H214" s="106">
        <f>SUM(H212:H213)</f>
        <v>43.46</v>
      </c>
    </row>
    <row r="215" spans="1:8" s="107" customFormat="1" ht="45" x14ac:dyDescent="0.25">
      <c r="A215" s="120" t="s">
        <v>165</v>
      </c>
      <c r="B215" s="135" t="s">
        <v>141</v>
      </c>
      <c r="C215" s="135" t="str">
        <f>'Itens para CPUs'!B24</f>
        <v>SINAPI 87286</v>
      </c>
      <c r="D215" s="161" t="str">
        <f>'Itens para CPUs'!A24</f>
        <v>ARGAMASSA TRAÇO 1:1:6 (EM VOLUME DE CIMENTO, CAL E AREIA MÉDIA ÚMIDA) PARA EMBOÇO/MASSA ÚNICA/ASSENTAMENTO DE ALVENARIA DE VEDAÇÃO, PREPARO MECÂNICO COM BETONEIRA 400 L. AF_08/2019</v>
      </c>
      <c r="E215" s="135" t="str">
        <f>'Itens para CPUs'!D24</f>
        <v>M³</v>
      </c>
      <c r="F215" s="162">
        <f>0.067*1.3</f>
        <v>8.7100000000000011E-2</v>
      </c>
      <c r="G215" s="163">
        <f>'Itens para CPUs'!F24</f>
        <v>434.48</v>
      </c>
      <c r="H215" s="164">
        <f>ROUND(F215*G215,2)</f>
        <v>37.840000000000003</v>
      </c>
    </row>
    <row r="216" spans="1:8" s="107" customFormat="1" x14ac:dyDescent="0.25">
      <c r="A216" s="120"/>
      <c r="B216" s="135"/>
      <c r="C216" s="135"/>
      <c r="D216" s="161"/>
      <c r="E216" s="135"/>
      <c r="F216" s="162"/>
      <c r="G216" s="163"/>
      <c r="H216" s="164">
        <f>ROUND(F216*G216,2)</f>
        <v>0</v>
      </c>
    </row>
    <row r="217" spans="1:8" s="107" customFormat="1" x14ac:dyDescent="0.25">
      <c r="A217" s="120"/>
      <c r="B217" s="121"/>
      <c r="C217" s="121"/>
      <c r="D217" s="122"/>
      <c r="E217" s="121"/>
      <c r="F217" s="269" t="s">
        <v>159</v>
      </c>
      <c r="G217" s="269"/>
      <c r="H217" s="118">
        <f>SUM(H215:H216)</f>
        <v>37.840000000000003</v>
      </c>
    </row>
    <row r="218" spans="1:8" s="107" customFormat="1" x14ac:dyDescent="0.25">
      <c r="A218" s="120"/>
      <c r="B218" s="121"/>
      <c r="C218" s="121"/>
      <c r="D218" s="122"/>
      <c r="E218" s="121"/>
      <c r="F218" s="260" t="s">
        <v>389</v>
      </c>
      <c r="G218" s="260"/>
      <c r="H218" s="111">
        <f>ROUND(H217*$H$6,2)</f>
        <v>9.84</v>
      </c>
    </row>
    <row r="219" spans="1:8" s="107" customFormat="1" x14ac:dyDescent="0.25">
      <c r="A219" s="120"/>
      <c r="B219" s="121"/>
      <c r="C219" s="121"/>
      <c r="D219" s="122"/>
      <c r="E219" s="121"/>
      <c r="F219" s="261" t="s">
        <v>163</v>
      </c>
      <c r="G219" s="262"/>
      <c r="H219" s="108">
        <f>SUM(H217:H218)</f>
        <v>47.680000000000007</v>
      </c>
    </row>
    <row r="220" spans="1:8" x14ac:dyDescent="0.25">
      <c r="A220" s="170" t="s">
        <v>166</v>
      </c>
      <c r="B220" s="135" t="s">
        <v>167</v>
      </c>
      <c r="C220" s="135" t="str">
        <f>'Itens para CPUs'!B27</f>
        <v>SINAPI 34588</v>
      </c>
      <c r="D220" s="161" t="str">
        <f>'Itens para CPUs'!A27</f>
        <v>BLOCO ESTRUTURAL CERÂMICO 14 X 19 X 39 CM, 6,0 MPA (NBR 15270)</v>
      </c>
      <c r="E220" s="135" t="str">
        <f>'Itens para CPUs'!D27</f>
        <v>UNIDADE</v>
      </c>
      <c r="F220" s="162">
        <v>50</v>
      </c>
      <c r="G220" s="163">
        <f>'Itens para CPUs'!F27</f>
        <v>1.69</v>
      </c>
      <c r="H220" s="164">
        <f>ROUND(F220*G220,2)</f>
        <v>84.5</v>
      </c>
    </row>
    <row r="221" spans="1:8" x14ac:dyDescent="0.25">
      <c r="B221" s="135"/>
      <c r="C221" s="135"/>
      <c r="D221" s="161"/>
      <c r="E221" s="135"/>
      <c r="F221" s="162"/>
      <c r="G221" s="163"/>
      <c r="H221" s="164">
        <f t="shared" ref="H221" si="12">ROUND(F221*G221,2)</f>
        <v>0</v>
      </c>
    </row>
    <row r="222" spans="1:8" x14ac:dyDescent="0.25">
      <c r="F222" s="260" t="s">
        <v>151</v>
      </c>
      <c r="G222" s="260"/>
      <c r="H222" s="165">
        <f>SUM(H220:H221)</f>
        <v>84.5</v>
      </c>
    </row>
    <row r="223" spans="1:8" x14ac:dyDescent="0.25">
      <c r="F223" s="260" t="s">
        <v>150</v>
      </c>
      <c r="G223" s="260"/>
      <c r="H223" s="165">
        <f>ROUND(H222*$H$7,2)</f>
        <v>10.14</v>
      </c>
    </row>
    <row r="224" spans="1:8" x14ac:dyDescent="0.25">
      <c r="F224" s="261" t="s">
        <v>155</v>
      </c>
      <c r="G224" s="262"/>
      <c r="H224" s="108">
        <f>SUM(H222:H223)</f>
        <v>94.64</v>
      </c>
    </row>
    <row r="225" spans="1:8" x14ac:dyDescent="0.25">
      <c r="F225" s="263" t="s">
        <v>142</v>
      </c>
      <c r="G225" s="263"/>
      <c r="H225" s="109">
        <f>SUM(H214,H219,H224)</f>
        <v>185.78000000000003</v>
      </c>
    </row>
    <row r="228" spans="1:8" x14ac:dyDescent="0.25">
      <c r="B228" s="223" t="s">
        <v>157</v>
      </c>
      <c r="C228" s="223" t="s">
        <v>158</v>
      </c>
      <c r="D228" s="264" t="s">
        <v>354</v>
      </c>
      <c r="E228" s="223" t="s">
        <v>6</v>
      </c>
      <c r="F228" s="223" t="s">
        <v>7</v>
      </c>
      <c r="G228" s="266" t="s">
        <v>132</v>
      </c>
      <c r="H228" s="266" t="s">
        <v>133</v>
      </c>
    </row>
    <row r="229" spans="1:8" ht="50.25" customHeight="1" x14ac:dyDescent="0.25">
      <c r="B229" s="223" t="s">
        <v>272</v>
      </c>
      <c r="C229" s="223" t="s">
        <v>141</v>
      </c>
      <c r="D229" s="265"/>
      <c r="E229" s="223" t="s">
        <v>6</v>
      </c>
      <c r="F229" s="223">
        <v>1</v>
      </c>
      <c r="G229" s="267"/>
      <c r="H229" s="267"/>
    </row>
    <row r="230" spans="1:8" ht="25.5" customHeight="1" x14ac:dyDescent="0.25">
      <c r="A230" s="170" t="s">
        <v>164</v>
      </c>
      <c r="B230" s="135" t="s">
        <v>208</v>
      </c>
      <c r="C230" s="135" t="str">
        <f>'Itens para CPUs'!B39</f>
        <v>SINAPI 88267</v>
      </c>
      <c r="D230" s="161" t="str">
        <f>'Itens para CPUs'!A39</f>
        <v>ENCANADOR OU BOMBEIRO HIDRÁULICO COM ENCARGOS COMPLEMENTARES</v>
      </c>
      <c r="E230" s="135" t="str">
        <f>'Itens para CPUs'!D39</f>
        <v>H</v>
      </c>
      <c r="F230" s="162">
        <v>2</v>
      </c>
      <c r="G230" s="163">
        <f>'Itens para CPUs'!F39</f>
        <v>22.78</v>
      </c>
      <c r="H230" s="164">
        <f>ROUND(F230*G230,2)</f>
        <v>45.56</v>
      </c>
    </row>
    <row r="231" spans="1:8" ht="30" x14ac:dyDescent="0.25">
      <c r="B231" s="135" t="s">
        <v>208</v>
      </c>
      <c r="C231" s="135" t="str">
        <f>'Itens para CPUs'!B26</f>
        <v>SINAPI 88248</v>
      </c>
      <c r="D231" s="161" t="str">
        <f>'Itens para CPUs'!A26</f>
        <v>AUXILIAR DE ENCANADOR OU BOMBEIRO HIDRÁULICO COM ENCARGOS COMPLEMENTARES</v>
      </c>
      <c r="E231" s="135" t="str">
        <f>'Itens para CPUs'!D26</f>
        <v>H</v>
      </c>
      <c r="F231" s="162">
        <v>2</v>
      </c>
      <c r="G231" s="163">
        <f>'Itens para CPUs'!F26</f>
        <v>17.73</v>
      </c>
      <c r="H231" s="164">
        <f>ROUND(F231*G231,2)</f>
        <v>35.46</v>
      </c>
    </row>
    <row r="232" spans="1:8" x14ac:dyDescent="0.25">
      <c r="F232" s="269" t="s">
        <v>160</v>
      </c>
      <c r="G232" s="269"/>
      <c r="H232" s="165">
        <f>SUM(H230:H231)</f>
        <v>81.02000000000001</v>
      </c>
    </row>
    <row r="233" spans="1:8" x14ac:dyDescent="0.25">
      <c r="F233" s="260" t="s">
        <v>388</v>
      </c>
      <c r="G233" s="260"/>
      <c r="H233" s="166">
        <f>ROUND(H232*$H$6,2)</f>
        <v>21.07</v>
      </c>
    </row>
    <row r="234" spans="1:8" x14ac:dyDescent="0.25">
      <c r="F234" s="268" t="s">
        <v>156</v>
      </c>
      <c r="G234" s="268"/>
      <c r="H234" s="106">
        <f>SUM(H232:H233)</f>
        <v>102.09</v>
      </c>
    </row>
    <row r="235" spans="1:8" s="107" customFormat="1" x14ac:dyDescent="0.25">
      <c r="A235" s="120" t="s">
        <v>165</v>
      </c>
      <c r="B235" s="135"/>
      <c r="C235" s="135"/>
      <c r="D235" s="161"/>
      <c r="E235" s="135"/>
      <c r="F235" s="162"/>
      <c r="G235" s="163"/>
      <c r="H235" s="164">
        <f>ROUND(F235*G235,2)</f>
        <v>0</v>
      </c>
    </row>
    <row r="236" spans="1:8" s="107" customFormat="1" x14ac:dyDescent="0.25">
      <c r="A236" s="120"/>
      <c r="B236" s="135"/>
      <c r="C236" s="135"/>
      <c r="D236" s="161"/>
      <c r="E236" s="135"/>
      <c r="F236" s="162"/>
      <c r="G236" s="163"/>
      <c r="H236" s="164">
        <f>ROUND(F236*G236,2)</f>
        <v>0</v>
      </c>
    </row>
    <row r="237" spans="1:8" s="107" customFormat="1" x14ac:dyDescent="0.25">
      <c r="A237" s="120"/>
      <c r="B237" s="121"/>
      <c r="C237" s="121"/>
      <c r="D237" s="122"/>
      <c r="E237" s="121"/>
      <c r="F237" s="269" t="s">
        <v>159</v>
      </c>
      <c r="G237" s="269"/>
      <c r="H237" s="118">
        <f>SUM(H235:H236)</f>
        <v>0</v>
      </c>
    </row>
    <row r="238" spans="1:8" s="107" customFormat="1" x14ac:dyDescent="0.25">
      <c r="A238" s="120"/>
      <c r="B238" s="121"/>
      <c r="C238" s="121"/>
      <c r="D238" s="122"/>
      <c r="E238" s="121"/>
      <c r="F238" s="260" t="s">
        <v>389</v>
      </c>
      <c r="G238" s="260"/>
      <c r="H238" s="111">
        <f>ROUND(H237*$H$6,2)</f>
        <v>0</v>
      </c>
    </row>
    <row r="239" spans="1:8" s="107" customFormat="1" x14ac:dyDescent="0.25">
      <c r="A239" s="120"/>
      <c r="B239" s="121"/>
      <c r="C239" s="121"/>
      <c r="D239" s="122"/>
      <c r="E239" s="121"/>
      <c r="F239" s="261" t="s">
        <v>163</v>
      </c>
      <c r="G239" s="262"/>
      <c r="H239" s="108">
        <f>SUM(H237:H238)</f>
        <v>0</v>
      </c>
    </row>
    <row r="240" spans="1:8" x14ac:dyDescent="0.25">
      <c r="A240" s="170" t="s">
        <v>166</v>
      </c>
      <c r="B240" s="135" t="s">
        <v>167</v>
      </c>
      <c r="C240" s="135" t="str">
        <f>'Itens para CPUs'!B69</f>
        <v>SINAPI 9836</v>
      </c>
      <c r="D240" s="161" t="str">
        <f>'Itens para CPUs'!A69</f>
        <v>TUBO PVC SERIE NORMAL, DN 100 MM, PARA ESGOTO PREDIAL (NBR 5688)</v>
      </c>
      <c r="E240" s="135" t="str">
        <f>'Itens para CPUs'!D69</f>
        <v>M</v>
      </c>
      <c r="F240" s="162">
        <f>6*2</f>
        <v>12</v>
      </c>
      <c r="G240" s="163">
        <f>'Itens para CPUs'!F69</f>
        <v>8.32</v>
      </c>
      <c r="H240" s="164">
        <f>ROUND(F240*G240,2)</f>
        <v>99.84</v>
      </c>
    </row>
    <row r="241" spans="1:8" x14ac:dyDescent="0.25">
      <c r="B241" s="135" t="s">
        <v>167</v>
      </c>
      <c r="C241" s="135" t="str">
        <f>'Itens para CPUs'!B70</f>
        <v>SINAPI 9835</v>
      </c>
      <c r="D241" s="161" t="str">
        <f>'Itens para CPUs'!A70</f>
        <v>TUBO PVC SERIE NORMAL, DN 40 MM, PARA ESGOTO PREDIAL (NBR 5688)</v>
      </c>
      <c r="E241" s="135" t="str">
        <f>'Itens para CPUs'!D70</f>
        <v>M</v>
      </c>
      <c r="F241" s="162">
        <v>3</v>
      </c>
      <c r="G241" s="163">
        <f>'Itens para CPUs'!F70</f>
        <v>3</v>
      </c>
      <c r="H241" s="164">
        <f t="shared" ref="H241:H242" si="13">ROUND(F241*G241,2)</f>
        <v>9</v>
      </c>
    </row>
    <row r="242" spans="1:8" x14ac:dyDescent="0.25">
      <c r="B242" s="135" t="s">
        <v>167</v>
      </c>
      <c r="C242" s="135" t="str">
        <f>'Itens para CPUs'!B38</f>
        <v>SINAPI 1966</v>
      </c>
      <c r="D242" s="161" t="str">
        <f>'Itens para CPUs'!A38</f>
        <v>CURVA PVC CURTA 90 GRAUS, 100 MM, PARA ESGOTO PREDIAL</v>
      </c>
      <c r="E242" s="135" t="str">
        <f>'Itens para CPUs'!D38</f>
        <v>UNIDADE</v>
      </c>
      <c r="F242" s="162">
        <v>2</v>
      </c>
      <c r="G242" s="163">
        <f>'Itens para CPUs'!F38</f>
        <v>12.52</v>
      </c>
      <c r="H242" s="164">
        <f t="shared" si="13"/>
        <v>25.04</v>
      </c>
    </row>
    <row r="243" spans="1:8" x14ac:dyDescent="0.25">
      <c r="B243" s="135" t="s">
        <v>167</v>
      </c>
      <c r="C243" s="135" t="str">
        <f>'Itens para CPUs'!B30</f>
        <v>SINAPI 1200</v>
      </c>
      <c r="D243" s="161" t="str">
        <f>'Itens para CPUs'!A30</f>
        <v>CAP PVC, SOLDAVEL, DN 100 MM, SERIE NORMAL, PARA ESGOTO PREDIAL</v>
      </c>
      <c r="E243" s="135" t="str">
        <f>'Itens para CPUs'!D30</f>
        <v>UNIDADE</v>
      </c>
      <c r="F243" s="162">
        <v>1</v>
      </c>
      <c r="G243" s="163">
        <f>'Itens para CPUs'!F30</f>
        <v>5.14</v>
      </c>
      <c r="H243" s="164">
        <f t="shared" ref="H243:H247" si="14">ROUND(F243*G243,2)</f>
        <v>5.14</v>
      </c>
    </row>
    <row r="244" spans="1:8" x14ac:dyDescent="0.25">
      <c r="B244" s="135" t="s">
        <v>167</v>
      </c>
      <c r="C244" s="135" t="str">
        <f>'Itens para CPUs'!B31</f>
        <v>SINAPI 1193</v>
      </c>
      <c r="D244" s="161" t="str">
        <f>'Itens para CPUs'!A31</f>
        <v>CAP PVC, SOLDAVEL, 40 MM, PARA AGUA FRIA PREDIAL</v>
      </c>
      <c r="E244" s="135" t="str">
        <f>'Itens para CPUs'!D31</f>
        <v>UNIDADE</v>
      </c>
      <c r="F244" s="162">
        <v>1</v>
      </c>
      <c r="G244" s="163">
        <f>'Itens para CPUs'!F31</f>
        <v>2.75</v>
      </c>
      <c r="H244" s="164">
        <f t="shared" si="14"/>
        <v>2.75</v>
      </c>
    </row>
    <row r="245" spans="1:8" x14ac:dyDescent="0.25">
      <c r="B245" s="135" t="s">
        <v>167</v>
      </c>
      <c r="C245" s="135" t="str">
        <f>'Itens para CPUs'!B13</f>
        <v>SINAPI 20080</v>
      </c>
      <c r="D245" s="161" t="str">
        <f>'Itens para CPUs'!A13</f>
        <v>ADESIVO PLÁSTICO PARA PVC, FRASCO COM 175 GR</v>
      </c>
      <c r="E245" s="135" t="str">
        <f>'Itens para CPUs'!D13</f>
        <v>UNIDADE</v>
      </c>
      <c r="F245" s="162">
        <v>1</v>
      </c>
      <c r="G245" s="163">
        <f>'Itens para CPUs'!F13</f>
        <v>15.36</v>
      </c>
      <c r="H245" s="164">
        <f t="shared" si="14"/>
        <v>15.36</v>
      </c>
    </row>
    <row r="246" spans="1:8" ht="30" x14ac:dyDescent="0.25">
      <c r="B246" s="135" t="s">
        <v>167</v>
      </c>
      <c r="C246" s="135" t="str">
        <f>'Itens para CPUs'!B22</f>
        <v>SINAPI 371</v>
      </c>
      <c r="D246" s="161" t="str">
        <f>'Itens para CPUs'!A22</f>
        <v>ARGAMASSA INDUSTRIALIZADA MULTIUSO, PARA REVESTIMENTO INTERNO E EXTERNO E ASSENTAMENTO DE BLOCOS DIVERSOS</v>
      </c>
      <c r="E246" s="135" t="str">
        <f>'Itens para CPUs'!D22</f>
        <v>KG</v>
      </c>
      <c r="F246" s="162">
        <v>4</v>
      </c>
      <c r="G246" s="163">
        <f>'Itens para CPUs'!F22</f>
        <v>0.54</v>
      </c>
      <c r="H246" s="164">
        <f t="shared" si="14"/>
        <v>2.16</v>
      </c>
    </row>
    <row r="247" spans="1:8" x14ac:dyDescent="0.25">
      <c r="B247" s="135" t="s">
        <v>167</v>
      </c>
      <c r="C247" s="135" t="str">
        <f>'Itens para CPUs'!B67</f>
        <v>SINAPI 7091</v>
      </c>
      <c r="D247" s="161" t="str">
        <f>'Itens para CPUs'!A67</f>
        <v>TE SANITARIO, PVC, DN 100 X 100 MM, SERIE NORMAL, PARA ESGOTO PREDIAL</v>
      </c>
      <c r="E247" s="135" t="str">
        <f>'Itens para CPUs'!D67</f>
        <v>UNIDADE</v>
      </c>
      <c r="F247" s="162">
        <v>1</v>
      </c>
      <c r="G247" s="163">
        <f>'Itens para CPUs'!F67</f>
        <v>9.08</v>
      </c>
      <c r="H247" s="164">
        <f t="shared" si="14"/>
        <v>9.08</v>
      </c>
    </row>
    <row r="248" spans="1:8" x14ac:dyDescent="0.25">
      <c r="F248" s="260" t="s">
        <v>151</v>
      </c>
      <c r="G248" s="260"/>
      <c r="H248" s="165">
        <f>SUM(H240:H247)</f>
        <v>168.37</v>
      </c>
    </row>
    <row r="249" spans="1:8" x14ac:dyDescent="0.25">
      <c r="F249" s="260" t="s">
        <v>150</v>
      </c>
      <c r="G249" s="260"/>
      <c r="H249" s="165">
        <f>ROUND(H248*$H$7,2)</f>
        <v>20.2</v>
      </c>
    </row>
    <row r="250" spans="1:8" x14ac:dyDescent="0.25">
      <c r="F250" s="261" t="s">
        <v>155</v>
      </c>
      <c r="G250" s="262"/>
      <c r="H250" s="108">
        <f>SUM(H248:H249)</f>
        <v>188.57</v>
      </c>
    </row>
    <row r="251" spans="1:8" x14ac:dyDescent="0.25">
      <c r="F251" s="263" t="s">
        <v>142</v>
      </c>
      <c r="G251" s="263"/>
      <c r="H251" s="109">
        <f>SUM(H234,H239,H250)</f>
        <v>290.65999999999997</v>
      </c>
    </row>
    <row r="254" spans="1:8" x14ac:dyDescent="0.25">
      <c r="B254" s="223" t="s">
        <v>157</v>
      </c>
      <c r="C254" s="223" t="s">
        <v>158</v>
      </c>
      <c r="D254" s="264" t="s">
        <v>324</v>
      </c>
      <c r="E254" s="223" t="s">
        <v>6</v>
      </c>
      <c r="F254" s="223" t="s">
        <v>7</v>
      </c>
      <c r="G254" s="266" t="s">
        <v>132</v>
      </c>
      <c r="H254" s="266" t="s">
        <v>133</v>
      </c>
    </row>
    <row r="255" spans="1:8" ht="50.25" customHeight="1" x14ac:dyDescent="0.25">
      <c r="B255" s="223" t="s">
        <v>273</v>
      </c>
      <c r="C255" s="223" t="s">
        <v>141</v>
      </c>
      <c r="D255" s="265"/>
      <c r="E255" s="223" t="s">
        <v>6</v>
      </c>
      <c r="F255" s="223">
        <v>1</v>
      </c>
      <c r="G255" s="267"/>
      <c r="H255" s="267"/>
    </row>
    <row r="256" spans="1:8" ht="25.5" customHeight="1" x14ac:dyDescent="0.25">
      <c r="A256" s="170" t="s">
        <v>164</v>
      </c>
      <c r="B256" s="135" t="s">
        <v>208</v>
      </c>
      <c r="C256" s="135" t="str">
        <f>'Itens para CPUs'!B70</f>
        <v>SINAPI 9835</v>
      </c>
      <c r="D256" s="161" t="str">
        <f>'Itens para CPUs'!A65</f>
        <v>SERVENTE COM ENCARGOS COMPLEMENTARES</v>
      </c>
      <c r="E256" s="135" t="str">
        <f>'Itens para CPUs'!D65</f>
        <v>H</v>
      </c>
      <c r="F256" s="162">
        <v>4</v>
      </c>
      <c r="G256" s="163">
        <f>'Itens para CPUs'!F65</f>
        <v>16.010000000000002</v>
      </c>
      <c r="H256" s="164">
        <f>ROUND(F256*G256,2)</f>
        <v>64.040000000000006</v>
      </c>
    </row>
    <row r="257" spans="1:8" x14ac:dyDescent="0.25">
      <c r="B257" s="135"/>
      <c r="C257" s="135"/>
      <c r="D257" s="161"/>
      <c r="E257" s="135"/>
      <c r="F257" s="162"/>
      <c r="G257" s="163"/>
      <c r="H257" s="164">
        <f>ROUND(F257*G257,2)</f>
        <v>0</v>
      </c>
    </row>
    <row r="258" spans="1:8" x14ac:dyDescent="0.25">
      <c r="F258" s="269" t="s">
        <v>160</v>
      </c>
      <c r="G258" s="269"/>
      <c r="H258" s="165">
        <f>SUM(H256:H257)</f>
        <v>64.040000000000006</v>
      </c>
    </row>
    <row r="259" spans="1:8" x14ac:dyDescent="0.25">
      <c r="F259" s="260" t="s">
        <v>388</v>
      </c>
      <c r="G259" s="260"/>
      <c r="H259" s="166">
        <f>ROUND(H258*$H$6,2)</f>
        <v>16.649999999999999</v>
      </c>
    </row>
    <row r="260" spans="1:8" x14ac:dyDescent="0.25">
      <c r="F260" s="268" t="s">
        <v>156</v>
      </c>
      <c r="G260" s="268"/>
      <c r="H260" s="106">
        <f>SUM(H258:H259)</f>
        <v>80.69</v>
      </c>
    </row>
    <row r="261" spans="1:8" s="107" customFormat="1" x14ac:dyDescent="0.25">
      <c r="A261" s="120" t="s">
        <v>165</v>
      </c>
      <c r="B261" s="135"/>
      <c r="C261" s="135"/>
      <c r="D261" s="161"/>
      <c r="E261" s="135"/>
      <c r="F261" s="162"/>
      <c r="G261" s="163"/>
      <c r="H261" s="164">
        <f>ROUND(F261*G261,2)</f>
        <v>0</v>
      </c>
    </row>
    <row r="262" spans="1:8" s="107" customFormat="1" x14ac:dyDescent="0.25">
      <c r="A262" s="120"/>
      <c r="B262" s="135"/>
      <c r="C262" s="135"/>
      <c r="D262" s="161"/>
      <c r="E262" s="135"/>
      <c r="F262" s="162"/>
      <c r="G262" s="163"/>
      <c r="H262" s="164">
        <f>ROUND(F262*G262,2)</f>
        <v>0</v>
      </c>
    </row>
    <row r="263" spans="1:8" s="107" customFormat="1" x14ac:dyDescent="0.25">
      <c r="A263" s="120"/>
      <c r="B263" s="121"/>
      <c r="C263" s="121"/>
      <c r="D263" s="122"/>
      <c r="E263" s="121"/>
      <c r="F263" s="269" t="s">
        <v>159</v>
      </c>
      <c r="G263" s="269"/>
      <c r="H263" s="118">
        <f>SUM(H261:H262)</f>
        <v>0</v>
      </c>
    </row>
    <row r="264" spans="1:8" s="107" customFormat="1" x14ac:dyDescent="0.25">
      <c r="A264" s="120"/>
      <c r="B264" s="121"/>
      <c r="C264" s="121"/>
      <c r="D264" s="122"/>
      <c r="E264" s="121"/>
      <c r="F264" s="260" t="s">
        <v>389</v>
      </c>
      <c r="G264" s="260"/>
      <c r="H264" s="111">
        <f>ROUND(H263*$H$6,2)</f>
        <v>0</v>
      </c>
    </row>
    <row r="265" spans="1:8" s="107" customFormat="1" x14ac:dyDescent="0.25">
      <c r="A265" s="120"/>
      <c r="B265" s="121"/>
      <c r="C265" s="121"/>
      <c r="D265" s="122"/>
      <c r="E265" s="121"/>
      <c r="F265" s="261" t="s">
        <v>163</v>
      </c>
      <c r="G265" s="262"/>
      <c r="H265" s="108">
        <f>SUM(H263:H264)</f>
        <v>0</v>
      </c>
    </row>
    <row r="266" spans="1:8" ht="30" x14ac:dyDescent="0.25">
      <c r="A266" s="170" t="s">
        <v>166</v>
      </c>
      <c r="B266" s="135" t="s">
        <v>167</v>
      </c>
      <c r="C266" s="135" t="str">
        <f>'Itens para CPUs'!B53</f>
        <v>SINAPI 4727</v>
      </c>
      <c r="D266" s="161" t="str">
        <f>'Itens para CPUs'!A53</f>
        <v>PEDRA BRITADA N. 5 (76 A 100 MM) POSTO PEDREIRA/FORNECEDOR, SEM FRETE</v>
      </c>
      <c r="E266" s="135" t="str">
        <f>'Itens para CPUs'!D53</f>
        <v>M³</v>
      </c>
      <c r="F266" s="162">
        <f>0.5*0.6*2*2</f>
        <v>1.2</v>
      </c>
      <c r="G266" s="163">
        <f>'Itens para CPUs'!F53</f>
        <v>66.3</v>
      </c>
      <c r="H266" s="164">
        <f t="shared" ref="H266:H270" si="15">ROUND(F266*G266,2)</f>
        <v>79.56</v>
      </c>
    </row>
    <row r="267" spans="1:8" x14ac:dyDescent="0.25">
      <c r="B267" s="135" t="s">
        <v>167</v>
      </c>
      <c r="C267" s="135" t="str">
        <f>'Itens para CPUs'!B43</f>
        <v>SINAPI 3123</v>
      </c>
      <c r="D267" s="161" t="str">
        <f>'Itens para CPUs'!A43</f>
        <v>FERTILIZANTE NPK - 4: 14: 8</v>
      </c>
      <c r="E267" s="135" t="str">
        <f>'Itens para CPUs'!D43</f>
        <v>KG</v>
      </c>
      <c r="F267" s="162">
        <f>2*2*0.3</f>
        <v>1.2</v>
      </c>
      <c r="G267" s="163">
        <f>'Itens para CPUs'!F43</f>
        <v>1.67</v>
      </c>
      <c r="H267" s="164">
        <f t="shared" si="15"/>
        <v>2</v>
      </c>
    </row>
    <row r="268" spans="1:8" x14ac:dyDescent="0.25">
      <c r="B268" s="135" t="s">
        <v>167</v>
      </c>
      <c r="C268" s="135" t="str">
        <f>'Itens para CPUs'!B44</f>
        <v>SINAPI 38125</v>
      </c>
      <c r="D268" s="161" t="str">
        <f>'Itens para CPUs'!A44</f>
        <v>FERTILIZANTE ORGÂNICO COMPOSTO, CLASSE A</v>
      </c>
      <c r="E268" s="135" t="str">
        <f>'Itens para CPUs'!D44</f>
        <v>KG</v>
      </c>
      <c r="F268" s="162">
        <f>2*2*5</f>
        <v>20</v>
      </c>
      <c r="G268" s="163">
        <f>'Itens para CPUs'!F44</f>
        <v>1.02</v>
      </c>
      <c r="H268" s="164">
        <f t="shared" si="15"/>
        <v>20.399999999999999</v>
      </c>
    </row>
    <row r="269" spans="1:8" x14ac:dyDescent="0.25">
      <c r="B269" s="135" t="s">
        <v>167</v>
      </c>
      <c r="C269" s="135" t="str">
        <f>'Itens para CPUs'!B29</f>
        <v>SINAPI 25963</v>
      </c>
      <c r="D269" s="161" t="str">
        <f>'Itens para CPUs'!A29</f>
        <v>CALCÁRIO DOLOMÍTICO A (POSTO PEDREIRA/FORNECEDOR, SEM FRETE)</v>
      </c>
      <c r="E269" s="135" t="str">
        <f>'Itens para CPUs'!D29</f>
        <v>KG</v>
      </c>
      <c r="F269" s="162">
        <f>(3000*2*2)/10000</f>
        <v>1.2</v>
      </c>
      <c r="G269" s="163">
        <f>'Itens para CPUs'!F29</f>
        <v>0.08</v>
      </c>
      <c r="H269" s="164">
        <f t="shared" si="15"/>
        <v>0.1</v>
      </c>
    </row>
    <row r="270" spans="1:8" x14ac:dyDescent="0.25">
      <c r="B270" s="135" t="s">
        <v>167</v>
      </c>
      <c r="C270" s="135" t="str">
        <f>'Itens para CPUs'!B52</f>
        <v>COTAÇÃO</v>
      </c>
      <c r="D270" s="161" t="str">
        <f>'Itens para CPUs'!A52</f>
        <v>MUDA DE BANANEIRA PRATA OU NANICA, A PARTIR DE 15 CM</v>
      </c>
      <c r="E270" s="135" t="str">
        <f>'Itens para CPUs'!D52</f>
        <v>UNIDADE</v>
      </c>
      <c r="F270" s="162">
        <f>2</f>
        <v>2</v>
      </c>
      <c r="G270" s="163">
        <f>'Itens para CPUs'!F52</f>
        <v>5.5466666666666669</v>
      </c>
      <c r="H270" s="164">
        <f t="shared" si="15"/>
        <v>11.09</v>
      </c>
    </row>
    <row r="271" spans="1:8" x14ac:dyDescent="0.25">
      <c r="F271" s="260" t="s">
        <v>151</v>
      </c>
      <c r="G271" s="260"/>
      <c r="H271" s="165">
        <f>SUM(H266:H270)</f>
        <v>113.15</v>
      </c>
    </row>
    <row r="272" spans="1:8" x14ac:dyDescent="0.25">
      <c r="F272" s="260" t="s">
        <v>150</v>
      </c>
      <c r="G272" s="260"/>
      <c r="H272" s="165">
        <f>ROUND(H271*$H$7,2)</f>
        <v>13.58</v>
      </c>
    </row>
    <row r="273" spans="2:8" x14ac:dyDescent="0.25">
      <c r="F273" s="261" t="s">
        <v>155</v>
      </c>
      <c r="G273" s="262"/>
      <c r="H273" s="108">
        <f>SUM(H271:H272)</f>
        <v>126.73</v>
      </c>
    </row>
    <row r="274" spans="2:8" x14ac:dyDescent="0.25">
      <c r="B274" s="234"/>
      <c r="C274" s="234"/>
      <c r="D274" s="233"/>
      <c r="E274" s="234"/>
      <c r="F274" s="263" t="s">
        <v>142</v>
      </c>
      <c r="G274" s="263"/>
      <c r="H274" s="109">
        <f>SUM(H260,H265,H273)</f>
        <v>207.42000000000002</v>
      </c>
    </row>
    <row r="275" spans="2:8" x14ac:dyDescent="0.25">
      <c r="B275" s="234"/>
      <c r="C275" s="234"/>
      <c r="D275" s="233"/>
      <c r="E275" s="234"/>
      <c r="F275" s="234"/>
      <c r="G275" s="234"/>
    </row>
    <row r="276" spans="2:8" x14ac:dyDescent="0.25">
      <c r="B276" s="234"/>
      <c r="C276" s="234"/>
      <c r="D276" s="233"/>
      <c r="E276" s="234"/>
      <c r="F276" s="234"/>
      <c r="G276" s="234"/>
    </row>
    <row r="277" spans="2:8" x14ac:dyDescent="0.25">
      <c r="B277" s="234"/>
      <c r="C277" s="234"/>
      <c r="D277" s="233"/>
      <c r="E277" s="234"/>
      <c r="F277" s="234"/>
      <c r="G277" s="234"/>
    </row>
  </sheetData>
  <mergeCells count="160">
    <mergeCell ref="F101:G101"/>
    <mergeCell ref="F102:G102"/>
    <mergeCell ref="H85:H86"/>
    <mergeCell ref="F89:G89"/>
    <mergeCell ref="F90:G90"/>
    <mergeCell ref="F91:G91"/>
    <mergeCell ref="F94:G94"/>
    <mergeCell ref="F95:G95"/>
    <mergeCell ref="F96:G96"/>
    <mergeCell ref="F99:G99"/>
    <mergeCell ref="F100:G100"/>
    <mergeCell ref="F69:G69"/>
    <mergeCell ref="F72:G72"/>
    <mergeCell ref="F73:G73"/>
    <mergeCell ref="F74:G74"/>
    <mergeCell ref="F79:G79"/>
    <mergeCell ref="F80:G80"/>
    <mergeCell ref="F81:G81"/>
    <mergeCell ref="F82:G82"/>
    <mergeCell ref="D85:D86"/>
    <mergeCell ref="G85:G86"/>
    <mergeCell ref="F57:G57"/>
    <mergeCell ref="F58:G58"/>
    <mergeCell ref="F59:G59"/>
    <mergeCell ref="F60:G60"/>
    <mergeCell ref="D63:D64"/>
    <mergeCell ref="G63:G64"/>
    <mergeCell ref="H63:H64"/>
    <mergeCell ref="F67:G67"/>
    <mergeCell ref="F68:G68"/>
    <mergeCell ref="D41:D42"/>
    <mergeCell ref="G41:G42"/>
    <mergeCell ref="H41:H42"/>
    <mergeCell ref="F45:G45"/>
    <mergeCell ref="F46:G46"/>
    <mergeCell ref="F47:G47"/>
    <mergeCell ref="F50:G50"/>
    <mergeCell ref="F51:G51"/>
    <mergeCell ref="F52:G52"/>
    <mergeCell ref="F155:G155"/>
    <mergeCell ref="F156:G156"/>
    <mergeCell ref="F136:G136"/>
    <mergeCell ref="F137:G137"/>
    <mergeCell ref="F140:G140"/>
    <mergeCell ref="F157:G157"/>
    <mergeCell ref="F162:G162"/>
    <mergeCell ref="F150:G150"/>
    <mergeCell ref="F151:G151"/>
    <mergeCell ref="F152:G152"/>
    <mergeCell ref="C1:H1"/>
    <mergeCell ref="C2:H2"/>
    <mergeCell ref="C3:H3"/>
    <mergeCell ref="C5:H5"/>
    <mergeCell ref="F119:G119"/>
    <mergeCell ref="F111:G111"/>
    <mergeCell ref="F114:G114"/>
    <mergeCell ref="F115:G115"/>
    <mergeCell ref="F116:G116"/>
    <mergeCell ref="D105:D106"/>
    <mergeCell ref="G105:G106"/>
    <mergeCell ref="H105:H106"/>
    <mergeCell ref="F109:G109"/>
    <mergeCell ref="F110:G110"/>
    <mergeCell ref="D11:D12"/>
    <mergeCell ref="G11:G12"/>
    <mergeCell ref="H11:H12"/>
    <mergeCell ref="F15:G15"/>
    <mergeCell ref="F16:G16"/>
    <mergeCell ref="F17:G17"/>
    <mergeCell ref="F27:G27"/>
    <mergeCell ref="F28:G28"/>
    <mergeCell ref="F29:G29"/>
    <mergeCell ref="F35:G35"/>
    <mergeCell ref="D168:D169"/>
    <mergeCell ref="G168:G169"/>
    <mergeCell ref="H168:H169"/>
    <mergeCell ref="F172:G172"/>
    <mergeCell ref="F173:G173"/>
    <mergeCell ref="F120:G120"/>
    <mergeCell ref="F121:G121"/>
    <mergeCell ref="D146:D147"/>
    <mergeCell ref="G146:G147"/>
    <mergeCell ref="H146:H147"/>
    <mergeCell ref="F122:G122"/>
    <mergeCell ref="F141:G141"/>
    <mergeCell ref="F142:G142"/>
    <mergeCell ref="F143:G143"/>
    <mergeCell ref="D125:D126"/>
    <mergeCell ref="G125:G126"/>
    <mergeCell ref="H125:H126"/>
    <mergeCell ref="F130:G130"/>
    <mergeCell ref="F131:G131"/>
    <mergeCell ref="F132:G132"/>
    <mergeCell ref="F135:G135"/>
    <mergeCell ref="F163:G163"/>
    <mergeCell ref="F164:G164"/>
    <mergeCell ref="F161:G161"/>
    <mergeCell ref="F183:G183"/>
    <mergeCell ref="F184:G184"/>
    <mergeCell ref="F185:G185"/>
    <mergeCell ref="D188:D189"/>
    <mergeCell ref="G188:G189"/>
    <mergeCell ref="F174:G174"/>
    <mergeCell ref="F177:G177"/>
    <mergeCell ref="F178:G178"/>
    <mergeCell ref="F179:G179"/>
    <mergeCell ref="F182:G182"/>
    <mergeCell ref="F198:G198"/>
    <mergeCell ref="F199:G199"/>
    <mergeCell ref="F202:G202"/>
    <mergeCell ref="F203:G203"/>
    <mergeCell ref="F204:G204"/>
    <mergeCell ref="H188:H189"/>
    <mergeCell ref="F192:G192"/>
    <mergeCell ref="F193:G193"/>
    <mergeCell ref="F194:G194"/>
    <mergeCell ref="F197:G197"/>
    <mergeCell ref="F213:G213"/>
    <mergeCell ref="F214:G214"/>
    <mergeCell ref="F217:G217"/>
    <mergeCell ref="F218:G218"/>
    <mergeCell ref="F219:G219"/>
    <mergeCell ref="F205:G205"/>
    <mergeCell ref="D208:D209"/>
    <mergeCell ref="G208:G209"/>
    <mergeCell ref="H208:H209"/>
    <mergeCell ref="F212:G212"/>
    <mergeCell ref="F233:G233"/>
    <mergeCell ref="F234:G234"/>
    <mergeCell ref="F237:G237"/>
    <mergeCell ref="F222:G222"/>
    <mergeCell ref="F223:G223"/>
    <mergeCell ref="F224:G224"/>
    <mergeCell ref="F225:G225"/>
    <mergeCell ref="D228:D229"/>
    <mergeCell ref="G228:G229"/>
    <mergeCell ref="F36:G36"/>
    <mergeCell ref="F37:G37"/>
    <mergeCell ref="F38:G38"/>
    <mergeCell ref="F274:G274"/>
    <mergeCell ref="D254:D255"/>
    <mergeCell ref="G254:G255"/>
    <mergeCell ref="H254:H255"/>
    <mergeCell ref="F260:G260"/>
    <mergeCell ref="F265:G265"/>
    <mergeCell ref="F264:G264"/>
    <mergeCell ref="F271:G271"/>
    <mergeCell ref="F272:G272"/>
    <mergeCell ref="F273:G273"/>
    <mergeCell ref="F258:G258"/>
    <mergeCell ref="F259:G259"/>
    <mergeCell ref="F263:G263"/>
    <mergeCell ref="F251:G251"/>
    <mergeCell ref="F238:G238"/>
    <mergeCell ref="F239:G239"/>
    <mergeCell ref="F248:G248"/>
    <mergeCell ref="F249:G249"/>
    <mergeCell ref="F250:G250"/>
    <mergeCell ref="H228:H229"/>
    <mergeCell ref="F232:G232"/>
  </mergeCells>
  <pageMargins left="0.78740157480314965" right="0.98425196850393704" top="0.59055118110236227" bottom="0.59055118110236227" header="0.31496062992125984" footer="0.31496062992125984"/>
  <pageSetup paperSize="9" scale="36" fitToHeight="0" orientation="portrait" r:id="rId1"/>
  <rowBreaks count="2" manualBreakCount="2">
    <brk id="103" max="16383" man="1"/>
    <brk id="20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L35"/>
  <sheetViews>
    <sheetView zoomScale="85" zoomScaleNormal="85" workbookViewId="0">
      <selection activeCell="C26" sqref="C26"/>
    </sheetView>
  </sheetViews>
  <sheetFormatPr defaultRowHeight="15" x14ac:dyDescent="0.25"/>
  <cols>
    <col min="1" max="1" width="9.140625" style="104"/>
    <col min="2" max="2" width="16" style="104" customWidth="1"/>
    <col min="3" max="3" width="79.85546875" style="103" customWidth="1"/>
    <col min="4" max="4" width="16.28515625" style="104" customWidth="1"/>
    <col min="5" max="5" width="17.85546875" style="104" customWidth="1"/>
    <col min="6" max="6" width="20.7109375" style="104" bestFit="1" customWidth="1"/>
    <col min="7" max="9" width="22.140625" style="110" customWidth="1"/>
    <col min="10" max="10" width="16.28515625" style="104" customWidth="1"/>
    <col min="11" max="11" width="9.140625" style="103"/>
    <col min="12" max="12" width="21.5703125" style="104" hidden="1" customWidth="1"/>
    <col min="13" max="16384" width="9.140625" style="103"/>
  </cols>
  <sheetData>
    <row r="1" spans="1:12" s="97" customFormat="1" x14ac:dyDescent="0.25">
      <c r="A1" s="105"/>
      <c r="B1" s="105"/>
      <c r="C1" s="270" t="s">
        <v>175</v>
      </c>
      <c r="D1" s="270"/>
      <c r="E1" s="270"/>
      <c r="F1" s="270"/>
      <c r="G1" s="270"/>
      <c r="H1" s="270"/>
      <c r="I1" s="270"/>
      <c r="J1" s="270"/>
      <c r="L1" s="105"/>
    </row>
    <row r="2" spans="1:12" s="97" customFormat="1" x14ac:dyDescent="0.25">
      <c r="A2" s="105"/>
      <c r="B2" s="105"/>
      <c r="C2" s="270" t="s">
        <v>149</v>
      </c>
      <c r="D2" s="270"/>
      <c r="E2" s="270"/>
      <c r="F2" s="270"/>
      <c r="G2" s="270"/>
      <c r="H2" s="270"/>
      <c r="I2" s="270"/>
      <c r="J2" s="270"/>
      <c r="L2" s="105"/>
    </row>
    <row r="3" spans="1:12" s="97" customFormat="1" x14ac:dyDescent="0.25">
      <c r="A3" s="105"/>
      <c r="B3" s="105"/>
      <c r="C3" s="270" t="s">
        <v>310</v>
      </c>
      <c r="D3" s="270"/>
      <c r="E3" s="270"/>
      <c r="F3" s="270"/>
      <c r="G3" s="270"/>
      <c r="H3" s="270"/>
      <c r="I3" s="270"/>
      <c r="J3" s="270"/>
      <c r="L3" s="105"/>
    </row>
    <row r="4" spans="1:12" s="97" customFormat="1" x14ac:dyDescent="0.25">
      <c r="A4" s="105"/>
      <c r="B4" s="105"/>
      <c r="C4" s="277"/>
      <c r="D4" s="277"/>
      <c r="E4" s="277"/>
      <c r="F4" s="277"/>
      <c r="G4" s="277"/>
      <c r="H4" s="169"/>
      <c r="I4" s="169"/>
      <c r="J4" s="105"/>
      <c r="L4" s="105"/>
    </row>
    <row r="5" spans="1:12" s="97" customFormat="1" ht="34.5" customHeight="1" x14ac:dyDescent="0.25">
      <c r="A5" s="280" t="s">
        <v>14</v>
      </c>
      <c r="B5" s="281"/>
      <c r="C5" s="279" t="s">
        <v>386</v>
      </c>
      <c r="D5" s="279"/>
      <c r="E5" s="279"/>
      <c r="F5" s="279"/>
      <c r="G5" s="279"/>
      <c r="H5" s="279"/>
      <c r="I5" s="279"/>
      <c r="J5" s="279"/>
      <c r="L5" s="105"/>
    </row>
    <row r="6" spans="1:12" s="97" customFormat="1" x14ac:dyDescent="0.25">
      <c r="A6" s="105"/>
      <c r="B6" s="174"/>
      <c r="D6" s="174"/>
      <c r="E6" s="174"/>
      <c r="F6" s="174"/>
      <c r="G6" s="112"/>
      <c r="H6" s="112"/>
      <c r="I6" s="112"/>
      <c r="J6" s="174"/>
      <c r="L6" s="105"/>
    </row>
    <row r="7" spans="1:12" s="97" customFormat="1" x14ac:dyDescent="0.25">
      <c r="A7" s="105"/>
      <c r="B7" s="105"/>
      <c r="D7" s="171"/>
      <c r="E7" s="171"/>
      <c r="F7" s="171"/>
      <c r="G7" s="112"/>
      <c r="H7" s="112"/>
      <c r="I7" s="172" t="s">
        <v>152</v>
      </c>
      <c r="J7" s="115">
        <f>'BDI Serviços'!C31</f>
        <v>0.26</v>
      </c>
      <c r="L7" s="105"/>
    </row>
    <row r="8" spans="1:12" s="97" customFormat="1" x14ac:dyDescent="0.25">
      <c r="A8" s="105"/>
      <c r="B8" s="105"/>
      <c r="D8" s="171"/>
      <c r="E8" s="171"/>
      <c r="F8" s="171"/>
      <c r="G8" s="112"/>
      <c r="H8" s="112"/>
      <c r="I8" s="172" t="s">
        <v>153</v>
      </c>
      <c r="J8" s="115">
        <f>'BDI Materiais'!C29</f>
        <v>0.12</v>
      </c>
      <c r="L8" s="105"/>
    </row>
    <row r="9" spans="1:12" s="97" customFormat="1" x14ac:dyDescent="0.25">
      <c r="A9" s="105"/>
      <c r="B9" s="105"/>
      <c r="D9" s="171"/>
      <c r="E9" s="171"/>
      <c r="F9" s="171"/>
      <c r="G9" s="112"/>
      <c r="H9" s="112"/>
      <c r="I9" s="172" t="s">
        <v>154</v>
      </c>
      <c r="J9" s="127">
        <f>'Det Enc Sociais'!G49</f>
        <v>1.1685000000000001</v>
      </c>
      <c r="L9" s="105"/>
    </row>
    <row r="10" spans="1:12" s="97" customFormat="1" x14ac:dyDescent="0.25">
      <c r="A10" s="105"/>
      <c r="B10" s="105"/>
      <c r="D10" s="171"/>
      <c r="E10" s="171"/>
      <c r="F10" s="171"/>
      <c r="G10" s="112"/>
      <c r="H10" s="112"/>
      <c r="I10" s="172" t="s">
        <v>170</v>
      </c>
      <c r="J10" s="128">
        <v>43739</v>
      </c>
      <c r="L10" s="105"/>
    </row>
    <row r="11" spans="1:12" s="97" customFormat="1" x14ac:dyDescent="0.25">
      <c r="A11" s="105"/>
      <c r="B11" s="105"/>
      <c r="D11" s="105"/>
      <c r="E11" s="105"/>
      <c r="F11" s="105"/>
      <c r="G11" s="112"/>
      <c r="H11" s="112"/>
      <c r="I11" s="112"/>
      <c r="J11" s="105"/>
      <c r="L11" s="105"/>
    </row>
    <row r="12" spans="1:12" s="123" customFormat="1" ht="28.5" customHeight="1" x14ac:dyDescent="0.25">
      <c r="A12" s="213" t="s">
        <v>0</v>
      </c>
      <c r="B12" s="274" t="s">
        <v>145</v>
      </c>
      <c r="C12" s="275"/>
      <c r="D12" s="213" t="s">
        <v>6</v>
      </c>
      <c r="E12" s="213" t="s">
        <v>268</v>
      </c>
      <c r="F12" s="213" t="s">
        <v>146</v>
      </c>
      <c r="G12" s="213" t="s">
        <v>265</v>
      </c>
      <c r="H12" s="213" t="s">
        <v>269</v>
      </c>
      <c r="I12" s="213" t="s">
        <v>270</v>
      </c>
      <c r="J12" s="213" t="s">
        <v>172</v>
      </c>
      <c r="L12" s="124" t="s">
        <v>183</v>
      </c>
    </row>
    <row r="13" spans="1:12" s="97" customFormat="1" x14ac:dyDescent="0.25">
      <c r="A13" s="116">
        <v>1</v>
      </c>
      <c r="B13" s="282" t="s">
        <v>148</v>
      </c>
      <c r="C13" s="283"/>
      <c r="D13" s="283"/>
      <c r="E13" s="283"/>
      <c r="F13" s="283"/>
      <c r="G13" s="283"/>
      <c r="H13" s="283"/>
      <c r="I13" s="283"/>
      <c r="J13" s="284"/>
      <c r="L13" s="117"/>
    </row>
    <row r="14" spans="1:12" s="97" customFormat="1" ht="21.75" customHeight="1" x14ac:dyDescent="0.25">
      <c r="A14" s="135" t="s">
        <v>1</v>
      </c>
      <c r="B14" s="135" t="str">
        <f>CPUs!B12</f>
        <v>CPU - 1</v>
      </c>
      <c r="C14" s="136" t="str">
        <f>CPUs!D11</f>
        <v>ADMINISTRAÇÃO LOCAL E MANUTENÇÃO DO CANTEIRO DE OBRAS</v>
      </c>
      <c r="D14" s="135" t="str">
        <f>CPUs!E12</f>
        <v>MÊS</v>
      </c>
      <c r="E14" s="214">
        <f>1</f>
        <v>1</v>
      </c>
      <c r="F14" s="163">
        <f>CPUs!H38</f>
        <v>7259.7199999999993</v>
      </c>
      <c r="G14" s="215">
        <f>ROUND(E14*F14,2)</f>
        <v>7259.72</v>
      </c>
      <c r="H14" s="214">
        <f>3</f>
        <v>3</v>
      </c>
      <c r="I14" s="215">
        <f>ROUND(G14*H14,2)</f>
        <v>21779.16</v>
      </c>
      <c r="J14" s="216">
        <f>((I14/I$32))</f>
        <v>0.14685783916315584</v>
      </c>
      <c r="L14" s="119">
        <f>ROUND(G14*0.7,2)</f>
        <v>5081.8</v>
      </c>
    </row>
    <row r="15" spans="1:12" s="97" customFormat="1" ht="36.75" customHeight="1" x14ac:dyDescent="0.25">
      <c r="A15" s="135" t="s">
        <v>3</v>
      </c>
      <c r="B15" s="135" t="str">
        <f>CPUs!B42</f>
        <v>CPU - 2</v>
      </c>
      <c r="C15" s="136" t="str">
        <f>CPUs!D41</f>
        <v>PLACA DE OBRA EM CHAPA DE AÇO GALVANIZADO (1,50 x 3,00 M) - FORNECIMENTO E INSTALAÇÃO</v>
      </c>
      <c r="D15" s="135" t="str">
        <f>CPUs!E42</f>
        <v>M²</v>
      </c>
      <c r="E15" s="214">
        <f>1.5*3</f>
        <v>4.5</v>
      </c>
      <c r="F15" s="163">
        <f>CPUs!H60</f>
        <v>336.44</v>
      </c>
      <c r="G15" s="215">
        <f>ROUND(E15*F15,2)</f>
        <v>1513.98</v>
      </c>
      <c r="H15" s="214">
        <f>1</f>
        <v>1</v>
      </c>
      <c r="I15" s="215">
        <f>ROUND(G15*H15,2)</f>
        <v>1513.98</v>
      </c>
      <c r="J15" s="216">
        <f>((I15/I$32))</f>
        <v>1.0208834102703441E-2</v>
      </c>
      <c r="L15" s="119">
        <f t="shared" ref="L15:L18" si="0">ROUND(G15*0.7,2)</f>
        <v>1059.79</v>
      </c>
    </row>
    <row r="16" spans="1:12" s="97" customFormat="1" ht="35.25" customHeight="1" x14ac:dyDescent="0.25">
      <c r="A16" s="135" t="s">
        <v>4</v>
      </c>
      <c r="B16" s="135" t="str">
        <f>CPUs!B64</f>
        <v>CPU - 3.1</v>
      </c>
      <c r="C16" s="136" t="str">
        <f>CPUs!D63</f>
        <v>TRANSPORTE COMERCIAL COM CAMINHAO CARROCERIA 9 T, RODOVIA PAVIMENTADA - MOBILIZAÇÃO</v>
      </c>
      <c r="D16" s="135" t="str">
        <f>CPUs!E64</f>
        <v>TONxKM</v>
      </c>
      <c r="E16" s="214">
        <f>Mobilização!F22</f>
        <v>3867.2</v>
      </c>
      <c r="F16" s="163">
        <f>CPUs!H82</f>
        <v>0.79</v>
      </c>
      <c r="G16" s="215">
        <f>ROUND(E16*F16,2)</f>
        <v>3055.09</v>
      </c>
      <c r="H16" s="214">
        <f>1</f>
        <v>1</v>
      </c>
      <c r="I16" s="215">
        <f>ROUND(G16*H16,2)</f>
        <v>3055.09</v>
      </c>
      <c r="J16" s="216">
        <f>((I16/I$32))</f>
        <v>2.0600606995355458E-2</v>
      </c>
      <c r="L16" s="119">
        <f t="shared" si="0"/>
        <v>2138.56</v>
      </c>
    </row>
    <row r="17" spans="1:12" s="97" customFormat="1" ht="36.75" customHeight="1" x14ac:dyDescent="0.25">
      <c r="A17" s="135" t="s">
        <v>5</v>
      </c>
      <c r="B17" s="135" t="str">
        <f>CPUs!B86</f>
        <v>CPU - 3.2</v>
      </c>
      <c r="C17" s="136" t="str">
        <f>CPUs!D85</f>
        <v>TRANSPORTE COMERCIAL COM CAMINHAO CARROCERIA 9 T, RODOVIA PAVIMENTADA - DESMOBILIZAÇÃO</v>
      </c>
      <c r="D17" s="135" t="str">
        <f>CPUs!E86</f>
        <v>TONxKM</v>
      </c>
      <c r="E17" s="214">
        <f>Mobilização!F22</f>
        <v>3867.2</v>
      </c>
      <c r="F17" s="163">
        <f>CPUs!H102</f>
        <v>0.79</v>
      </c>
      <c r="G17" s="215">
        <f>ROUND(E17*F17,2)</f>
        <v>3055.09</v>
      </c>
      <c r="H17" s="214">
        <f>1</f>
        <v>1</v>
      </c>
      <c r="I17" s="215">
        <f>ROUND(G17*H17,2)</f>
        <v>3055.09</v>
      </c>
      <c r="J17" s="216">
        <f>((I17/I$32))</f>
        <v>2.0600606995355458E-2</v>
      </c>
      <c r="L17" s="119">
        <f t="shared" si="0"/>
        <v>2138.56</v>
      </c>
    </row>
    <row r="18" spans="1:12" s="123" customFormat="1" x14ac:dyDescent="0.25">
      <c r="A18" s="276" t="s">
        <v>11</v>
      </c>
      <c r="B18" s="276"/>
      <c r="C18" s="276"/>
      <c r="D18" s="276"/>
      <c r="E18" s="276"/>
      <c r="F18" s="276"/>
      <c r="G18" s="211"/>
      <c r="H18" s="211"/>
      <c r="I18" s="211">
        <f>SUM(I14:I17)</f>
        <v>29403.32</v>
      </c>
      <c r="J18" s="210">
        <f>((I18/I$32))</f>
        <v>0.19826788725657021</v>
      </c>
      <c r="L18" s="102">
        <f t="shared" si="0"/>
        <v>0</v>
      </c>
    </row>
    <row r="19" spans="1:12" x14ac:dyDescent="0.25">
      <c r="C19" s="113"/>
      <c r="E19" s="114"/>
    </row>
    <row r="20" spans="1:12" s="123" customFormat="1" ht="28.5" x14ac:dyDescent="0.25">
      <c r="A20" s="213" t="s">
        <v>0</v>
      </c>
      <c r="B20" s="278" t="s">
        <v>145</v>
      </c>
      <c r="C20" s="278"/>
      <c r="D20" s="213" t="s">
        <v>6</v>
      </c>
      <c r="E20" s="213" t="s">
        <v>268</v>
      </c>
      <c r="F20" s="213" t="s">
        <v>146</v>
      </c>
      <c r="G20" s="213" t="s">
        <v>265</v>
      </c>
      <c r="H20" s="213" t="s">
        <v>323</v>
      </c>
      <c r="I20" s="213" t="s">
        <v>270</v>
      </c>
      <c r="J20" s="213" t="s">
        <v>172</v>
      </c>
      <c r="L20" s="124" t="s">
        <v>183</v>
      </c>
    </row>
    <row r="21" spans="1:12" s="97" customFormat="1" x14ac:dyDescent="0.25">
      <c r="A21" s="116">
        <v>2</v>
      </c>
      <c r="B21" s="282" t="s">
        <v>379</v>
      </c>
      <c r="C21" s="283"/>
      <c r="D21" s="283"/>
      <c r="E21" s="283"/>
      <c r="F21" s="283"/>
      <c r="G21" s="283"/>
      <c r="H21" s="283"/>
      <c r="I21" s="283"/>
      <c r="J21" s="284"/>
      <c r="L21" s="119"/>
    </row>
    <row r="22" spans="1:12" s="97" customFormat="1" ht="45" x14ac:dyDescent="0.25">
      <c r="A22" s="135" t="s">
        <v>8</v>
      </c>
      <c r="B22" s="135" t="str">
        <f>CPUs!B106</f>
        <v>CPU - 4</v>
      </c>
      <c r="C22" s="136" t="str">
        <f>CPUs!D105</f>
        <v>ESCAVAÇÃO MECANIZADA DE VALA COM PROFUNDIDADE ATÉ 1,5 M COM RETROESCAVADEIRA (CAPACIDADE DA CAÇAMBA DA RETRO: 0,26 M³ / POTÊNCIA: 88 HP), SOLO DE 1ª CATEGORIA.</v>
      </c>
      <c r="D22" s="135" t="str">
        <f>CPUs!E106</f>
        <v>M³</v>
      </c>
      <c r="E22" s="214">
        <f>2.3*2.3*1.15</f>
        <v>6.0834999999999981</v>
      </c>
      <c r="F22" s="163">
        <f>CPUs!H122</f>
        <v>8.9499999999999993</v>
      </c>
      <c r="G22" s="215">
        <f>ROUND(E22*F22,2)</f>
        <v>54.45</v>
      </c>
      <c r="H22" s="214">
        <v>45</v>
      </c>
      <c r="I22" s="215">
        <f>ROUND(H22*G22,2)</f>
        <v>2450.25</v>
      </c>
      <c r="J22" s="216">
        <f t="shared" ref="J22:J30" si="1">((I22/I$32))</f>
        <v>1.6522144123534727E-2</v>
      </c>
      <c r="L22" s="119">
        <f t="shared" ref="L22:L29" si="2">ROUND(G22*0.7,2)</f>
        <v>38.119999999999997</v>
      </c>
    </row>
    <row r="23" spans="1:12" s="97" customFormat="1" ht="30" x14ac:dyDescent="0.25">
      <c r="A23" s="135" t="s">
        <v>9</v>
      </c>
      <c r="B23" s="135" t="str">
        <f>CPUs!B126</f>
        <v>CPU - 5</v>
      </c>
      <c r="C23" s="136" t="str">
        <f>CPUs!D125</f>
        <v>PISO DE CONCRETO COM CONCRETO MOLDADO IN LOCO, FEITO EM OBRA, ACABAMENTO CONVENCIONAL, NÃO ARMADO. AF_07/2016</v>
      </c>
      <c r="D23" s="135" t="str">
        <f>CPUs!E126</f>
        <v>M³</v>
      </c>
      <c r="E23" s="214">
        <f>2.3*2.3*0.05</f>
        <v>0.26449999999999996</v>
      </c>
      <c r="F23" s="163">
        <f>CPUs!H143</f>
        <v>754.08000000000015</v>
      </c>
      <c r="G23" s="215">
        <f t="shared" ref="G23:G29" si="3">ROUND(E23*F23,2)</f>
        <v>199.45</v>
      </c>
      <c r="H23" s="214">
        <v>45</v>
      </c>
      <c r="I23" s="215">
        <f t="shared" ref="I23:I29" si="4">ROUND(H23*G23,2)</f>
        <v>8975.25</v>
      </c>
      <c r="J23" s="216">
        <f t="shared" si="1"/>
        <v>6.052050772156109E-2</v>
      </c>
      <c r="L23" s="119">
        <f t="shared" si="2"/>
        <v>139.62</v>
      </c>
    </row>
    <row r="24" spans="1:12" s="97" customFormat="1" ht="60" x14ac:dyDescent="0.25">
      <c r="A24" s="135" t="s">
        <v>10</v>
      </c>
      <c r="B24" s="135" t="str">
        <f>CPUs!B147</f>
        <v>CPU - 6</v>
      </c>
      <c r="C24" s="136" t="str">
        <f>CPUs!D146</f>
        <v>ALVENARIA DE VEDAÇÃO DE BLOCOS CERÂMICOS FURADOS NA HORIZONTAL DE 9x19x19 CM (ESPESSURA DE 9 CM) DE PAREDES COM ÁREA LÍQUIDA MAIOR OU IGUAL A 6 M² SEM VÃOS E ARGAMASSA DE ASSENTAMENTO COM PREPARO MANUAL. AF_06/2014</v>
      </c>
      <c r="D24" s="135" t="str">
        <f>CPUs!E147</f>
        <v>M²</v>
      </c>
      <c r="E24" s="214">
        <f>(2.18+2.18+2.18+2.18)*1.4</f>
        <v>12.208</v>
      </c>
      <c r="F24" s="163">
        <f>CPUs!H164</f>
        <v>75.62</v>
      </c>
      <c r="G24" s="215">
        <f t="shared" si="3"/>
        <v>923.17</v>
      </c>
      <c r="H24" s="214">
        <v>45</v>
      </c>
      <c r="I24" s="215">
        <f t="shared" si="4"/>
        <v>41542.65</v>
      </c>
      <c r="J24" s="216">
        <f t="shared" si="1"/>
        <v>0.28012392636406896</v>
      </c>
      <c r="L24" s="119">
        <f t="shared" si="2"/>
        <v>646.22</v>
      </c>
    </row>
    <row r="25" spans="1:12" s="97" customFormat="1" ht="45" x14ac:dyDescent="0.25">
      <c r="A25" s="135" t="s">
        <v>23</v>
      </c>
      <c r="B25" s="135" t="str">
        <f>CPUs!B169</f>
        <v>CPU - 7</v>
      </c>
      <c r="C25" s="136" t="str">
        <f>CPUs!D168</f>
        <v>CHAPISCO APLICADO EM ALVENARIAS E ESTRUTURAS DE CONCRETO INTERNAS, COM COLHER DE PEDREIRO.  ARGAMASSA TRAÇO 1:3 COM PREPARO MANUAL. AF_06/2014</v>
      </c>
      <c r="D25" s="135" t="str">
        <f>CPUs!E169</f>
        <v>M²</v>
      </c>
      <c r="E25" s="214">
        <f>((2+2+2+2)*1.4)+((2.18+2.18+2.18+2.18)*0.3)+((2.18+2.18+2.18+2.18)*0.14)</f>
        <v>15.036799999999999</v>
      </c>
      <c r="F25" s="163">
        <f>CPUs!H185</f>
        <v>4.5999999999999996</v>
      </c>
      <c r="G25" s="215">
        <f t="shared" si="3"/>
        <v>69.17</v>
      </c>
      <c r="H25" s="214">
        <v>45</v>
      </c>
      <c r="I25" s="215">
        <f t="shared" si="4"/>
        <v>3112.65</v>
      </c>
      <c r="J25" s="216">
        <f t="shared" si="1"/>
        <v>2.0988736621210233E-2</v>
      </c>
      <c r="L25" s="119">
        <f t="shared" si="2"/>
        <v>48.42</v>
      </c>
    </row>
    <row r="26" spans="1:12" s="97" customFormat="1" ht="60" x14ac:dyDescent="0.25">
      <c r="A26" s="135" t="s">
        <v>185</v>
      </c>
      <c r="B26" s="135" t="str">
        <f>CPUs!B189</f>
        <v>CPU - 8</v>
      </c>
      <c r="C26" s="136" t="str">
        <f>CPUs!D188</f>
        <v>REBOCO EM ARGAMASSA TRAÇO 1:2:8, PREPARO MANUAL, APLICADO MANUALMENTE EM FACES INTERNAS DE PAREDES, PARA AMBIENTE COM ÁREA  MAIOR QUE 10M², ESPESSURA DE 20MM, COM EXECUÇÃO DE TALISCAS. AF_06/2014</v>
      </c>
      <c r="D26" s="135" t="str">
        <f>CPUs!E189</f>
        <v>M²</v>
      </c>
      <c r="E26" s="214">
        <f>((2+2+2+2)*1.4)+((2.18+2.18+2.18+2.18)*0.3)+((2.18+2.18+2.18+2.18)*0.14)</f>
        <v>15.036799999999999</v>
      </c>
      <c r="F26" s="163">
        <f>CPUs!H205</f>
        <v>35</v>
      </c>
      <c r="G26" s="215">
        <f t="shared" si="3"/>
        <v>526.29</v>
      </c>
      <c r="H26" s="214">
        <v>45</v>
      </c>
      <c r="I26" s="215">
        <f t="shared" si="4"/>
        <v>23683.05</v>
      </c>
      <c r="J26" s="216">
        <f t="shared" si="1"/>
        <v>0.15969585364141584</v>
      </c>
      <c r="L26" s="119">
        <f t="shared" si="2"/>
        <v>368.4</v>
      </c>
    </row>
    <row r="27" spans="1:12" s="97" customFormat="1" ht="75" x14ac:dyDescent="0.25">
      <c r="A27" s="135" t="s">
        <v>186</v>
      </c>
      <c r="B27" s="135" t="str">
        <f>CPUs!B209</f>
        <v>CPU - 9</v>
      </c>
      <c r="C27" s="136" t="str">
        <f>CPUs!D208</f>
        <v>CONSTRUÇÃO DE CÂMARA ANAERÓBICA PARA FOSSA EM ALVENARIA DE BLOCOS CERÂMICOS HORIZONTAIS DE 14X19X39, (ESPESSURA DE 14 CM), COM DECLIVIDADE DE 30º, ASSENTADOS COM ARGAMASSA DE ASSENTAMENTO COM PREPARO EM BETONEIRA, 10 FILEIRAS (4+4+1+0,5+0,5)</v>
      </c>
      <c r="D27" s="135" t="str">
        <f>CPUs!E209</f>
        <v>M</v>
      </c>
      <c r="E27" s="214">
        <f>2</f>
        <v>2</v>
      </c>
      <c r="F27" s="163">
        <f>CPUs!H225</f>
        <v>185.78000000000003</v>
      </c>
      <c r="G27" s="215">
        <f t="shared" si="3"/>
        <v>371.56</v>
      </c>
      <c r="H27" s="214">
        <v>45</v>
      </c>
      <c r="I27" s="215">
        <f t="shared" si="4"/>
        <v>16720.2</v>
      </c>
      <c r="J27" s="216">
        <f t="shared" si="1"/>
        <v>0.11274504812746673</v>
      </c>
      <c r="L27" s="119">
        <f t="shared" si="2"/>
        <v>260.08999999999997</v>
      </c>
    </row>
    <row r="28" spans="1:12" s="97" customFormat="1" ht="45" x14ac:dyDescent="0.25">
      <c r="A28" s="135" t="s">
        <v>187</v>
      </c>
      <c r="B28" s="135" t="str">
        <f>CPUs!B229</f>
        <v>CPU - 10</v>
      </c>
      <c r="C28" s="136" t="str">
        <f>CPUs!D228</f>
        <v>FORNECIMENTO E ASSENTAMENTO DE TUBOS DE PVC (ESGOTO) DE 100 MM E 40 MM E CONEXÕES, EM FOSSA SÉPTICA DE EVAPOTRANSPIRAÇÃO DE 2,50 x 2,00 x 1,40 M</v>
      </c>
      <c r="D28" s="135" t="str">
        <f>CPUs!E229</f>
        <v>UNIDADE</v>
      </c>
      <c r="E28" s="214">
        <v>1</v>
      </c>
      <c r="F28" s="163">
        <f>CPUs!H251</f>
        <v>290.65999999999997</v>
      </c>
      <c r="G28" s="215">
        <f t="shared" si="3"/>
        <v>290.66000000000003</v>
      </c>
      <c r="H28" s="214">
        <v>45</v>
      </c>
      <c r="I28" s="215">
        <f t="shared" si="4"/>
        <v>13079.7</v>
      </c>
      <c r="J28" s="216">
        <f t="shared" si="1"/>
        <v>8.8196995609671341E-2</v>
      </c>
      <c r="L28" s="119">
        <f t="shared" si="2"/>
        <v>203.46</v>
      </c>
    </row>
    <row r="29" spans="1:12" s="97" customFormat="1" ht="45" x14ac:dyDescent="0.25">
      <c r="A29" s="135" t="s">
        <v>188</v>
      </c>
      <c r="B29" s="135" t="str">
        <f>CPUs!B255</f>
        <v>CPU - 11</v>
      </c>
      <c r="C29" s="136" t="str">
        <f>CPUs!D254</f>
        <v>PREENCHIMENTO DE CANTEIRO DE FOSSA SÉPTICA DE EVAPOTRANSPIRAÇÃO DE 2,50 M x 2,00 M x 1,40 M, COM PLANTIO DE MUDAS DE BANANEIRA EM CANTEIRO ADUBADO</v>
      </c>
      <c r="D29" s="135" t="str">
        <f>CPUs!E255</f>
        <v>UNIDADE</v>
      </c>
      <c r="E29" s="214">
        <f>1</f>
        <v>1</v>
      </c>
      <c r="F29" s="163">
        <f>CPUs!H274</f>
        <v>207.42000000000002</v>
      </c>
      <c r="G29" s="215">
        <f t="shared" si="3"/>
        <v>207.42</v>
      </c>
      <c r="H29" s="214">
        <v>45</v>
      </c>
      <c r="I29" s="215">
        <f t="shared" si="4"/>
        <v>9333.9</v>
      </c>
      <c r="J29" s="216">
        <f t="shared" si="1"/>
        <v>6.293890053450088E-2</v>
      </c>
      <c r="L29" s="119">
        <f t="shared" si="2"/>
        <v>145.19</v>
      </c>
    </row>
    <row r="30" spans="1:12" s="97" customFormat="1" x14ac:dyDescent="0.25">
      <c r="A30" s="276" t="s">
        <v>12</v>
      </c>
      <c r="B30" s="276"/>
      <c r="C30" s="276"/>
      <c r="D30" s="276"/>
      <c r="E30" s="276"/>
      <c r="F30" s="276"/>
      <c r="G30" s="211"/>
      <c r="H30" s="212"/>
      <c r="I30" s="211">
        <f>SUM(I22:I29)</f>
        <v>118897.65</v>
      </c>
      <c r="J30" s="210">
        <f t="shared" si="1"/>
        <v>0.8017321127434297</v>
      </c>
      <c r="L30" s="119"/>
    </row>
    <row r="31" spans="1:12" s="97" customFormat="1" x14ac:dyDescent="0.25">
      <c r="A31" s="104"/>
      <c r="B31" s="104"/>
      <c r="C31" s="113"/>
      <c r="D31" s="104"/>
      <c r="E31" s="114"/>
      <c r="F31" s="104"/>
      <c r="G31" s="110"/>
      <c r="H31" s="110"/>
      <c r="I31" s="110"/>
      <c r="J31" s="104"/>
      <c r="L31" s="119"/>
    </row>
    <row r="32" spans="1:12" s="97" customFormat="1" x14ac:dyDescent="0.25">
      <c r="A32" s="271" t="s">
        <v>140</v>
      </c>
      <c r="B32" s="272"/>
      <c r="C32" s="272"/>
      <c r="D32" s="272"/>
      <c r="E32" s="272"/>
      <c r="F32" s="273"/>
      <c r="G32" s="211"/>
      <c r="H32" s="211"/>
      <c r="I32" s="211">
        <f>SUM(I30,I18)</f>
        <v>148300.97</v>
      </c>
      <c r="J32" s="210">
        <f t="shared" ref="J32" si="5">((I32/I$32))</f>
        <v>1</v>
      </c>
      <c r="L32" s="102">
        <f>ROUND(G32*0.7,2)</f>
        <v>0</v>
      </c>
    </row>
    <row r="33" spans="1:12" s="97" customFormat="1" x14ac:dyDescent="0.25">
      <c r="A33" s="105"/>
      <c r="B33" s="105"/>
      <c r="D33" s="105"/>
      <c r="E33" s="105"/>
      <c r="F33" s="105"/>
      <c r="G33" s="112"/>
      <c r="H33" s="112"/>
      <c r="I33" s="112"/>
      <c r="J33" s="105"/>
      <c r="L33" s="105"/>
    </row>
    <row r="34" spans="1:12" s="97" customFormat="1" x14ac:dyDescent="0.25">
      <c r="A34" s="105"/>
      <c r="B34" s="105"/>
      <c r="D34" s="105"/>
      <c r="E34" s="105"/>
      <c r="F34" s="105"/>
      <c r="G34" s="217"/>
      <c r="H34" s="217" t="s">
        <v>376</v>
      </c>
      <c r="I34" s="222">
        <v>45</v>
      </c>
      <c r="J34" s="105"/>
      <c r="L34" s="105"/>
    </row>
    <row r="35" spans="1:12" x14ac:dyDescent="0.25">
      <c r="G35" s="217"/>
      <c r="H35" s="217" t="s">
        <v>377</v>
      </c>
      <c r="I35" s="218">
        <f>I32/I34</f>
        <v>3295.5771111111112</v>
      </c>
    </row>
  </sheetData>
  <mergeCells count="13">
    <mergeCell ref="C1:J1"/>
    <mergeCell ref="C2:J2"/>
    <mergeCell ref="C3:J3"/>
    <mergeCell ref="A32:F32"/>
    <mergeCell ref="B12:C12"/>
    <mergeCell ref="A18:F18"/>
    <mergeCell ref="C4:G4"/>
    <mergeCell ref="B20:C20"/>
    <mergeCell ref="C5:J5"/>
    <mergeCell ref="A5:B5"/>
    <mergeCell ref="A30:F30"/>
    <mergeCell ref="B21:J21"/>
    <mergeCell ref="B13:J13"/>
  </mergeCells>
  <pageMargins left="0.78740157480314965" right="0.78740157480314965" top="0.39370078740157483" bottom="0.39370078740157483" header="0.31496062992125984" footer="0.31496062992125984"/>
  <pageSetup paperSize="9" scale="5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H38"/>
  <sheetViews>
    <sheetView topLeftCell="A16" zoomScale="85" zoomScaleNormal="85" workbookViewId="0">
      <selection activeCell="C5" sqref="C5:H5"/>
    </sheetView>
  </sheetViews>
  <sheetFormatPr defaultRowHeight="15" x14ac:dyDescent="0.25"/>
  <cols>
    <col min="1" max="1" width="9.28515625" style="104" bestFit="1" customWidth="1"/>
    <col min="2" max="2" width="16" style="104" customWidth="1"/>
    <col min="3" max="3" width="99.28515625" style="103" bestFit="1" customWidth="1"/>
    <col min="4" max="4" width="17" style="104" bestFit="1" customWidth="1"/>
    <col min="5" max="5" width="15" style="104" bestFit="1" customWidth="1"/>
    <col min="6" max="8" width="16.140625" style="104" bestFit="1" customWidth="1"/>
    <col min="9" max="16384" width="9.140625" style="103"/>
  </cols>
  <sheetData>
    <row r="1" spans="1:8" s="97" customFormat="1" x14ac:dyDescent="0.25">
      <c r="A1" s="105"/>
      <c r="B1" s="105"/>
      <c r="C1" s="270" t="s">
        <v>175</v>
      </c>
      <c r="D1" s="270"/>
      <c r="E1" s="270"/>
      <c r="F1" s="270"/>
      <c r="G1" s="270"/>
      <c r="H1" s="270"/>
    </row>
    <row r="2" spans="1:8" s="97" customFormat="1" x14ac:dyDescent="0.25">
      <c r="A2" s="105"/>
      <c r="B2" s="105"/>
      <c r="C2" s="287" t="s">
        <v>149</v>
      </c>
      <c r="D2" s="287"/>
      <c r="E2" s="287"/>
      <c r="F2" s="287"/>
      <c r="G2" s="287"/>
      <c r="H2" s="287"/>
    </row>
    <row r="3" spans="1:8" s="97" customFormat="1" x14ac:dyDescent="0.25">
      <c r="A3" s="105"/>
      <c r="B3" s="105"/>
      <c r="C3" s="287" t="s">
        <v>171</v>
      </c>
      <c r="D3" s="287"/>
      <c r="E3" s="287"/>
      <c r="F3" s="287"/>
      <c r="G3" s="287"/>
      <c r="H3" s="287"/>
    </row>
    <row r="4" spans="1:8" s="97" customFormat="1" x14ac:dyDescent="0.25">
      <c r="A4" s="105"/>
      <c r="B4" s="105"/>
      <c r="C4" s="277"/>
      <c r="D4" s="277"/>
      <c r="E4" s="277"/>
      <c r="F4" s="277"/>
      <c r="G4" s="277"/>
      <c r="H4" s="105"/>
    </row>
    <row r="5" spans="1:8" ht="53.25" customHeight="1" x14ac:dyDescent="0.25">
      <c r="A5" s="288" t="s">
        <v>14</v>
      </c>
      <c r="B5" s="289"/>
      <c r="C5" s="279" t="s">
        <v>386</v>
      </c>
      <c r="D5" s="279"/>
      <c r="E5" s="279"/>
      <c r="F5" s="279"/>
      <c r="G5" s="279"/>
      <c r="H5" s="279"/>
    </row>
    <row r="6" spans="1:8" s="97" customFormat="1" x14ac:dyDescent="0.25">
      <c r="A6" s="105"/>
      <c r="B6" s="105"/>
      <c r="D6" s="105"/>
      <c r="E6" s="105"/>
      <c r="F6" s="105"/>
      <c r="G6" s="105"/>
      <c r="H6" s="105"/>
    </row>
    <row r="7" spans="1:8" s="97" customFormat="1" x14ac:dyDescent="0.25">
      <c r="A7" s="98" t="s">
        <v>0</v>
      </c>
      <c r="B7" s="285" t="s">
        <v>145</v>
      </c>
      <c r="C7" s="285"/>
      <c r="D7" s="98" t="s">
        <v>147</v>
      </c>
      <c r="E7" s="98" t="s">
        <v>176</v>
      </c>
      <c r="F7" s="98" t="s">
        <v>177</v>
      </c>
      <c r="G7" s="98" t="s">
        <v>178</v>
      </c>
      <c r="H7" s="98" t="s">
        <v>179</v>
      </c>
    </row>
    <row r="8" spans="1:8" s="97" customFormat="1" x14ac:dyDescent="0.25">
      <c r="A8" s="129">
        <f>'Resumo Geral'!A13</f>
        <v>1</v>
      </c>
      <c r="B8" s="286" t="str">
        <f>'Resumo Geral'!B13:C13</f>
        <v>SERVIÇOS PRELIMINARES</v>
      </c>
      <c r="C8" s="286"/>
      <c r="D8" s="129"/>
      <c r="E8" s="129" t="s">
        <v>180</v>
      </c>
      <c r="F8" s="129" t="s">
        <v>181</v>
      </c>
      <c r="G8" s="129" t="s">
        <v>182</v>
      </c>
      <c r="H8" s="129"/>
    </row>
    <row r="9" spans="1:8" s="97" customFormat="1" x14ac:dyDescent="0.25">
      <c r="A9" s="87" t="s">
        <v>1</v>
      </c>
      <c r="B9" s="87" t="str">
        <f>'Resumo Geral'!B14</f>
        <v>CPU - 1</v>
      </c>
      <c r="C9" s="86" t="str">
        <f>'Resumo Geral'!C14</f>
        <v>ADMINISTRAÇÃO LOCAL E MANUTENÇÃO DO CANTEIRO DE OBRAS</v>
      </c>
      <c r="D9" s="130">
        <f>'Resumo Geral'!I14</f>
        <v>21779.16</v>
      </c>
      <c r="E9" s="131">
        <f>ROUND($D$9*E10,2)</f>
        <v>7187.12</v>
      </c>
      <c r="F9" s="131">
        <f>ROUND($D$9*F10,2)</f>
        <v>7296.02</v>
      </c>
      <c r="G9" s="131">
        <f>ROUND($D$9*G10,2)</f>
        <v>7296.02</v>
      </c>
      <c r="H9" s="132">
        <f>ROUND((E9+F9+G9),2)</f>
        <v>21779.16</v>
      </c>
    </row>
    <row r="10" spans="1:8" s="97" customFormat="1" x14ac:dyDescent="0.25">
      <c r="A10" s="87"/>
      <c r="B10" s="87"/>
      <c r="C10" s="86"/>
      <c r="D10" s="129" t="s">
        <v>72</v>
      </c>
      <c r="E10" s="133">
        <v>0.33</v>
      </c>
      <c r="F10" s="133">
        <v>0.33500000000000002</v>
      </c>
      <c r="G10" s="133">
        <v>0.33500000000000002</v>
      </c>
      <c r="H10" s="134">
        <f t="shared" ref="H10:H16" si="0">SUM(E10:G10)</f>
        <v>1</v>
      </c>
    </row>
    <row r="11" spans="1:8" s="97" customFormat="1" ht="30" x14ac:dyDescent="0.25">
      <c r="A11" s="135" t="str">
        <f>'Resumo Geral'!A15</f>
        <v>1.2</v>
      </c>
      <c r="B11" s="135" t="str">
        <f>'Resumo Geral'!B15</f>
        <v>CPU - 2</v>
      </c>
      <c r="C11" s="136" t="str">
        <f>'Resumo Geral'!C15</f>
        <v>PLACA DE OBRA EM CHAPA DE AÇO GALVANIZADO (1,50 x 3,00 M) - FORNECIMENTO E INSTALAÇÃO</v>
      </c>
      <c r="D11" s="130">
        <f>'Resumo Geral'!I15</f>
        <v>1513.98</v>
      </c>
      <c r="E11" s="99">
        <f>ROUND($D$11*E12,2)</f>
        <v>1513.98</v>
      </c>
      <c r="F11" s="99">
        <f t="shared" ref="F11:G11" si="1">ROUND($D$11*F12,2)</f>
        <v>0</v>
      </c>
      <c r="G11" s="99">
        <f t="shared" si="1"/>
        <v>0</v>
      </c>
      <c r="H11" s="137">
        <f>ROUND((E11+F11+G11),2)</f>
        <v>1513.98</v>
      </c>
    </row>
    <row r="12" spans="1:8" s="97" customFormat="1" x14ac:dyDescent="0.25">
      <c r="A12" s="135"/>
      <c r="B12" s="135"/>
      <c r="C12" s="136"/>
      <c r="D12" s="129" t="s">
        <v>72</v>
      </c>
      <c r="E12" s="138">
        <v>1</v>
      </c>
      <c r="F12" s="138">
        <v>0</v>
      </c>
      <c r="G12" s="138">
        <v>0</v>
      </c>
      <c r="H12" s="139">
        <f t="shared" si="0"/>
        <v>1</v>
      </c>
    </row>
    <row r="13" spans="1:8" s="97" customFormat="1" ht="30" x14ac:dyDescent="0.25">
      <c r="A13" s="87" t="str">
        <f>'Resumo Geral'!A16</f>
        <v>1.3</v>
      </c>
      <c r="B13" s="87" t="str">
        <f>'Resumo Geral'!B16</f>
        <v>CPU - 3.1</v>
      </c>
      <c r="C13" s="86" t="str">
        <f>'Resumo Geral'!C16</f>
        <v>TRANSPORTE COMERCIAL COM CAMINHAO CARROCERIA 9 T, RODOVIA PAVIMENTADA - MOBILIZAÇÃO</v>
      </c>
      <c r="D13" s="130">
        <f>'Resumo Geral'!I16</f>
        <v>3055.09</v>
      </c>
      <c r="E13" s="131">
        <f>ROUND($D$13*E14,2)</f>
        <v>3055.09</v>
      </c>
      <c r="F13" s="131">
        <f t="shared" ref="F13:G13" si="2">ROUND($D$13*F14,2)</f>
        <v>0</v>
      </c>
      <c r="G13" s="131">
        <f t="shared" si="2"/>
        <v>0</v>
      </c>
      <c r="H13" s="132">
        <f>ROUND((E13+F13+G13),2)</f>
        <v>3055.09</v>
      </c>
    </row>
    <row r="14" spans="1:8" s="97" customFormat="1" x14ac:dyDescent="0.25">
      <c r="A14" s="87"/>
      <c r="B14" s="87"/>
      <c r="C14" s="86"/>
      <c r="D14" s="129" t="s">
        <v>72</v>
      </c>
      <c r="E14" s="133">
        <v>1</v>
      </c>
      <c r="F14" s="133">
        <v>0</v>
      </c>
      <c r="G14" s="133">
        <v>0</v>
      </c>
      <c r="H14" s="134">
        <f t="shared" si="0"/>
        <v>1</v>
      </c>
    </row>
    <row r="15" spans="1:8" s="97" customFormat="1" ht="30" x14ac:dyDescent="0.25">
      <c r="A15" s="135" t="str">
        <f>'Resumo Geral'!A17</f>
        <v>1.4</v>
      </c>
      <c r="B15" s="135" t="str">
        <f>'Resumo Geral'!B17</f>
        <v>CPU - 3.2</v>
      </c>
      <c r="C15" s="136" t="str">
        <f>'Resumo Geral'!C17</f>
        <v>TRANSPORTE COMERCIAL COM CAMINHAO CARROCERIA 9 T, RODOVIA PAVIMENTADA - DESMOBILIZAÇÃO</v>
      </c>
      <c r="D15" s="130">
        <f>'Resumo Geral'!I17</f>
        <v>3055.09</v>
      </c>
      <c r="E15" s="99">
        <f>ROUND($D$15*E16,2)</f>
        <v>0</v>
      </c>
      <c r="F15" s="99">
        <f t="shared" ref="F15:G15" si="3">ROUND($D$15*F16,2)</f>
        <v>0</v>
      </c>
      <c r="G15" s="99">
        <f t="shared" si="3"/>
        <v>3055.09</v>
      </c>
      <c r="H15" s="137">
        <f>ROUND((E15+F15+G15),2)</f>
        <v>3055.09</v>
      </c>
    </row>
    <row r="16" spans="1:8" s="97" customFormat="1" x14ac:dyDescent="0.25">
      <c r="A16" s="135"/>
      <c r="B16" s="135"/>
      <c r="C16" s="136"/>
      <c r="D16" s="129" t="s">
        <v>72</v>
      </c>
      <c r="E16" s="138">
        <v>0</v>
      </c>
      <c r="F16" s="138">
        <v>0</v>
      </c>
      <c r="G16" s="138">
        <v>1</v>
      </c>
      <c r="H16" s="139">
        <f t="shared" si="0"/>
        <v>1</v>
      </c>
    </row>
    <row r="17" spans="1:8" s="97" customFormat="1" x14ac:dyDescent="0.25">
      <c r="A17" s="125"/>
      <c r="B17" s="125" t="s">
        <v>179</v>
      </c>
      <c r="C17" s="140"/>
      <c r="D17" s="141">
        <f>SUM(D9,D11,D13,D15)</f>
        <v>29403.32</v>
      </c>
      <c r="E17" s="146">
        <f t="shared" ref="E17:G17" si="4">SUM(E9,E11,E13,E15)</f>
        <v>11756.19</v>
      </c>
      <c r="F17" s="146">
        <f t="shared" si="4"/>
        <v>7296.02</v>
      </c>
      <c r="G17" s="146">
        <f t="shared" si="4"/>
        <v>10351.11</v>
      </c>
      <c r="H17" s="141">
        <f>SUM(H9,H11,H13,H15)</f>
        <v>29403.32</v>
      </c>
    </row>
    <row r="18" spans="1:8" x14ac:dyDescent="0.25">
      <c r="A18" s="98" t="s">
        <v>0</v>
      </c>
      <c r="B18" s="285" t="s">
        <v>145</v>
      </c>
      <c r="C18" s="285"/>
      <c r="D18" s="98" t="s">
        <v>147</v>
      </c>
      <c r="E18" s="98" t="s">
        <v>176</v>
      </c>
      <c r="F18" s="98" t="s">
        <v>177</v>
      </c>
      <c r="G18" s="98" t="s">
        <v>178</v>
      </c>
      <c r="H18" s="98" t="s">
        <v>179</v>
      </c>
    </row>
    <row r="19" spans="1:8" s="97" customFormat="1" x14ac:dyDescent="0.25">
      <c r="A19" s="129">
        <f>'Resumo Geral'!A21</f>
        <v>2</v>
      </c>
      <c r="B19" s="286" t="str">
        <f>'Resumo Geral'!B21:C21</f>
        <v>SERVIÇOS E OBRAS DE SANEAMENTO - CONSTRUÇÃO DE FOSSAS SÉPTICAS DE EVAPOTRANSPIRAÇÃO</v>
      </c>
      <c r="C19" s="286"/>
      <c r="D19" s="129"/>
      <c r="E19" s="129" t="s">
        <v>180</v>
      </c>
      <c r="F19" s="129" t="s">
        <v>181</v>
      </c>
      <c r="G19" s="129" t="s">
        <v>182</v>
      </c>
      <c r="H19" s="129"/>
    </row>
    <row r="20" spans="1:8" s="97" customFormat="1" ht="45" x14ac:dyDescent="0.25">
      <c r="A20" s="135" t="str">
        <f>'Resumo Geral'!A22</f>
        <v>2.1</v>
      </c>
      <c r="B20" s="135" t="str">
        <f>'Resumo Geral'!B22</f>
        <v>CPU - 4</v>
      </c>
      <c r="C20" s="136" t="str">
        <f>'Resumo Geral'!C22</f>
        <v>ESCAVAÇÃO MECANIZADA DE VALA COM PROFUNDIDADE ATÉ 1,5 M COM RETROESCAVADEIRA (CAPACIDADE DA CAÇAMBA DA RETRO: 0,26 M³ / POTÊNCIA: 88 HP), SOLO DE 1ª CATEGORIA.</v>
      </c>
      <c r="D20" s="130">
        <f>'Resumo Geral'!I22</f>
        <v>2450.25</v>
      </c>
      <c r="E20" s="99">
        <f>ROUND($D$20*E21,2)</f>
        <v>980.1</v>
      </c>
      <c r="F20" s="99">
        <f t="shared" ref="F20:G20" si="5">ROUND($D$20*F21,2)</f>
        <v>980.1</v>
      </c>
      <c r="G20" s="99">
        <f t="shared" si="5"/>
        <v>490.05</v>
      </c>
      <c r="H20" s="137">
        <f>ROUND((E20+F20+G20),2)</f>
        <v>2450.25</v>
      </c>
    </row>
    <row r="21" spans="1:8" s="97" customFormat="1" x14ac:dyDescent="0.25">
      <c r="A21" s="135"/>
      <c r="B21" s="135"/>
      <c r="C21" s="136"/>
      <c r="D21" s="129" t="s">
        <v>72</v>
      </c>
      <c r="E21" s="138">
        <v>0.4</v>
      </c>
      <c r="F21" s="138">
        <v>0.4</v>
      </c>
      <c r="G21" s="138">
        <v>0.2</v>
      </c>
      <c r="H21" s="139">
        <f t="shared" ref="H21:H35" si="6">SUM(E21:G21)</f>
        <v>1</v>
      </c>
    </row>
    <row r="22" spans="1:8" s="97" customFormat="1" ht="30" x14ac:dyDescent="0.25">
      <c r="A22" s="87" t="str">
        <f>'Resumo Geral'!A23</f>
        <v>2.2</v>
      </c>
      <c r="B22" s="87" t="str">
        <f>'Resumo Geral'!B23</f>
        <v>CPU - 5</v>
      </c>
      <c r="C22" s="86" t="str">
        <f>'Resumo Geral'!C23</f>
        <v>PISO DE CONCRETO COM CONCRETO MOLDADO IN LOCO, FEITO EM OBRA, ACABAMENTO CONVENCIONAL, NÃO ARMADO. AF_07/2016</v>
      </c>
      <c r="D22" s="130">
        <f>'Resumo Geral'!I23</f>
        <v>8975.25</v>
      </c>
      <c r="E22" s="131">
        <f>ROUND($D$22*E23,2)</f>
        <v>3590.1</v>
      </c>
      <c r="F22" s="131">
        <f t="shared" ref="F22:G22" si="7">ROUND($D$22*F23,2)</f>
        <v>3590.1</v>
      </c>
      <c r="G22" s="131">
        <f t="shared" si="7"/>
        <v>1795.05</v>
      </c>
      <c r="H22" s="132">
        <f>ROUND((E22+F22+G22),2)</f>
        <v>8975.25</v>
      </c>
    </row>
    <row r="23" spans="1:8" s="97" customFormat="1" x14ac:dyDescent="0.25">
      <c r="A23" s="87"/>
      <c r="B23" s="87"/>
      <c r="C23" s="86"/>
      <c r="D23" s="129" t="s">
        <v>72</v>
      </c>
      <c r="E23" s="133">
        <v>0.4</v>
      </c>
      <c r="F23" s="133">
        <v>0.4</v>
      </c>
      <c r="G23" s="133">
        <v>0.2</v>
      </c>
      <c r="H23" s="134">
        <f t="shared" si="6"/>
        <v>1</v>
      </c>
    </row>
    <row r="24" spans="1:8" s="97" customFormat="1" ht="45" x14ac:dyDescent="0.25">
      <c r="A24" s="135" t="s">
        <v>10</v>
      </c>
      <c r="B24" s="135" t="str">
        <f>'Resumo Geral'!B24</f>
        <v>CPU - 6</v>
      </c>
      <c r="C24" s="136" t="str">
        <f>'Resumo Geral'!C24</f>
        <v>ALVENARIA DE VEDAÇÃO DE BLOCOS CERÂMICOS FURADOS NA HORIZONTAL DE 9x19x19 CM (ESPESSURA DE 9 CM) DE PAREDES COM ÁREA LÍQUIDA MAIOR OU IGUAL A 6 M² SEM VÃOS E ARGAMASSA DE ASSENTAMENTO COM PREPARO MANUAL. AF_06/2014</v>
      </c>
      <c r="D24" s="130">
        <f>'Resumo Geral'!I24</f>
        <v>41542.65</v>
      </c>
      <c r="E24" s="99">
        <f>ROUND($D$24*E25,2)</f>
        <v>16617.060000000001</v>
      </c>
      <c r="F24" s="99">
        <f t="shared" ref="F24:G24" si="8">ROUND($D$24*F25,2)</f>
        <v>16617.060000000001</v>
      </c>
      <c r="G24" s="99">
        <f t="shared" si="8"/>
        <v>8308.5300000000007</v>
      </c>
      <c r="H24" s="137">
        <f>ROUND((E24+F24+G24),2)</f>
        <v>41542.65</v>
      </c>
    </row>
    <row r="25" spans="1:8" s="97" customFormat="1" x14ac:dyDescent="0.25">
      <c r="A25" s="135"/>
      <c r="B25" s="135"/>
      <c r="C25" s="136"/>
      <c r="D25" s="129" t="s">
        <v>72</v>
      </c>
      <c r="E25" s="138">
        <v>0.4</v>
      </c>
      <c r="F25" s="138">
        <v>0.4</v>
      </c>
      <c r="G25" s="138">
        <v>0.2</v>
      </c>
      <c r="H25" s="139">
        <f t="shared" si="6"/>
        <v>1</v>
      </c>
    </row>
    <row r="26" spans="1:8" s="97" customFormat="1" ht="30" x14ac:dyDescent="0.25">
      <c r="A26" s="87" t="s">
        <v>23</v>
      </c>
      <c r="B26" s="87" t="str">
        <f>'Resumo Geral'!B25</f>
        <v>CPU - 7</v>
      </c>
      <c r="C26" s="86" t="str">
        <f>'Resumo Geral'!C25</f>
        <v>CHAPISCO APLICADO EM ALVENARIAS E ESTRUTURAS DE CONCRETO INTERNAS, COM COLHER DE PEDREIRO.  ARGAMASSA TRAÇO 1:3 COM PREPARO MANUAL. AF_06/2014</v>
      </c>
      <c r="D26" s="130">
        <f>'Resumo Geral'!I25</f>
        <v>3112.65</v>
      </c>
      <c r="E26" s="131">
        <f>ROUND($D$26*E27,2)</f>
        <v>1245.06</v>
      </c>
      <c r="F26" s="131">
        <f t="shared" ref="F26:G26" si="9">ROUND($D$26*F27,2)</f>
        <v>1245.06</v>
      </c>
      <c r="G26" s="131">
        <f t="shared" si="9"/>
        <v>622.53</v>
      </c>
      <c r="H26" s="132">
        <f>ROUND((E26+F26+G26),2)</f>
        <v>3112.65</v>
      </c>
    </row>
    <row r="27" spans="1:8" s="97" customFormat="1" x14ac:dyDescent="0.25">
      <c r="A27" s="87"/>
      <c r="B27" s="87"/>
      <c r="C27" s="86"/>
      <c r="D27" s="129" t="s">
        <v>72</v>
      </c>
      <c r="E27" s="133">
        <v>0.4</v>
      </c>
      <c r="F27" s="133">
        <v>0.4</v>
      </c>
      <c r="G27" s="133">
        <v>0.2</v>
      </c>
      <c r="H27" s="134">
        <f t="shared" si="6"/>
        <v>1</v>
      </c>
    </row>
    <row r="28" spans="1:8" s="97" customFormat="1" ht="45" x14ac:dyDescent="0.25">
      <c r="A28" s="135" t="s">
        <v>185</v>
      </c>
      <c r="B28" s="135" t="str">
        <f>'Resumo Geral'!B26</f>
        <v>CPU - 8</v>
      </c>
      <c r="C28" s="136" t="str">
        <f>'Resumo Geral'!C26</f>
        <v>REBOCO EM ARGAMASSA TRAÇO 1:2:8, PREPARO MANUAL, APLICADO MANUALMENTE EM FACES INTERNAS DE PAREDES, PARA AMBIENTE COM ÁREA  MAIOR QUE 10M², ESPESSURA DE 20MM, COM EXECUÇÃO DE TALISCAS. AF_06/2014</v>
      </c>
      <c r="D28" s="130">
        <f>'Resumo Geral'!I26</f>
        <v>23683.05</v>
      </c>
      <c r="E28" s="99">
        <f>ROUND($D$28*E29,2)</f>
        <v>9473.2199999999993</v>
      </c>
      <c r="F28" s="99">
        <f t="shared" ref="F28:G28" si="10">ROUND($D$28*F29,2)</f>
        <v>9473.2199999999993</v>
      </c>
      <c r="G28" s="99">
        <f t="shared" si="10"/>
        <v>4736.6099999999997</v>
      </c>
      <c r="H28" s="137">
        <f>ROUND((E28+F28+G28),2)</f>
        <v>23683.05</v>
      </c>
    </row>
    <row r="29" spans="1:8" s="97" customFormat="1" x14ac:dyDescent="0.25">
      <c r="A29" s="135"/>
      <c r="B29" s="135"/>
      <c r="C29" s="136"/>
      <c r="D29" s="129" t="s">
        <v>72</v>
      </c>
      <c r="E29" s="138">
        <v>0.4</v>
      </c>
      <c r="F29" s="138">
        <v>0.4</v>
      </c>
      <c r="G29" s="138">
        <v>0.2</v>
      </c>
      <c r="H29" s="139">
        <f t="shared" si="6"/>
        <v>1</v>
      </c>
    </row>
    <row r="30" spans="1:8" s="97" customFormat="1" ht="60" x14ac:dyDescent="0.25">
      <c r="A30" s="87" t="s">
        <v>186</v>
      </c>
      <c r="B30" s="87" t="str">
        <f>'Resumo Geral'!B27</f>
        <v>CPU - 9</v>
      </c>
      <c r="C30" s="86" t="str">
        <f>'Resumo Geral'!C27</f>
        <v>CONSTRUÇÃO DE CÂMARA ANAERÓBICA PARA FOSSA EM ALVENARIA DE BLOCOS CERÂMICOS HORIZONTAIS DE 14X19X39, (ESPESSURA DE 14 CM), COM DECLIVIDADE DE 30º, ASSENTADOS COM ARGAMASSA DE ASSENTAMENTO COM PREPARO EM BETONEIRA, 10 FILEIRAS (4+4+1+0,5+0,5)</v>
      </c>
      <c r="D30" s="130">
        <f>'Resumo Geral'!I27</f>
        <v>16720.2</v>
      </c>
      <c r="E30" s="131">
        <f>ROUND($D$30*E31,2)</f>
        <v>6688.08</v>
      </c>
      <c r="F30" s="131">
        <f t="shared" ref="F30:G30" si="11">ROUND($D$30*F31,2)</f>
        <v>6688.08</v>
      </c>
      <c r="G30" s="131">
        <f t="shared" si="11"/>
        <v>3344.04</v>
      </c>
      <c r="H30" s="132">
        <f>ROUND((E30+F30+G30),2)</f>
        <v>16720.2</v>
      </c>
    </row>
    <row r="31" spans="1:8" s="97" customFormat="1" x14ac:dyDescent="0.25">
      <c r="A31" s="87"/>
      <c r="B31" s="87"/>
      <c r="C31" s="86"/>
      <c r="D31" s="129" t="s">
        <v>72</v>
      </c>
      <c r="E31" s="133">
        <v>0.4</v>
      </c>
      <c r="F31" s="133">
        <v>0.4</v>
      </c>
      <c r="G31" s="133">
        <v>0.2</v>
      </c>
      <c r="H31" s="134">
        <f t="shared" si="6"/>
        <v>1</v>
      </c>
    </row>
    <row r="32" spans="1:8" s="97" customFormat="1" ht="30" x14ac:dyDescent="0.25">
      <c r="A32" s="135" t="s">
        <v>187</v>
      </c>
      <c r="B32" s="135" t="str">
        <f>'Resumo Geral'!B28</f>
        <v>CPU - 10</v>
      </c>
      <c r="C32" s="136" t="str">
        <f>'Resumo Geral'!C28</f>
        <v>FORNECIMENTO E ASSENTAMENTO DE TUBOS DE PVC (ESGOTO) DE 100 MM E 40 MM E CONEXÕES, EM FOSSA SÉPTICA DE EVAPOTRANSPIRAÇÃO DE 2,50 x 2,00 x 1,40 M</v>
      </c>
      <c r="D32" s="130">
        <f>'Resumo Geral'!I28</f>
        <v>13079.7</v>
      </c>
      <c r="E32" s="99">
        <f>ROUND($D$32*E33,2)</f>
        <v>5231.88</v>
      </c>
      <c r="F32" s="99">
        <f t="shared" ref="F32:G32" si="12">ROUND($D$32*F33,2)</f>
        <v>5231.88</v>
      </c>
      <c r="G32" s="99">
        <f t="shared" si="12"/>
        <v>2615.94</v>
      </c>
      <c r="H32" s="137">
        <f>ROUND((E32+F32+G32),2)</f>
        <v>13079.7</v>
      </c>
    </row>
    <row r="33" spans="1:8" s="97" customFormat="1" x14ac:dyDescent="0.25">
      <c r="A33" s="135"/>
      <c r="B33" s="135"/>
      <c r="C33" s="136"/>
      <c r="D33" s="129" t="s">
        <v>72</v>
      </c>
      <c r="E33" s="138">
        <v>0.4</v>
      </c>
      <c r="F33" s="138">
        <v>0.4</v>
      </c>
      <c r="G33" s="138">
        <v>0.2</v>
      </c>
      <c r="H33" s="139">
        <f t="shared" si="6"/>
        <v>1</v>
      </c>
    </row>
    <row r="34" spans="1:8" s="97" customFormat="1" ht="30" x14ac:dyDescent="0.25">
      <c r="A34" s="87" t="s">
        <v>188</v>
      </c>
      <c r="B34" s="87" t="str">
        <f>'Resumo Geral'!B29</f>
        <v>CPU - 11</v>
      </c>
      <c r="C34" s="86" t="str">
        <f>'Resumo Geral'!C29</f>
        <v>PREENCHIMENTO DE CANTEIRO DE FOSSA SÉPTICA DE EVAPOTRANSPIRAÇÃO DE 2,50 M x 2,00 M x 1,40 M, COM PLANTIO DE MUDAS DE BANANEIRA EM CANTEIRO ADUBADO</v>
      </c>
      <c r="D34" s="130">
        <f>'Resumo Geral'!I29</f>
        <v>9333.9</v>
      </c>
      <c r="E34" s="131">
        <f>ROUND($D$34*E35,2)</f>
        <v>3733.56</v>
      </c>
      <c r="F34" s="131">
        <f t="shared" ref="F34:G34" si="13">ROUND($D$34*F35,2)</f>
        <v>3733.56</v>
      </c>
      <c r="G34" s="131">
        <f t="shared" si="13"/>
        <v>1866.78</v>
      </c>
      <c r="H34" s="132">
        <f>ROUND((E34+F34+G34),2)</f>
        <v>9333.9</v>
      </c>
    </row>
    <row r="35" spans="1:8" s="97" customFormat="1" x14ac:dyDescent="0.25">
      <c r="A35" s="87"/>
      <c r="B35" s="87"/>
      <c r="C35" s="86"/>
      <c r="D35" s="129" t="s">
        <v>72</v>
      </c>
      <c r="E35" s="142">
        <v>0.4</v>
      </c>
      <c r="F35" s="142">
        <v>0.4</v>
      </c>
      <c r="G35" s="142">
        <v>0.2</v>
      </c>
      <c r="H35" s="143">
        <f t="shared" si="6"/>
        <v>1</v>
      </c>
    </row>
    <row r="36" spans="1:8" s="97" customFormat="1" x14ac:dyDescent="0.25">
      <c r="A36" s="173"/>
      <c r="B36" s="173" t="s">
        <v>179</v>
      </c>
      <c r="C36" s="140"/>
      <c r="D36" s="141">
        <f>SUM(D20,D22,D24,D26,D28,D30,D32,D34)</f>
        <v>118897.65</v>
      </c>
      <c r="E36" s="146">
        <f>SUM(E20,E22,E24,E26,E28,E30,E32,E34)</f>
        <v>47559.06</v>
      </c>
      <c r="F36" s="146">
        <f>SUM(F20,F22,F24,F26,F28,F30,F32,F34)</f>
        <v>47559.06</v>
      </c>
      <c r="G36" s="146">
        <f>SUM(G20,G22,G24,G26,G28,G30,G32,G34)</f>
        <v>23779.53</v>
      </c>
      <c r="H36" s="141">
        <f>SUM(H20,H22,H24,H26,H28,H30,H32,H34)</f>
        <v>118897.65</v>
      </c>
    </row>
    <row r="37" spans="1:8" s="97" customFormat="1" x14ac:dyDescent="0.25">
      <c r="A37" s="232"/>
      <c r="B37" s="232"/>
      <c r="C37" s="140"/>
      <c r="D37" s="141"/>
      <c r="E37" s="146"/>
      <c r="F37" s="146"/>
      <c r="G37" s="146"/>
      <c r="H37" s="141"/>
    </row>
    <row r="38" spans="1:8" x14ac:dyDescent="0.25">
      <c r="A38" s="98"/>
      <c r="B38" s="98"/>
      <c r="C38" s="144" t="s">
        <v>140</v>
      </c>
      <c r="D38" s="145">
        <f>SUM(D36,D17)</f>
        <v>148300.97</v>
      </c>
      <c r="E38" s="145">
        <f t="shared" ref="E38:H38" si="14">SUM(E36,E17)</f>
        <v>59315.25</v>
      </c>
      <c r="F38" s="145">
        <f t="shared" si="14"/>
        <v>54855.08</v>
      </c>
      <c r="G38" s="145">
        <f t="shared" si="14"/>
        <v>34130.639999999999</v>
      </c>
      <c r="H38" s="145">
        <f t="shared" si="14"/>
        <v>148300.97</v>
      </c>
    </row>
  </sheetData>
  <mergeCells count="10">
    <mergeCell ref="B18:C18"/>
    <mergeCell ref="B19:C19"/>
    <mergeCell ref="B7:C7"/>
    <mergeCell ref="B8:C8"/>
    <mergeCell ref="C1:H1"/>
    <mergeCell ref="C2:H2"/>
    <mergeCell ref="C3:H3"/>
    <mergeCell ref="C4:G4"/>
    <mergeCell ref="A5:B5"/>
    <mergeCell ref="C5:H5"/>
  </mergeCells>
  <pageMargins left="0.78740157480314965" right="0.78740157480314965" top="0.98425196850393704" bottom="0.59055118110236227" header="0.31496062992125984" footer="0.31496062992125984"/>
  <pageSetup paperSize="9" scale="5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I33"/>
  <sheetViews>
    <sheetView view="pageBreakPreview" zoomScaleNormal="100" zoomScaleSheetLayoutView="100" workbookViewId="0">
      <selection activeCell="M25" sqref="M25"/>
    </sheetView>
  </sheetViews>
  <sheetFormatPr defaultRowHeight="12.75" x14ac:dyDescent="0.2"/>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x14ac:dyDescent="0.25">
      <c r="A1" s="341" t="s">
        <v>57</v>
      </c>
      <c r="B1" s="342"/>
      <c r="C1" s="342"/>
      <c r="D1" s="342"/>
      <c r="E1" s="342"/>
      <c r="F1" s="342"/>
      <c r="G1" s="342"/>
      <c r="H1" s="343"/>
    </row>
    <row r="2" spans="1:8" ht="15.75" thickBot="1" x14ac:dyDescent="0.25">
      <c r="A2" s="5"/>
      <c r="B2" s="6"/>
      <c r="C2" s="6"/>
      <c r="D2" s="6"/>
      <c r="E2" s="6"/>
      <c r="F2" s="7"/>
      <c r="G2" s="7"/>
      <c r="H2" s="8"/>
    </row>
    <row r="3" spans="1:8" ht="15.75" thickBot="1" x14ac:dyDescent="0.25">
      <c r="A3" s="341" t="s">
        <v>25</v>
      </c>
      <c r="B3" s="342"/>
      <c r="C3" s="343"/>
      <c r="D3" s="6"/>
      <c r="E3" s="344" t="s">
        <v>58</v>
      </c>
      <c r="F3" s="345"/>
      <c r="G3" s="346"/>
      <c r="H3" s="347"/>
    </row>
    <row r="4" spans="1:8" x14ac:dyDescent="0.2">
      <c r="A4" s="352" t="s">
        <v>0</v>
      </c>
      <c r="B4" s="354" t="s">
        <v>27</v>
      </c>
      <c r="C4" s="356" t="s">
        <v>28</v>
      </c>
      <c r="D4" s="9"/>
      <c r="E4" s="348"/>
      <c r="F4" s="349"/>
      <c r="G4" s="350"/>
      <c r="H4" s="351"/>
    </row>
    <row r="5" spans="1:8" ht="13.5" thickBot="1" x14ac:dyDescent="0.25">
      <c r="A5" s="353"/>
      <c r="B5" s="355"/>
      <c r="C5" s="357"/>
      <c r="D5" s="9"/>
      <c r="E5" s="10" t="s">
        <v>29</v>
      </c>
      <c r="F5" s="358" t="s">
        <v>30</v>
      </c>
      <c r="G5" s="359"/>
      <c r="H5" s="11" t="s">
        <v>31</v>
      </c>
    </row>
    <row r="6" spans="1:8" ht="15" thickBot="1" x14ac:dyDescent="0.25">
      <c r="A6" s="360"/>
      <c r="B6" s="361"/>
      <c r="C6" s="361"/>
      <c r="D6" s="12"/>
      <c r="E6" s="12"/>
      <c r="F6" s="7"/>
      <c r="G6" s="7"/>
      <c r="H6" s="8"/>
    </row>
    <row r="7" spans="1:8" ht="14.25" x14ac:dyDescent="0.2">
      <c r="A7" s="13" t="s">
        <v>32</v>
      </c>
      <c r="B7" s="334" t="s">
        <v>33</v>
      </c>
      <c r="C7" s="335"/>
      <c r="D7" s="14"/>
      <c r="E7" s="15"/>
      <c r="F7" s="362"/>
      <c r="G7" s="363"/>
      <c r="H7" s="16"/>
    </row>
    <row r="8" spans="1:8" x14ac:dyDescent="0.2">
      <c r="A8" s="17" t="s">
        <v>18</v>
      </c>
      <c r="B8" s="18" t="s">
        <v>34</v>
      </c>
      <c r="C8" s="19">
        <v>5.1000000000000004E-3</v>
      </c>
      <c r="D8" s="20"/>
      <c r="E8" s="21">
        <v>8.0000000000000002E-3</v>
      </c>
      <c r="F8" s="328">
        <v>8.0000000000000002E-3</v>
      </c>
      <c r="G8" s="329"/>
      <c r="H8" s="22">
        <v>0.01</v>
      </c>
    </row>
    <row r="9" spans="1:8" x14ac:dyDescent="0.2">
      <c r="A9" s="17" t="s">
        <v>17</v>
      </c>
      <c r="B9" s="18" t="s">
        <v>35</v>
      </c>
      <c r="C9" s="19">
        <v>1.2999999999999999E-2</v>
      </c>
      <c r="D9" s="20"/>
      <c r="E9" s="21">
        <v>9.7000000000000003E-3</v>
      </c>
      <c r="F9" s="328">
        <v>1.2699999999999999E-2</v>
      </c>
      <c r="G9" s="329"/>
      <c r="H9" s="22">
        <v>1.2699999999999999E-2</v>
      </c>
    </row>
    <row r="10" spans="1:8" x14ac:dyDescent="0.2">
      <c r="A10" s="17" t="s">
        <v>16</v>
      </c>
      <c r="B10" s="18" t="s">
        <v>36</v>
      </c>
      <c r="C10" s="19">
        <v>0.01</v>
      </c>
      <c r="D10" s="20"/>
      <c r="E10" s="21">
        <v>5.8999999999999999E-3</v>
      </c>
      <c r="F10" s="328">
        <v>1.23E-2</v>
      </c>
      <c r="G10" s="329"/>
      <c r="H10" s="22">
        <v>1.3899999999999999E-2</v>
      </c>
    </row>
    <row r="11" spans="1:8" x14ac:dyDescent="0.2">
      <c r="A11" s="17" t="s">
        <v>37</v>
      </c>
      <c r="B11" s="18" t="s">
        <v>38</v>
      </c>
      <c r="C11" s="19">
        <v>0.04</v>
      </c>
      <c r="D11" s="20"/>
      <c r="E11" s="21">
        <v>0.03</v>
      </c>
      <c r="F11" s="328">
        <v>0.04</v>
      </c>
      <c r="G11" s="329"/>
      <c r="H11" s="22">
        <v>5.5E-2</v>
      </c>
    </row>
    <row r="12" spans="1:8" ht="13.5" thickBot="1" x14ac:dyDescent="0.25">
      <c r="A12" s="297" t="s">
        <v>39</v>
      </c>
      <c r="B12" s="298"/>
      <c r="C12" s="23">
        <f>SUM(C8:C11)</f>
        <v>6.8099999999999994E-2</v>
      </c>
      <c r="D12" s="24"/>
      <c r="E12" s="25"/>
      <c r="F12" s="330"/>
      <c r="G12" s="331"/>
      <c r="H12" s="26"/>
    </row>
    <row r="13" spans="1:8" ht="13.5" thickBot="1" x14ac:dyDescent="0.25">
      <c r="A13" s="332"/>
      <c r="B13" s="333"/>
      <c r="C13" s="333"/>
      <c r="D13" s="28"/>
      <c r="E13" s="20"/>
      <c r="F13" s="20"/>
      <c r="G13" s="20"/>
      <c r="H13" s="29"/>
    </row>
    <row r="14" spans="1:8" x14ac:dyDescent="0.2">
      <c r="A14" s="13" t="s">
        <v>40</v>
      </c>
      <c r="B14" s="334" t="s">
        <v>41</v>
      </c>
      <c r="C14" s="335"/>
      <c r="D14" s="14"/>
      <c r="E14" s="30"/>
      <c r="F14" s="339"/>
      <c r="G14" s="340"/>
      <c r="H14" s="31"/>
    </row>
    <row r="15" spans="1:8" x14ac:dyDescent="0.2">
      <c r="A15" s="17" t="s">
        <v>59</v>
      </c>
      <c r="B15" s="18" t="s">
        <v>42</v>
      </c>
      <c r="C15" s="19">
        <v>7.6999999999999999E-2</v>
      </c>
      <c r="D15" s="20"/>
      <c r="E15" s="21">
        <v>6.1600000000000002E-2</v>
      </c>
      <c r="F15" s="328">
        <v>7.3999999999999996E-2</v>
      </c>
      <c r="G15" s="329"/>
      <c r="H15" s="22">
        <v>8.9599999999999999E-2</v>
      </c>
    </row>
    <row r="16" spans="1:8" ht="13.5" thickBot="1" x14ac:dyDescent="0.25">
      <c r="A16" s="297" t="s">
        <v>43</v>
      </c>
      <c r="B16" s="298"/>
      <c r="C16" s="23">
        <f>SUM(C15)</f>
        <v>7.6999999999999999E-2</v>
      </c>
      <c r="D16" s="24"/>
      <c r="E16" s="25"/>
      <c r="F16" s="330"/>
      <c r="G16" s="331"/>
      <c r="H16" s="26"/>
    </row>
    <row r="17" spans="1:8" ht="13.5" thickBot="1" x14ac:dyDescent="0.25">
      <c r="A17" s="332"/>
      <c r="B17" s="333"/>
      <c r="C17" s="333"/>
      <c r="D17" s="28"/>
      <c r="E17" s="20"/>
      <c r="F17" s="20"/>
      <c r="G17" s="20"/>
      <c r="H17" s="29"/>
    </row>
    <row r="18" spans="1:8" x14ac:dyDescent="0.2">
      <c r="A18" s="13" t="s">
        <v>44</v>
      </c>
      <c r="B18" s="334" t="s">
        <v>45</v>
      </c>
      <c r="C18" s="335"/>
      <c r="D18" s="14"/>
      <c r="E18" s="336" t="s">
        <v>60</v>
      </c>
      <c r="F18" s="337"/>
      <c r="G18" s="337"/>
      <c r="H18" s="338"/>
    </row>
    <row r="19" spans="1:8" x14ac:dyDescent="0.2">
      <c r="A19" s="17" t="s">
        <v>61</v>
      </c>
      <c r="B19" s="18" t="s">
        <v>47</v>
      </c>
      <c r="C19" s="19">
        <v>6.4999999999999997E-3</v>
      </c>
      <c r="D19" s="20"/>
      <c r="E19" s="314" t="s">
        <v>62</v>
      </c>
      <c r="F19" s="316" t="s">
        <v>63</v>
      </c>
      <c r="G19" s="316"/>
      <c r="H19" s="318" t="s">
        <v>64</v>
      </c>
    </row>
    <row r="20" spans="1:8" ht="13.5" thickBot="1" x14ac:dyDescent="0.25">
      <c r="A20" s="17" t="s">
        <v>65</v>
      </c>
      <c r="B20" s="18" t="s">
        <v>49</v>
      </c>
      <c r="C20" s="19">
        <v>0.03</v>
      </c>
      <c r="D20" s="20"/>
      <c r="E20" s="315"/>
      <c r="F20" s="317"/>
      <c r="G20" s="317"/>
      <c r="H20" s="319"/>
    </row>
    <row r="21" spans="1:8" ht="13.5" thickBot="1" x14ac:dyDescent="0.25">
      <c r="A21" s="320" t="s">
        <v>66</v>
      </c>
      <c r="B21" s="322" t="s">
        <v>67</v>
      </c>
      <c r="C21" s="324">
        <v>0.05</v>
      </c>
      <c r="D21" s="20"/>
      <c r="E21" s="54"/>
      <c r="F21" s="20"/>
      <c r="G21" s="20"/>
      <c r="H21" s="29"/>
    </row>
    <row r="22" spans="1:8" ht="13.5" thickBot="1" x14ac:dyDescent="0.25">
      <c r="A22" s="321"/>
      <c r="B22" s="323"/>
      <c r="C22" s="325"/>
      <c r="D22" s="20"/>
      <c r="E22" s="46">
        <v>0.05</v>
      </c>
      <c r="F22" s="326">
        <v>0.6</v>
      </c>
      <c r="G22" s="327"/>
      <c r="H22" s="55">
        <f>E22*F22</f>
        <v>0.03</v>
      </c>
    </row>
    <row r="23" spans="1:8" ht="13.5" thickBot="1" x14ac:dyDescent="0.25">
      <c r="A23" s="56" t="s">
        <v>68</v>
      </c>
      <c r="B23" s="57" t="s">
        <v>69</v>
      </c>
      <c r="C23" s="58">
        <v>0</v>
      </c>
      <c r="D23" s="20"/>
      <c r="E23" s="20"/>
      <c r="F23" s="296"/>
      <c r="G23" s="296"/>
      <c r="H23" s="29"/>
    </row>
    <row r="24" spans="1:8" ht="13.5" thickBot="1" x14ac:dyDescent="0.25">
      <c r="A24" s="297" t="s">
        <v>50</v>
      </c>
      <c r="B24" s="298"/>
      <c r="C24" s="23">
        <f>SUM(C19:C23)</f>
        <v>8.6499999999999994E-2</v>
      </c>
      <c r="D24" s="24"/>
      <c r="E24" s="299" t="s">
        <v>70</v>
      </c>
      <c r="F24" s="300"/>
      <c r="G24" s="300"/>
      <c r="H24" s="301"/>
    </row>
    <row r="25" spans="1:8" x14ac:dyDescent="0.2">
      <c r="A25" s="305"/>
      <c r="B25" s="306"/>
      <c r="C25" s="306"/>
      <c r="D25" s="37"/>
      <c r="E25" s="302"/>
      <c r="F25" s="303"/>
      <c r="G25" s="303"/>
      <c r="H25" s="304"/>
    </row>
    <row r="26" spans="1:8" x14ac:dyDescent="0.2">
      <c r="A26" s="38"/>
      <c r="B26" s="14" t="s">
        <v>52</v>
      </c>
      <c r="C26" s="39"/>
      <c r="D26" s="39"/>
      <c r="E26" s="302"/>
      <c r="F26" s="303"/>
      <c r="G26" s="303"/>
      <c r="H26" s="304"/>
    </row>
    <row r="27" spans="1:8" ht="13.5" thickBot="1" x14ac:dyDescent="0.25">
      <c r="A27" s="40"/>
      <c r="B27" s="37"/>
      <c r="C27" s="37"/>
      <c r="D27" s="37"/>
      <c r="E27" s="302"/>
      <c r="F27" s="303"/>
      <c r="G27" s="303"/>
      <c r="H27" s="304"/>
    </row>
    <row r="28" spans="1:8" x14ac:dyDescent="0.2">
      <c r="A28" s="307" t="s">
        <v>71</v>
      </c>
      <c r="B28" s="308"/>
      <c r="C28" s="309"/>
      <c r="D28" s="41"/>
      <c r="E28" s="302"/>
      <c r="F28" s="303"/>
      <c r="G28" s="303"/>
      <c r="H28" s="304"/>
    </row>
    <row r="29" spans="1:8" ht="13.5" thickBot="1" x14ac:dyDescent="0.25">
      <c r="A29" s="310"/>
      <c r="B29" s="311"/>
      <c r="C29" s="312"/>
      <c r="D29" s="41"/>
      <c r="E29" s="10" t="s">
        <v>54</v>
      </c>
      <c r="F29" s="313" t="s">
        <v>30</v>
      </c>
      <c r="G29" s="313"/>
      <c r="H29" s="11" t="s">
        <v>55</v>
      </c>
    </row>
    <row r="30" spans="1:8" ht="15" thickBot="1" x14ac:dyDescent="0.25">
      <c r="A30" s="42"/>
      <c r="B30" s="43"/>
      <c r="C30" s="44"/>
      <c r="D30" s="44"/>
      <c r="E30" s="44"/>
      <c r="F30" s="7"/>
      <c r="G30" s="7"/>
      <c r="H30" s="8"/>
    </row>
    <row r="31" spans="1:8" ht="16.5" thickBot="1" x14ac:dyDescent="0.25">
      <c r="A31" s="290" t="s">
        <v>56</v>
      </c>
      <c r="B31" s="291"/>
      <c r="C31" s="219">
        <f>ROUND(((((1+C11+C8+C9)*(1+C10)*(1+C16))/(1-C24))-1),4)</f>
        <v>0.26</v>
      </c>
      <c r="D31" s="45"/>
      <c r="E31" s="46">
        <v>0.2034</v>
      </c>
      <c r="F31" s="294">
        <v>0.22120000000000001</v>
      </c>
      <c r="G31" s="295"/>
      <c r="H31" s="47">
        <v>0.25</v>
      </c>
    </row>
    <row r="32" spans="1:8" ht="16.5" thickBot="1" x14ac:dyDescent="0.25">
      <c r="A32" s="292"/>
      <c r="B32" s="293"/>
      <c r="C32" s="220"/>
      <c r="D32" s="48"/>
      <c r="E32" s="48"/>
      <c r="F32" s="49"/>
      <c r="G32" s="49"/>
      <c r="H32" s="50"/>
    </row>
    <row r="33" spans="1:8" ht="14.25" x14ac:dyDescent="0.2">
      <c r="A33" s="4"/>
      <c r="B33" s="4"/>
      <c r="C33" s="4"/>
      <c r="D33" s="4"/>
      <c r="E33" s="4"/>
      <c r="F33" s="4"/>
      <c r="G33" s="4"/>
      <c r="H33" s="4"/>
    </row>
  </sheetData>
  <mergeCells count="40">
    <mergeCell ref="F10:G10"/>
    <mergeCell ref="A1:H1"/>
    <mergeCell ref="A3:C3"/>
    <mergeCell ref="E3:H4"/>
    <mergeCell ref="A4:A5"/>
    <mergeCell ref="B4:B5"/>
    <mergeCell ref="C4:C5"/>
    <mergeCell ref="F5:G5"/>
    <mergeCell ref="A6:C6"/>
    <mergeCell ref="B7:C7"/>
    <mergeCell ref="F7:G7"/>
    <mergeCell ref="F8:G8"/>
    <mergeCell ref="F9:G9"/>
    <mergeCell ref="F11:G11"/>
    <mergeCell ref="A12:B12"/>
    <mergeCell ref="F12:G12"/>
    <mergeCell ref="A13:C13"/>
    <mergeCell ref="B14:C14"/>
    <mergeCell ref="F14:G14"/>
    <mergeCell ref="F15:G15"/>
    <mergeCell ref="A16:B16"/>
    <mergeCell ref="F16:G16"/>
    <mergeCell ref="A17:C17"/>
    <mergeCell ref="B18:C18"/>
    <mergeCell ref="E18:H18"/>
    <mergeCell ref="E19:E20"/>
    <mergeCell ref="F19:G20"/>
    <mergeCell ref="H19:H20"/>
    <mergeCell ref="A21:A22"/>
    <mergeCell ref="B21:B22"/>
    <mergeCell ref="C21:C22"/>
    <mergeCell ref="F22:G22"/>
    <mergeCell ref="A31:B32"/>
    <mergeCell ref="F31:G31"/>
    <mergeCell ref="F23:G23"/>
    <mergeCell ref="A24:B24"/>
    <mergeCell ref="E24:H28"/>
    <mergeCell ref="A25:C25"/>
    <mergeCell ref="A28:C29"/>
    <mergeCell ref="F29:G2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K37"/>
  <sheetViews>
    <sheetView view="pageBreakPreview" zoomScale="115" zoomScaleNormal="100" zoomScaleSheetLayoutView="115" workbookViewId="0">
      <selection activeCell="L15" sqref="L15"/>
    </sheetView>
  </sheetViews>
  <sheetFormatPr defaultRowHeight="14.25" x14ac:dyDescent="0.2"/>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x14ac:dyDescent="0.25">
      <c r="A1" s="364"/>
      <c r="B1" s="364"/>
      <c r="C1" s="364"/>
      <c r="D1" s="364"/>
      <c r="E1" s="364"/>
      <c r="F1" s="364"/>
      <c r="G1" s="364"/>
      <c r="H1" s="364"/>
      <c r="I1" s="2"/>
    </row>
    <row r="2" spans="1:11" ht="15.75" thickBot="1" x14ac:dyDescent="0.25">
      <c r="A2" s="341" t="s">
        <v>24</v>
      </c>
      <c r="B2" s="342"/>
      <c r="C2" s="342"/>
      <c r="D2" s="342"/>
      <c r="E2" s="342"/>
      <c r="F2" s="342"/>
      <c r="G2" s="342"/>
      <c r="H2" s="343"/>
    </row>
    <row r="3" spans="1:11" ht="3.75" customHeight="1" thickBot="1" x14ac:dyDescent="0.25">
      <c r="A3" s="5"/>
      <c r="B3" s="6"/>
      <c r="C3" s="6"/>
      <c r="D3" s="6"/>
      <c r="E3" s="6"/>
      <c r="F3" s="7"/>
      <c r="G3" s="7"/>
      <c r="H3" s="8"/>
    </row>
    <row r="4" spans="1:11" ht="15.75" thickBot="1" x14ac:dyDescent="0.25">
      <c r="A4" s="341" t="s">
        <v>25</v>
      </c>
      <c r="B4" s="342"/>
      <c r="C4" s="343"/>
      <c r="D4" s="6"/>
      <c r="E4" s="344" t="s">
        <v>26</v>
      </c>
      <c r="F4" s="345"/>
      <c r="G4" s="346"/>
      <c r="H4" s="347"/>
    </row>
    <row r="5" spans="1:11" ht="23.25" customHeight="1" x14ac:dyDescent="0.2">
      <c r="A5" s="352" t="s">
        <v>0</v>
      </c>
      <c r="B5" s="354" t="s">
        <v>27</v>
      </c>
      <c r="C5" s="356" t="s">
        <v>28</v>
      </c>
      <c r="D5" s="9"/>
      <c r="E5" s="348"/>
      <c r="F5" s="349"/>
      <c r="G5" s="350"/>
      <c r="H5" s="351"/>
    </row>
    <row r="6" spans="1:11" ht="15" thickBot="1" x14ac:dyDescent="0.25">
      <c r="A6" s="353"/>
      <c r="B6" s="355"/>
      <c r="C6" s="357"/>
      <c r="D6" s="9"/>
      <c r="E6" s="10" t="s">
        <v>29</v>
      </c>
      <c r="F6" s="358" t="s">
        <v>30</v>
      </c>
      <c r="G6" s="359"/>
      <c r="H6" s="11" t="s">
        <v>31</v>
      </c>
    </row>
    <row r="7" spans="1:11" ht="3" customHeight="1" thickBot="1" x14ac:dyDescent="0.25">
      <c r="A7" s="360"/>
      <c r="B7" s="361"/>
      <c r="C7" s="361"/>
      <c r="D7" s="12"/>
      <c r="E7" s="12"/>
      <c r="F7" s="7"/>
      <c r="G7" s="7"/>
      <c r="H7" s="8"/>
    </row>
    <row r="8" spans="1:11" x14ac:dyDescent="0.2">
      <c r="A8" s="13" t="s">
        <v>32</v>
      </c>
      <c r="B8" s="334" t="s">
        <v>33</v>
      </c>
      <c r="C8" s="335"/>
      <c r="D8" s="14"/>
      <c r="E8" s="15"/>
      <c r="F8" s="362"/>
      <c r="G8" s="363"/>
      <c r="H8" s="16"/>
    </row>
    <row r="9" spans="1:11" x14ac:dyDescent="0.2">
      <c r="A9" s="17" t="s">
        <v>18</v>
      </c>
      <c r="B9" s="18" t="s">
        <v>34</v>
      </c>
      <c r="C9" s="19">
        <v>3.0000000000000001E-3</v>
      </c>
      <c r="D9" s="20"/>
      <c r="E9" s="21">
        <v>3.0000000000000001E-3</v>
      </c>
      <c r="F9" s="328">
        <v>4.7999999999999996E-3</v>
      </c>
      <c r="G9" s="329"/>
      <c r="H9" s="22">
        <v>8.2000000000000007E-3</v>
      </c>
    </row>
    <row r="10" spans="1:11" x14ac:dyDescent="0.2">
      <c r="A10" s="17" t="s">
        <v>17</v>
      </c>
      <c r="B10" s="18" t="s">
        <v>35</v>
      </c>
      <c r="C10" s="19">
        <v>5.5999999999999999E-3</v>
      </c>
      <c r="D10" s="20"/>
      <c r="E10" s="21">
        <v>5.5999999999999999E-3</v>
      </c>
      <c r="F10" s="328">
        <v>8.5000000000000006E-3</v>
      </c>
      <c r="G10" s="329"/>
      <c r="H10" s="22">
        <v>8.8999999999999999E-3</v>
      </c>
    </row>
    <row r="11" spans="1:11" x14ac:dyDescent="0.2">
      <c r="A11" s="17" t="s">
        <v>16</v>
      </c>
      <c r="B11" s="18" t="s">
        <v>36</v>
      </c>
      <c r="C11" s="19">
        <v>8.5000000000000006E-3</v>
      </c>
      <c r="D11" s="20"/>
      <c r="E11" s="21">
        <v>8.5000000000000006E-3</v>
      </c>
      <c r="F11" s="328">
        <v>8.5000000000000006E-3</v>
      </c>
      <c r="G11" s="329"/>
      <c r="H11" s="22">
        <v>1.11E-2</v>
      </c>
    </row>
    <row r="12" spans="1:11" x14ac:dyDescent="0.2">
      <c r="A12" s="17" t="s">
        <v>37</v>
      </c>
      <c r="B12" s="18" t="s">
        <v>38</v>
      </c>
      <c r="C12" s="19">
        <v>2.52E-2</v>
      </c>
      <c r="D12" s="20"/>
      <c r="E12" s="21">
        <v>1.4999999999999999E-2</v>
      </c>
      <c r="F12" s="328">
        <v>3.4500000000000003E-2</v>
      </c>
      <c r="G12" s="329"/>
      <c r="H12" s="22">
        <v>4.4900000000000002E-2</v>
      </c>
    </row>
    <row r="13" spans="1:11" ht="15" thickBot="1" x14ac:dyDescent="0.25">
      <c r="A13" s="297" t="s">
        <v>39</v>
      </c>
      <c r="B13" s="298"/>
      <c r="C13" s="23">
        <f>SUM(C9:C12)</f>
        <v>4.2300000000000004E-2</v>
      </c>
      <c r="D13" s="24"/>
      <c r="E13" s="25"/>
      <c r="F13" s="330"/>
      <c r="G13" s="331"/>
      <c r="H13" s="26"/>
      <c r="K13" s="27"/>
    </row>
    <row r="14" spans="1:11" ht="3" customHeight="1" thickBot="1" x14ac:dyDescent="0.25">
      <c r="A14" s="332"/>
      <c r="B14" s="333"/>
      <c r="C14" s="333"/>
      <c r="D14" s="28"/>
      <c r="E14" s="20"/>
      <c r="F14" s="20"/>
      <c r="G14" s="20"/>
      <c r="H14" s="29"/>
    </row>
    <row r="15" spans="1:11" x14ac:dyDescent="0.2">
      <c r="A15" s="13" t="s">
        <v>40</v>
      </c>
      <c r="B15" s="334" t="s">
        <v>41</v>
      </c>
      <c r="C15" s="335"/>
      <c r="D15" s="14"/>
      <c r="E15" s="30"/>
      <c r="F15" s="339"/>
      <c r="G15" s="340"/>
      <c r="H15" s="31"/>
    </row>
    <row r="16" spans="1:11" x14ac:dyDescent="0.2">
      <c r="A16" s="17" t="s">
        <v>20</v>
      </c>
      <c r="B16" s="18" t="s">
        <v>42</v>
      </c>
      <c r="C16" s="19">
        <v>3.5000000000000003E-2</v>
      </c>
      <c r="D16" s="20"/>
      <c r="E16" s="21">
        <v>3.5000000000000003E-2</v>
      </c>
      <c r="F16" s="328">
        <v>5.11E-2</v>
      </c>
      <c r="G16" s="329"/>
      <c r="H16" s="22">
        <v>6.2199999999999998E-2</v>
      </c>
    </row>
    <row r="17" spans="1:11" ht="15" thickBot="1" x14ac:dyDescent="0.25">
      <c r="A17" s="297" t="s">
        <v>43</v>
      </c>
      <c r="B17" s="298"/>
      <c r="C17" s="23">
        <f>SUM(C16)</f>
        <v>3.5000000000000003E-2</v>
      </c>
      <c r="D17" s="24"/>
      <c r="E17" s="25"/>
      <c r="F17" s="330"/>
      <c r="G17" s="331"/>
      <c r="H17" s="26"/>
    </row>
    <row r="18" spans="1:11" ht="3" customHeight="1" thickBot="1" x14ac:dyDescent="0.25">
      <c r="A18" s="332"/>
      <c r="B18" s="333"/>
      <c r="C18" s="333"/>
      <c r="D18" s="28"/>
      <c r="E18" s="20"/>
      <c r="F18" s="20"/>
      <c r="G18" s="20"/>
      <c r="H18" s="29"/>
    </row>
    <row r="19" spans="1:11" x14ac:dyDescent="0.2">
      <c r="A19" s="13" t="s">
        <v>44</v>
      </c>
      <c r="B19" s="334" t="s">
        <v>45</v>
      </c>
      <c r="C19" s="335"/>
      <c r="D19" s="14"/>
      <c r="E19" s="32"/>
      <c r="F19" s="32"/>
      <c r="G19" s="32"/>
      <c r="H19" s="33"/>
    </row>
    <row r="20" spans="1:11" x14ac:dyDescent="0.2">
      <c r="A20" s="17" t="s">
        <v>46</v>
      </c>
      <c r="B20" s="18" t="s">
        <v>47</v>
      </c>
      <c r="C20" s="19">
        <v>6.4999999999999997E-3</v>
      </c>
      <c r="D20" s="20"/>
      <c r="E20" s="34"/>
      <c r="F20" s="35"/>
      <c r="G20" s="35"/>
      <c r="H20" s="36"/>
    </row>
    <row r="21" spans="1:11" ht="15" thickBot="1" x14ac:dyDescent="0.25">
      <c r="A21" s="17" t="s">
        <v>48</v>
      </c>
      <c r="B21" s="18" t="s">
        <v>49</v>
      </c>
      <c r="C21" s="19">
        <v>0.03</v>
      </c>
      <c r="D21" s="20"/>
      <c r="E21" s="34"/>
      <c r="F21" s="35"/>
      <c r="G21" s="35"/>
      <c r="H21" s="36"/>
    </row>
    <row r="22" spans="1:11" ht="15" thickBot="1" x14ac:dyDescent="0.25">
      <c r="A22" s="297" t="s">
        <v>50</v>
      </c>
      <c r="B22" s="298"/>
      <c r="C22" s="23">
        <f>SUM(C20:C21)</f>
        <v>3.6499999999999998E-2</v>
      </c>
      <c r="D22" s="24"/>
      <c r="E22" s="299" t="s">
        <v>51</v>
      </c>
      <c r="F22" s="300"/>
      <c r="G22" s="300"/>
      <c r="H22" s="301"/>
    </row>
    <row r="23" spans="1:11" ht="3" customHeight="1" x14ac:dyDescent="0.2">
      <c r="A23" s="305"/>
      <c r="B23" s="306"/>
      <c r="C23" s="306"/>
      <c r="D23" s="37"/>
      <c r="E23" s="302"/>
      <c r="F23" s="303"/>
      <c r="G23" s="303"/>
      <c r="H23" s="304"/>
    </row>
    <row r="24" spans="1:11" x14ac:dyDescent="0.2">
      <c r="A24" s="38"/>
      <c r="B24" s="14" t="s">
        <v>52</v>
      </c>
      <c r="C24" s="39"/>
      <c r="D24" s="39"/>
      <c r="E24" s="302"/>
      <c r="F24" s="303"/>
      <c r="G24" s="303"/>
      <c r="H24" s="304"/>
    </row>
    <row r="25" spans="1:11" ht="2.25" customHeight="1" thickBot="1" x14ac:dyDescent="0.25">
      <c r="A25" s="40"/>
      <c r="B25" s="37"/>
      <c r="C25" s="37"/>
      <c r="D25" s="37"/>
      <c r="E25" s="302"/>
      <c r="F25" s="303"/>
      <c r="G25" s="303"/>
      <c r="H25" s="304"/>
    </row>
    <row r="26" spans="1:11" x14ac:dyDescent="0.2">
      <c r="A26" s="307" t="s">
        <v>53</v>
      </c>
      <c r="B26" s="308"/>
      <c r="C26" s="309"/>
      <c r="D26" s="41"/>
      <c r="E26" s="302"/>
      <c r="F26" s="303"/>
      <c r="G26" s="303"/>
      <c r="H26" s="304"/>
    </row>
    <row r="27" spans="1:11" ht="15" thickBot="1" x14ac:dyDescent="0.25">
      <c r="A27" s="310"/>
      <c r="B27" s="311"/>
      <c r="C27" s="312"/>
      <c r="D27" s="41"/>
      <c r="E27" s="10" t="s">
        <v>54</v>
      </c>
      <c r="F27" s="313" t="s">
        <v>30</v>
      </c>
      <c r="G27" s="313"/>
      <c r="H27" s="11" t="s">
        <v>55</v>
      </c>
    </row>
    <row r="28" spans="1:11" ht="2.25" customHeight="1" thickBot="1" x14ac:dyDescent="0.25">
      <c r="A28" s="42"/>
      <c r="B28" s="43"/>
      <c r="C28" s="44"/>
      <c r="D28" s="44"/>
      <c r="E28" s="44"/>
      <c r="F28" s="7"/>
      <c r="G28" s="7"/>
      <c r="H28" s="8"/>
    </row>
    <row r="29" spans="1:11" ht="16.5" thickBot="1" x14ac:dyDescent="0.25">
      <c r="A29" s="290" t="s">
        <v>56</v>
      </c>
      <c r="B29" s="291"/>
      <c r="C29" s="219">
        <f>ROUND(((((1+C12+C9+C10)*(1+C11)*(1+C17))/(1-C22))-1),4)</f>
        <v>0.12</v>
      </c>
      <c r="D29" s="45"/>
      <c r="E29" s="46">
        <v>0.111</v>
      </c>
      <c r="F29" s="294">
        <v>0.14019999999999999</v>
      </c>
      <c r="G29" s="295"/>
      <c r="H29" s="47">
        <v>0.16800000000000001</v>
      </c>
    </row>
    <row r="30" spans="1:11" ht="16.5" thickBot="1" x14ac:dyDescent="0.25">
      <c r="A30" s="292"/>
      <c r="B30" s="293"/>
      <c r="C30" s="220"/>
      <c r="D30" s="48"/>
      <c r="E30" s="48"/>
      <c r="F30" s="49"/>
      <c r="G30" s="49"/>
      <c r="H30" s="50"/>
      <c r="K30" s="27"/>
    </row>
    <row r="33" spans="2:4" ht="18" x14ac:dyDescent="0.25">
      <c r="D33" s="51"/>
    </row>
    <row r="37" spans="2:4" x14ac:dyDescent="0.2">
      <c r="B37" s="52"/>
    </row>
  </sheetData>
  <mergeCells count="32">
    <mergeCell ref="F11:G11"/>
    <mergeCell ref="A1:H1"/>
    <mergeCell ref="A2:H2"/>
    <mergeCell ref="A4:C4"/>
    <mergeCell ref="E4:H5"/>
    <mergeCell ref="A5:A6"/>
    <mergeCell ref="B5:B6"/>
    <mergeCell ref="C5:C6"/>
    <mergeCell ref="F6:G6"/>
    <mergeCell ref="A7:C7"/>
    <mergeCell ref="B8:C8"/>
    <mergeCell ref="F8:G8"/>
    <mergeCell ref="F9:G9"/>
    <mergeCell ref="F10:G10"/>
    <mergeCell ref="F12:G12"/>
    <mergeCell ref="A13:B13"/>
    <mergeCell ref="F13:G13"/>
    <mergeCell ref="A14:C14"/>
    <mergeCell ref="B15:C15"/>
    <mergeCell ref="F15:G15"/>
    <mergeCell ref="A29:B30"/>
    <mergeCell ref="F29:G29"/>
    <mergeCell ref="F16:G16"/>
    <mergeCell ref="A17:B17"/>
    <mergeCell ref="F17:G17"/>
    <mergeCell ref="A18:C18"/>
    <mergeCell ref="B19:C19"/>
    <mergeCell ref="A22:B22"/>
    <mergeCell ref="E22:H26"/>
    <mergeCell ref="A23:C23"/>
    <mergeCell ref="A26:C27"/>
    <mergeCell ref="F27:G27"/>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2:I50"/>
  <sheetViews>
    <sheetView showGridLines="0" view="pageBreakPreview" zoomScaleSheetLayoutView="100" workbookViewId="0">
      <selection activeCell="K16" sqref="K16"/>
    </sheetView>
  </sheetViews>
  <sheetFormatPr defaultColWidth="11.42578125" defaultRowHeight="15" customHeight="1" x14ac:dyDescent="0.25"/>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x14ac:dyDescent="0.2">
      <c r="B2" s="59"/>
      <c r="C2" s="380"/>
      <c r="D2" s="380"/>
      <c r="E2" s="380"/>
      <c r="F2" s="380"/>
      <c r="G2" s="380"/>
      <c r="H2" s="380"/>
      <c r="I2" s="380"/>
    </row>
    <row r="3" spans="2:9" s="60" customFormat="1" ht="12.75" customHeight="1" x14ac:dyDescent="0.2">
      <c r="B3" s="59"/>
      <c r="C3" s="381"/>
      <c r="D3" s="381"/>
      <c r="E3" s="381"/>
      <c r="F3" s="381"/>
      <c r="G3" s="381"/>
      <c r="H3" s="381"/>
      <c r="I3" s="381"/>
    </row>
    <row r="4" spans="2:9" s="60" customFormat="1" ht="12.75" customHeight="1" x14ac:dyDescent="0.2">
      <c r="B4" s="59"/>
      <c r="C4" s="381"/>
      <c r="D4" s="381"/>
      <c r="E4" s="381"/>
      <c r="F4" s="381"/>
      <c r="G4" s="381"/>
      <c r="H4" s="381"/>
      <c r="I4" s="381"/>
    </row>
    <row r="6" spans="2:9" ht="11.25" customHeight="1" x14ac:dyDescent="0.25">
      <c r="B6" s="372" t="s">
        <v>193</v>
      </c>
      <c r="C6" s="372"/>
      <c r="D6" s="372"/>
      <c r="E6" s="372"/>
      <c r="F6" s="372"/>
      <c r="G6" s="372"/>
      <c r="H6" s="372"/>
    </row>
    <row r="7" spans="2:9" ht="20.100000000000001" customHeight="1" x14ac:dyDescent="0.25">
      <c r="B7" s="372"/>
      <c r="C7" s="372"/>
      <c r="D7" s="372"/>
      <c r="E7" s="372"/>
      <c r="F7" s="372"/>
      <c r="G7" s="372"/>
      <c r="H7" s="372"/>
    </row>
    <row r="8" spans="2:9" ht="12.6" customHeight="1" x14ac:dyDescent="0.25">
      <c r="B8" s="382"/>
      <c r="C8" s="382"/>
      <c r="D8" s="382"/>
      <c r="E8" s="382"/>
      <c r="F8" s="382"/>
      <c r="G8" s="382"/>
    </row>
    <row r="9" spans="2:9" ht="12.6" customHeight="1" x14ac:dyDescent="0.25">
      <c r="B9" s="378" t="s">
        <v>13</v>
      </c>
      <c r="C9" s="378"/>
      <c r="D9" s="378"/>
      <c r="E9" s="378"/>
      <c r="F9" s="378"/>
      <c r="G9" s="88" t="s">
        <v>191</v>
      </c>
      <c r="H9" s="88" t="s">
        <v>192</v>
      </c>
    </row>
    <row r="10" spans="2:9" ht="12.6" customHeight="1" thickBot="1" x14ac:dyDescent="0.25">
      <c r="B10" s="379"/>
      <c r="C10" s="379"/>
      <c r="D10" s="379"/>
      <c r="E10" s="379"/>
      <c r="F10" s="379"/>
      <c r="G10" s="89" t="s">
        <v>72</v>
      </c>
      <c r="H10" s="89" t="s">
        <v>72</v>
      </c>
    </row>
    <row r="11" spans="2:9" ht="15" customHeight="1" thickTop="1" x14ac:dyDescent="0.25">
      <c r="B11" s="61" t="s">
        <v>73</v>
      </c>
      <c r="C11" s="370" t="s">
        <v>74</v>
      </c>
      <c r="D11" s="370"/>
      <c r="E11" s="370"/>
      <c r="F11" s="370"/>
      <c r="G11" s="62"/>
      <c r="H11" s="62"/>
    </row>
    <row r="12" spans="2:9" ht="15" customHeight="1" x14ac:dyDescent="0.2">
      <c r="B12" s="63" t="s">
        <v>18</v>
      </c>
      <c r="C12" s="375" t="s">
        <v>75</v>
      </c>
      <c r="D12" s="376"/>
      <c r="E12" s="376"/>
      <c r="F12" s="377"/>
      <c r="G12" s="64">
        <v>0.2</v>
      </c>
      <c r="H12" s="64">
        <v>0.2</v>
      </c>
    </row>
    <row r="13" spans="2:9" ht="15" customHeight="1" x14ac:dyDescent="0.2">
      <c r="B13" s="63" t="s">
        <v>17</v>
      </c>
      <c r="C13" s="375" t="s">
        <v>76</v>
      </c>
      <c r="D13" s="376"/>
      <c r="E13" s="376"/>
      <c r="F13" s="377"/>
      <c r="G13" s="64">
        <v>1.4999999999999999E-2</v>
      </c>
      <c r="H13" s="64">
        <v>1.4999999999999999E-2</v>
      </c>
    </row>
    <row r="14" spans="2:9" ht="15" customHeight="1" x14ac:dyDescent="0.2">
      <c r="B14" s="63" t="s">
        <v>16</v>
      </c>
      <c r="C14" s="375" t="s">
        <v>77</v>
      </c>
      <c r="D14" s="376"/>
      <c r="E14" s="376"/>
      <c r="F14" s="377"/>
      <c r="G14" s="64">
        <v>0.01</v>
      </c>
      <c r="H14" s="64">
        <v>0.01</v>
      </c>
    </row>
    <row r="15" spans="2:9" ht="15" customHeight="1" x14ac:dyDescent="0.2">
      <c r="B15" s="63" t="s">
        <v>37</v>
      </c>
      <c r="C15" s="375" t="s">
        <v>78</v>
      </c>
      <c r="D15" s="376"/>
      <c r="E15" s="376"/>
      <c r="F15" s="377"/>
      <c r="G15" s="64">
        <v>2E-3</v>
      </c>
      <c r="H15" s="64">
        <v>2E-3</v>
      </c>
    </row>
    <row r="16" spans="2:9" ht="15" customHeight="1" x14ac:dyDescent="0.2">
      <c r="B16" s="63" t="s">
        <v>79</v>
      </c>
      <c r="C16" s="375" t="s">
        <v>80</v>
      </c>
      <c r="D16" s="376"/>
      <c r="E16" s="376"/>
      <c r="F16" s="377"/>
      <c r="G16" s="64">
        <v>6.0000000000000001E-3</v>
      </c>
      <c r="H16" s="64">
        <v>6.0000000000000001E-3</v>
      </c>
    </row>
    <row r="17" spans="2:8" ht="15" customHeight="1" x14ac:dyDescent="0.2">
      <c r="B17" s="63" t="s">
        <v>81</v>
      </c>
      <c r="C17" s="375" t="s">
        <v>82</v>
      </c>
      <c r="D17" s="376"/>
      <c r="E17" s="376"/>
      <c r="F17" s="377"/>
      <c r="G17" s="64">
        <v>2.5000000000000001E-2</v>
      </c>
      <c r="H17" s="64">
        <v>2.5000000000000001E-2</v>
      </c>
    </row>
    <row r="18" spans="2:8" ht="15" customHeight="1" x14ac:dyDescent="0.2">
      <c r="B18" s="63" t="s">
        <v>83</v>
      </c>
      <c r="C18" s="375" t="s">
        <v>84</v>
      </c>
      <c r="D18" s="376"/>
      <c r="E18" s="376"/>
      <c r="F18" s="377"/>
      <c r="G18" s="64">
        <v>0.03</v>
      </c>
      <c r="H18" s="64">
        <v>0.03</v>
      </c>
    </row>
    <row r="19" spans="2:8" ht="15" customHeight="1" x14ac:dyDescent="0.2">
      <c r="B19" s="63" t="s">
        <v>85</v>
      </c>
      <c r="C19" s="375" t="s">
        <v>86</v>
      </c>
      <c r="D19" s="376"/>
      <c r="E19" s="376"/>
      <c r="F19" s="377"/>
      <c r="G19" s="64">
        <v>0.08</v>
      </c>
      <c r="H19" s="64">
        <v>0.08</v>
      </c>
    </row>
    <row r="20" spans="2:8" ht="15" customHeight="1" x14ac:dyDescent="0.2">
      <c r="B20" s="63" t="s">
        <v>87</v>
      </c>
      <c r="C20" s="375" t="s">
        <v>88</v>
      </c>
      <c r="D20" s="376"/>
      <c r="E20" s="376"/>
      <c r="F20" s="377"/>
      <c r="G20" s="65">
        <v>0</v>
      </c>
      <c r="H20" s="65">
        <v>0</v>
      </c>
    </row>
    <row r="21" spans="2:8" ht="15" customHeight="1" thickBot="1" x14ac:dyDescent="0.25">
      <c r="B21" s="365" t="s">
        <v>89</v>
      </c>
      <c r="C21" s="365"/>
      <c r="D21" s="365"/>
      <c r="E21" s="365"/>
      <c r="F21" s="365"/>
      <c r="G21" s="66">
        <f>ROUND(SUM(G12:G20),4)</f>
        <v>0.36799999999999999</v>
      </c>
      <c r="H21" s="66">
        <f>ROUND(SUM(H12:H20),4)</f>
        <v>0.36799999999999999</v>
      </c>
    </row>
    <row r="22" spans="2:8" ht="20.100000000000001" customHeight="1" thickTop="1" x14ac:dyDescent="0.25">
      <c r="B22" s="67"/>
      <c r="C22" s="68"/>
      <c r="D22" s="68"/>
      <c r="E22" s="68"/>
      <c r="F22" s="68"/>
      <c r="G22" s="68"/>
      <c r="H22" s="68"/>
    </row>
    <row r="23" spans="2:8" ht="15" customHeight="1" x14ac:dyDescent="0.25">
      <c r="B23" s="69" t="s">
        <v>90</v>
      </c>
      <c r="C23" s="374" t="s">
        <v>91</v>
      </c>
      <c r="D23" s="374"/>
      <c r="E23" s="374"/>
      <c r="F23" s="374"/>
      <c r="G23" s="70"/>
      <c r="H23" s="70"/>
    </row>
    <row r="24" spans="2:8" ht="15" customHeight="1" x14ac:dyDescent="0.2">
      <c r="B24" s="71" t="s">
        <v>20</v>
      </c>
      <c r="C24" s="368" t="s">
        <v>92</v>
      </c>
      <c r="D24" s="368"/>
      <c r="E24" s="368"/>
      <c r="F24" s="368"/>
      <c r="G24" s="72">
        <v>0.17979999999999999</v>
      </c>
      <c r="H24" s="72">
        <v>0</v>
      </c>
    </row>
    <row r="25" spans="2:8" ht="15" customHeight="1" x14ac:dyDescent="0.2">
      <c r="B25" s="71" t="s">
        <v>19</v>
      </c>
      <c r="C25" s="368" t="s">
        <v>93</v>
      </c>
      <c r="D25" s="368"/>
      <c r="E25" s="368"/>
      <c r="F25" s="368"/>
      <c r="G25" s="72">
        <v>3.9699999999999999E-2</v>
      </c>
      <c r="H25" s="72">
        <v>0</v>
      </c>
    </row>
    <row r="26" spans="2:8" ht="15" customHeight="1" x14ac:dyDescent="0.2">
      <c r="B26" s="71" t="s">
        <v>94</v>
      </c>
      <c r="C26" s="368" t="s">
        <v>95</v>
      </c>
      <c r="D26" s="368"/>
      <c r="E26" s="368"/>
      <c r="F26" s="368"/>
      <c r="G26" s="72">
        <v>9.2999999999999992E-3</v>
      </c>
      <c r="H26" s="72">
        <v>7.1000000000000004E-3</v>
      </c>
    </row>
    <row r="27" spans="2:8" ht="15" customHeight="1" x14ac:dyDescent="0.2">
      <c r="B27" s="71" t="s">
        <v>96</v>
      </c>
      <c r="C27" s="368" t="s">
        <v>97</v>
      </c>
      <c r="D27" s="368"/>
      <c r="E27" s="368"/>
      <c r="F27" s="368"/>
      <c r="G27" s="72">
        <v>0.1094</v>
      </c>
      <c r="H27" s="72">
        <v>8.3299999999999999E-2</v>
      </c>
    </row>
    <row r="28" spans="2:8" ht="15" customHeight="1" x14ac:dyDescent="0.2">
      <c r="B28" s="71" t="s">
        <v>98</v>
      </c>
      <c r="C28" s="368" t="s">
        <v>99</v>
      </c>
      <c r="D28" s="368"/>
      <c r="E28" s="368"/>
      <c r="F28" s="368"/>
      <c r="G28" s="72">
        <v>6.9999999999999999E-4</v>
      </c>
      <c r="H28" s="72">
        <v>5.9999999999999995E-4</v>
      </c>
    </row>
    <row r="29" spans="2:8" ht="15" customHeight="1" x14ac:dyDescent="0.2">
      <c r="B29" s="71" t="s">
        <v>100</v>
      </c>
      <c r="C29" s="368" t="s">
        <v>101</v>
      </c>
      <c r="D29" s="368"/>
      <c r="E29" s="368"/>
      <c r="F29" s="368"/>
      <c r="G29" s="72">
        <v>7.3000000000000001E-3</v>
      </c>
      <c r="H29" s="72">
        <v>5.5999999999999999E-3</v>
      </c>
    </row>
    <row r="30" spans="2:8" ht="15" customHeight="1" x14ac:dyDescent="0.2">
      <c r="B30" s="71" t="s">
        <v>102</v>
      </c>
      <c r="C30" s="368" t="s">
        <v>103</v>
      </c>
      <c r="D30" s="368"/>
      <c r="E30" s="368"/>
      <c r="F30" s="368"/>
      <c r="G30" s="72">
        <v>2.0299999999999999E-2</v>
      </c>
      <c r="H30" s="72">
        <v>0</v>
      </c>
    </row>
    <row r="31" spans="2:8" ht="15" customHeight="1" x14ac:dyDescent="0.2">
      <c r="B31" s="71" t="s">
        <v>104</v>
      </c>
      <c r="C31" s="368" t="s">
        <v>105</v>
      </c>
      <c r="D31" s="368"/>
      <c r="E31" s="368"/>
      <c r="F31" s="368"/>
      <c r="G31" s="72">
        <v>1.1000000000000001E-3</v>
      </c>
      <c r="H31" s="72">
        <v>8.9999999999999998E-4</v>
      </c>
    </row>
    <row r="32" spans="2:8" ht="15" customHeight="1" x14ac:dyDescent="0.2">
      <c r="B32" s="71" t="s">
        <v>106</v>
      </c>
      <c r="C32" s="368" t="s">
        <v>107</v>
      </c>
      <c r="D32" s="368"/>
      <c r="E32" s="368"/>
      <c r="F32" s="368"/>
      <c r="G32" s="72">
        <v>9.7100000000000006E-2</v>
      </c>
      <c r="H32" s="72">
        <v>7.3999999999999996E-2</v>
      </c>
    </row>
    <row r="33" spans="2:8" ht="15" customHeight="1" x14ac:dyDescent="0.2">
      <c r="B33" s="71" t="s">
        <v>108</v>
      </c>
      <c r="C33" s="368" t="s">
        <v>109</v>
      </c>
      <c r="D33" s="368"/>
      <c r="E33" s="368"/>
      <c r="F33" s="368"/>
      <c r="G33" s="72">
        <v>2.9999999999999997E-4</v>
      </c>
      <c r="H33" s="72">
        <v>2.0000000000000001E-4</v>
      </c>
    </row>
    <row r="34" spans="2:8" ht="15" customHeight="1" thickBot="1" x14ac:dyDescent="0.25">
      <c r="B34" s="365" t="s">
        <v>110</v>
      </c>
      <c r="C34" s="365"/>
      <c r="D34" s="365"/>
      <c r="E34" s="365"/>
      <c r="F34" s="365"/>
      <c r="G34" s="73">
        <f>SUM(G24:G33)</f>
        <v>0.46499999999999991</v>
      </c>
      <c r="H34" s="73">
        <f>SUM(H24:H33)</f>
        <v>0.17169999999999999</v>
      </c>
    </row>
    <row r="35" spans="2:8" ht="20.100000000000001" customHeight="1" thickTop="1" thickBot="1" x14ac:dyDescent="0.3">
      <c r="B35" s="74"/>
      <c r="C35" s="68"/>
      <c r="D35" s="68"/>
      <c r="E35" s="68"/>
      <c r="F35" s="68"/>
      <c r="G35" s="68"/>
      <c r="H35" s="68"/>
    </row>
    <row r="36" spans="2:8" ht="15" customHeight="1" thickTop="1" x14ac:dyDescent="0.25">
      <c r="B36" s="61" t="s">
        <v>111</v>
      </c>
      <c r="C36" s="370" t="s">
        <v>112</v>
      </c>
      <c r="D36" s="370"/>
      <c r="E36" s="370"/>
      <c r="F36" s="370"/>
      <c r="G36" s="62"/>
      <c r="H36" s="62"/>
    </row>
    <row r="37" spans="2:8" ht="11.25" customHeight="1" x14ac:dyDescent="0.2">
      <c r="B37" s="63" t="s">
        <v>46</v>
      </c>
      <c r="C37" s="368" t="s">
        <v>113</v>
      </c>
      <c r="D37" s="368"/>
      <c r="E37" s="368"/>
      <c r="F37" s="368"/>
      <c r="G37" s="64">
        <v>6.1199999999999997E-2</v>
      </c>
      <c r="H37" s="64">
        <v>4.6600000000000003E-2</v>
      </c>
    </row>
    <row r="38" spans="2:8" ht="15" customHeight="1" x14ac:dyDescent="0.2">
      <c r="B38" s="63" t="s">
        <v>48</v>
      </c>
      <c r="C38" s="368" t="s">
        <v>114</v>
      </c>
      <c r="D38" s="368"/>
      <c r="E38" s="368"/>
      <c r="F38" s="368"/>
      <c r="G38" s="64">
        <v>1.4E-3</v>
      </c>
      <c r="H38" s="64">
        <v>1.1000000000000001E-3</v>
      </c>
    </row>
    <row r="39" spans="2:8" ht="15" customHeight="1" x14ac:dyDescent="0.2">
      <c r="B39" s="63" t="s">
        <v>115</v>
      </c>
      <c r="C39" s="75" t="s">
        <v>116</v>
      </c>
      <c r="D39" s="75"/>
      <c r="E39" s="75"/>
      <c r="F39" s="75"/>
      <c r="G39" s="65">
        <v>4.1200000000000001E-2</v>
      </c>
      <c r="H39" s="65">
        <v>3.1399999999999997E-2</v>
      </c>
    </row>
    <row r="40" spans="2:8" ht="15" customHeight="1" x14ac:dyDescent="0.2">
      <c r="B40" s="63" t="s">
        <v>117</v>
      </c>
      <c r="C40" s="75" t="s">
        <v>118</v>
      </c>
      <c r="D40" s="75"/>
      <c r="E40" s="75"/>
      <c r="F40" s="75"/>
      <c r="G40" s="65">
        <v>5.0099999999999999E-2</v>
      </c>
      <c r="H40" s="65">
        <v>3.8199999999999998E-2</v>
      </c>
    </row>
    <row r="41" spans="2:8" ht="15" customHeight="1" x14ac:dyDescent="0.2">
      <c r="B41" s="63" t="s">
        <v>119</v>
      </c>
      <c r="C41" s="75" t="s">
        <v>120</v>
      </c>
      <c r="D41" s="75"/>
      <c r="E41" s="75"/>
      <c r="F41" s="75"/>
      <c r="G41" s="65">
        <v>5.1000000000000004E-3</v>
      </c>
      <c r="H41" s="65">
        <v>3.8999999999999998E-3</v>
      </c>
    </row>
    <row r="42" spans="2:8" ht="15" customHeight="1" thickBot="1" x14ac:dyDescent="0.25">
      <c r="B42" s="365" t="s">
        <v>121</v>
      </c>
      <c r="C42" s="365"/>
      <c r="D42" s="365"/>
      <c r="E42" s="365"/>
      <c r="F42" s="365"/>
      <c r="G42" s="66">
        <f>ROUND(SUM(G37:G41),4)</f>
        <v>0.159</v>
      </c>
      <c r="H42" s="66">
        <f>ROUND(SUM(H37:H41),4)</f>
        <v>0.1212</v>
      </c>
    </row>
    <row r="43" spans="2:8" ht="20.100000000000001" customHeight="1" thickTop="1" x14ac:dyDescent="0.25">
      <c r="B43" s="369"/>
      <c r="C43" s="369"/>
      <c r="D43" s="369"/>
      <c r="E43" s="369"/>
      <c r="F43" s="369"/>
      <c r="G43" s="369"/>
      <c r="H43" s="68"/>
    </row>
    <row r="44" spans="2:8" ht="15" customHeight="1" x14ac:dyDescent="0.2">
      <c r="B44" s="61" t="s">
        <v>122</v>
      </c>
      <c r="C44" s="370" t="s">
        <v>123</v>
      </c>
      <c r="D44" s="370"/>
      <c r="E44" s="370"/>
      <c r="F44" s="370"/>
      <c r="G44" s="62"/>
      <c r="H44" s="64"/>
    </row>
    <row r="45" spans="2:8" ht="15" customHeight="1" x14ac:dyDescent="0.2">
      <c r="B45" s="63" t="s">
        <v>124</v>
      </c>
      <c r="C45" s="371" t="s">
        <v>125</v>
      </c>
      <c r="D45" s="371"/>
      <c r="E45" s="371"/>
      <c r="F45" s="371"/>
      <c r="G45" s="64">
        <v>0.1711</v>
      </c>
      <c r="H45" s="64">
        <v>6.3200000000000006E-2</v>
      </c>
    </row>
    <row r="46" spans="2:8" ht="25.5" customHeight="1" thickBot="1" x14ac:dyDescent="0.25">
      <c r="B46" s="63" t="s">
        <v>126</v>
      </c>
      <c r="C46" s="373" t="s">
        <v>127</v>
      </c>
      <c r="D46" s="371"/>
      <c r="E46" s="371"/>
      <c r="F46" s="371"/>
      <c r="G46" s="64">
        <v>5.4000000000000003E-3</v>
      </c>
      <c r="H46" s="66">
        <v>4.1000000000000003E-3</v>
      </c>
    </row>
    <row r="47" spans="2:8" ht="15" customHeight="1" thickTop="1" thickBot="1" x14ac:dyDescent="0.25">
      <c r="B47" s="365" t="s">
        <v>128</v>
      </c>
      <c r="C47" s="365"/>
      <c r="D47" s="365"/>
      <c r="E47" s="365"/>
      <c r="F47" s="365"/>
      <c r="G47" s="66">
        <f>SUM(G45:G46)</f>
        <v>0.17649999999999999</v>
      </c>
      <c r="H47" s="66">
        <f>SUM(H45:H46)</f>
        <v>6.7300000000000013E-2</v>
      </c>
    </row>
    <row r="48" spans="2:8" ht="20.100000000000001" customHeight="1" thickTop="1" thickBot="1" x14ac:dyDescent="0.3">
      <c r="B48" s="76"/>
      <c r="C48" s="77"/>
      <c r="D48" s="77"/>
      <c r="E48" s="77"/>
      <c r="F48" s="366"/>
      <c r="G48" s="366"/>
      <c r="H48" s="68"/>
    </row>
    <row r="49" spans="2:8" ht="20.100000000000001" customHeight="1" thickTop="1" thickBot="1" x14ac:dyDescent="0.3">
      <c r="B49" s="367" t="s">
        <v>129</v>
      </c>
      <c r="C49" s="367"/>
      <c r="D49" s="367"/>
      <c r="E49" s="367"/>
      <c r="F49" s="367"/>
      <c r="G49" s="94">
        <f>ROUND(G21+G34+G42+G47,4)</f>
        <v>1.1685000000000001</v>
      </c>
      <c r="H49" s="94">
        <f>ROUND(H21+H34+H42+H47,4)</f>
        <v>0.72819999999999996</v>
      </c>
    </row>
    <row r="50" spans="2:8" ht="15" customHeight="1" thickTop="1" x14ac:dyDescent="0.25"/>
  </sheetData>
  <sheetProtection selectLockedCells="1" selectUnlockedCells="1"/>
  <mergeCells count="40">
    <mergeCell ref="B9:F10"/>
    <mergeCell ref="C2:I2"/>
    <mergeCell ref="C3:I3"/>
    <mergeCell ref="C4:I4"/>
    <mergeCell ref="B8:G8"/>
    <mergeCell ref="C19:F19"/>
    <mergeCell ref="C20:F20"/>
    <mergeCell ref="B21:F21"/>
    <mergeCell ref="C28:F28"/>
    <mergeCell ref="C29:F29"/>
    <mergeCell ref="C14:F14"/>
    <mergeCell ref="C15:F15"/>
    <mergeCell ref="C16:F16"/>
    <mergeCell ref="C17:F17"/>
    <mergeCell ref="C18:F18"/>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B47:F47"/>
    <mergeCell ref="F48:G48"/>
    <mergeCell ref="B49:F49"/>
    <mergeCell ref="C37:F37"/>
    <mergeCell ref="C38:F38"/>
    <mergeCell ref="B42:F42"/>
    <mergeCell ref="B43:G43"/>
    <mergeCell ref="C44:F44"/>
    <mergeCell ref="C45:F45"/>
  </mergeCells>
  <pageMargins left="1.1811023622047245" right="0.78740157480314965" top="0.98425196850393704" bottom="0.78740157480314965" header="0.51181102362204722" footer="0.51181102362204722"/>
  <pageSetup paperSize="9" scale="82"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P22"/>
  <sheetViews>
    <sheetView workbookViewId="0">
      <selection activeCell="S9" sqref="S9"/>
    </sheetView>
  </sheetViews>
  <sheetFormatPr defaultRowHeight="15" x14ac:dyDescent="0.25"/>
  <cols>
    <col min="2" max="2" width="19.140625" customWidth="1"/>
    <col min="7" max="7" width="13.28515625" customWidth="1"/>
  </cols>
  <sheetData>
    <row r="1" spans="1:16" ht="15.75" x14ac:dyDescent="0.25">
      <c r="A1" s="175"/>
      <c r="B1" s="176"/>
      <c r="C1" s="385" t="s">
        <v>331</v>
      </c>
      <c r="D1" s="385"/>
      <c r="E1" s="385"/>
      <c r="F1" s="385"/>
      <c r="G1" s="385"/>
      <c r="H1" s="385"/>
      <c r="I1" s="385"/>
      <c r="J1" s="385"/>
      <c r="K1" s="385"/>
      <c r="L1" s="385"/>
      <c r="M1" s="385"/>
      <c r="N1" s="385"/>
      <c r="O1" s="385"/>
      <c r="P1" s="386"/>
    </row>
    <row r="2" spans="1:16" ht="15.75" x14ac:dyDescent="0.25">
      <c r="A2" s="177"/>
      <c r="B2" s="178"/>
      <c r="C2" s="387" t="s">
        <v>332</v>
      </c>
      <c r="D2" s="387"/>
      <c r="E2" s="387"/>
      <c r="F2" s="387"/>
      <c r="G2" s="387"/>
      <c r="H2" s="387"/>
      <c r="I2" s="387"/>
      <c r="J2" s="387"/>
      <c r="K2" s="387"/>
      <c r="L2" s="387"/>
      <c r="M2" s="387"/>
      <c r="N2" s="387"/>
      <c r="O2" s="387"/>
      <c r="P2" s="388"/>
    </row>
    <row r="3" spans="1:16" ht="15.75" x14ac:dyDescent="0.25">
      <c r="A3" s="177"/>
      <c r="B3" s="178"/>
      <c r="C3" s="387" t="s">
        <v>333</v>
      </c>
      <c r="D3" s="387"/>
      <c r="E3" s="387"/>
      <c r="F3" s="387"/>
      <c r="G3" s="387"/>
      <c r="H3" s="387"/>
      <c r="I3" s="387"/>
      <c r="J3" s="387"/>
      <c r="K3" s="387"/>
      <c r="L3" s="387"/>
      <c r="M3" s="387"/>
      <c r="N3" s="387"/>
      <c r="O3" s="387"/>
      <c r="P3" s="388"/>
    </row>
    <row r="4" spans="1:16" x14ac:dyDescent="0.25">
      <c r="A4" s="179"/>
      <c r="B4" s="180"/>
      <c r="C4" s="180"/>
      <c r="D4" s="181"/>
      <c r="E4" s="181"/>
      <c r="F4" s="182"/>
      <c r="G4" s="183"/>
      <c r="H4" s="183"/>
      <c r="I4" s="183"/>
      <c r="J4" s="183"/>
      <c r="K4" s="183"/>
      <c r="L4" s="183"/>
      <c r="M4" s="183"/>
      <c r="N4" s="183"/>
      <c r="O4" s="183"/>
      <c r="P4" s="184"/>
    </row>
    <row r="5" spans="1:16" ht="50.25" customHeight="1" x14ac:dyDescent="0.25">
      <c r="A5" s="389" t="s">
        <v>387</v>
      </c>
      <c r="B5" s="390"/>
      <c r="C5" s="390"/>
      <c r="D5" s="390"/>
      <c r="E5" s="390"/>
      <c r="F5" s="390"/>
      <c r="G5" s="390"/>
      <c r="H5" s="390"/>
      <c r="I5" s="390"/>
      <c r="J5" s="390"/>
      <c r="K5" s="390"/>
      <c r="L5" s="390"/>
      <c r="M5" s="390"/>
      <c r="N5" s="390"/>
      <c r="O5" s="390"/>
      <c r="P5" s="391"/>
    </row>
    <row r="6" spans="1:16" x14ac:dyDescent="0.25">
      <c r="A6" s="185"/>
      <c r="B6" s="186"/>
      <c r="C6" s="186"/>
      <c r="D6" s="187"/>
      <c r="E6" s="188"/>
      <c r="F6" s="189"/>
      <c r="G6" s="189"/>
      <c r="H6" s="189"/>
      <c r="I6" s="189"/>
      <c r="J6" s="183"/>
      <c r="K6" s="183"/>
      <c r="L6" s="183"/>
      <c r="M6" s="183"/>
      <c r="N6" s="183"/>
      <c r="O6" s="183"/>
      <c r="P6" s="184"/>
    </row>
    <row r="7" spans="1:16" x14ac:dyDescent="0.25">
      <c r="A7" s="392" t="s">
        <v>334</v>
      </c>
      <c r="B7" s="393"/>
      <c r="C7" s="393"/>
      <c r="D7" s="393"/>
      <c r="E7" s="393"/>
      <c r="F7" s="393"/>
      <c r="G7" s="393"/>
      <c r="H7" s="393"/>
      <c r="I7" s="393"/>
      <c r="J7" s="393"/>
      <c r="K7" s="393"/>
      <c r="L7" s="393"/>
      <c r="M7" s="393"/>
      <c r="N7" s="393"/>
      <c r="O7" s="393"/>
      <c r="P7" s="394"/>
    </row>
    <row r="8" spans="1:16" x14ac:dyDescent="0.25">
      <c r="A8" s="392"/>
      <c r="B8" s="393"/>
      <c r="C8" s="393"/>
      <c r="D8" s="393"/>
      <c r="E8" s="393"/>
      <c r="F8" s="393"/>
      <c r="G8" s="393"/>
      <c r="H8" s="393"/>
      <c r="I8" s="393"/>
      <c r="J8" s="393"/>
      <c r="K8" s="393"/>
      <c r="L8" s="393"/>
      <c r="M8" s="393"/>
      <c r="N8" s="393"/>
      <c r="O8" s="393"/>
      <c r="P8" s="394"/>
    </row>
    <row r="9" spans="1:16" ht="23.25" x14ac:dyDescent="0.25">
      <c r="A9" s="190"/>
      <c r="B9" s="191"/>
      <c r="C9" s="191"/>
      <c r="D9" s="191"/>
      <c r="E9" s="191"/>
      <c r="F9" s="191"/>
      <c r="G9" s="183"/>
      <c r="H9" s="183"/>
      <c r="I9" s="183"/>
      <c r="J9" s="183"/>
      <c r="K9" s="183"/>
      <c r="L9" s="183"/>
      <c r="M9" s="183"/>
      <c r="N9" s="183"/>
      <c r="O9" s="183"/>
      <c r="P9" s="184"/>
    </row>
    <row r="10" spans="1:16" x14ac:dyDescent="0.25">
      <c r="A10" s="192" t="s">
        <v>335</v>
      </c>
      <c r="B10" s="193"/>
      <c r="C10" s="193" t="s">
        <v>348</v>
      </c>
      <c r="D10" s="193"/>
      <c r="E10" s="194"/>
      <c r="F10" s="194"/>
      <c r="G10" s="180"/>
      <c r="H10" s="180"/>
      <c r="I10" s="180"/>
      <c r="J10" s="180"/>
      <c r="K10" s="180"/>
      <c r="L10" s="180"/>
      <c r="M10" s="180"/>
      <c r="N10" s="183"/>
      <c r="O10" s="183"/>
      <c r="P10" s="184"/>
    </row>
    <row r="11" spans="1:16" x14ac:dyDescent="0.25">
      <c r="A11" s="195" t="s">
        <v>336</v>
      </c>
      <c r="B11" s="196"/>
      <c r="C11" s="395" t="s">
        <v>348</v>
      </c>
      <c r="D11" s="395"/>
      <c r="E11" s="395"/>
      <c r="F11" s="395"/>
      <c r="G11" s="395"/>
      <c r="H11" s="395"/>
      <c r="I11" s="395"/>
      <c r="J11" s="395"/>
      <c r="K11" s="395"/>
      <c r="L11" s="395"/>
      <c r="M11" s="395"/>
      <c r="N11" s="183"/>
      <c r="O11" s="183"/>
      <c r="P11" s="184"/>
    </row>
    <row r="12" spans="1:16" x14ac:dyDescent="0.25">
      <c r="A12" s="195" t="s">
        <v>337</v>
      </c>
      <c r="B12" s="196"/>
      <c r="C12" s="249">
        <v>0</v>
      </c>
      <c r="D12" s="196" t="s">
        <v>338</v>
      </c>
      <c r="E12" s="180"/>
      <c r="F12" s="180"/>
      <c r="G12" s="180"/>
      <c r="H12" s="180"/>
      <c r="I12" s="180"/>
      <c r="J12" s="180"/>
      <c r="K12" s="180"/>
      <c r="L12" s="180"/>
      <c r="M12" s="180"/>
      <c r="N12" s="183"/>
      <c r="O12" s="183"/>
      <c r="P12" s="184"/>
    </row>
    <row r="13" spans="1:16" x14ac:dyDescent="0.25">
      <c r="A13" s="195" t="s">
        <v>347</v>
      </c>
      <c r="B13" s="196"/>
      <c r="C13" s="249">
        <v>40</v>
      </c>
      <c r="D13" s="196" t="s">
        <v>338</v>
      </c>
      <c r="E13" s="180"/>
      <c r="F13" s="180"/>
      <c r="G13" s="180"/>
      <c r="H13" s="180"/>
      <c r="I13" s="180"/>
      <c r="J13" s="180"/>
      <c r="K13" s="180"/>
      <c r="L13" s="180"/>
      <c r="M13" s="180"/>
      <c r="N13" s="183"/>
      <c r="O13" s="183"/>
      <c r="P13" s="184"/>
    </row>
    <row r="14" spans="1:16" x14ac:dyDescent="0.25">
      <c r="A14" s="198"/>
      <c r="B14" s="196"/>
      <c r="C14" s="197"/>
      <c r="D14" s="196"/>
      <c r="E14" s="183"/>
      <c r="F14" s="183"/>
      <c r="G14" s="183"/>
      <c r="H14" s="183"/>
      <c r="I14" s="183"/>
      <c r="J14" s="183"/>
      <c r="K14" s="183"/>
      <c r="L14" s="183"/>
      <c r="M14" s="183"/>
      <c r="N14" s="183"/>
      <c r="O14" s="183"/>
      <c r="P14" s="184"/>
    </row>
    <row r="15" spans="1:16" x14ac:dyDescent="0.25">
      <c r="A15" s="195" t="s">
        <v>339</v>
      </c>
      <c r="B15" s="196"/>
      <c r="C15" s="250">
        <f>C13+C12</f>
        <v>40</v>
      </c>
      <c r="D15" s="196" t="s">
        <v>338</v>
      </c>
      <c r="E15" s="183"/>
      <c r="F15" s="183"/>
      <c r="G15" s="183"/>
      <c r="H15" s="183"/>
      <c r="I15" s="183"/>
      <c r="J15" s="183"/>
      <c r="K15" s="183"/>
      <c r="L15" s="183"/>
      <c r="M15" s="183"/>
      <c r="N15" s="183"/>
      <c r="O15" s="183"/>
      <c r="P15" s="184"/>
    </row>
    <row r="16" spans="1:16" x14ac:dyDescent="0.25">
      <c r="A16" s="198"/>
      <c r="B16" s="196"/>
      <c r="C16" s="196"/>
      <c r="D16" s="196"/>
      <c r="E16" s="183"/>
      <c r="F16" s="183"/>
      <c r="G16" s="183"/>
      <c r="H16" s="183"/>
      <c r="I16" s="183"/>
      <c r="J16" s="183"/>
      <c r="K16" s="183"/>
      <c r="L16" s="183"/>
      <c r="M16" s="183"/>
      <c r="N16" s="183"/>
      <c r="O16" s="183"/>
      <c r="P16" s="184"/>
    </row>
    <row r="17" spans="1:16" x14ac:dyDescent="0.25">
      <c r="A17" s="195" t="s">
        <v>340</v>
      </c>
      <c r="B17" s="196"/>
      <c r="C17" s="196"/>
      <c r="D17" s="196"/>
      <c r="E17" s="199" t="s">
        <v>383</v>
      </c>
      <c r="F17" s="196"/>
      <c r="G17" s="196"/>
      <c r="H17" s="249">
        <v>6.68</v>
      </c>
      <c r="I17" s="196" t="s">
        <v>341</v>
      </c>
      <c r="J17" s="183"/>
      <c r="K17" s="183"/>
      <c r="L17" s="183"/>
      <c r="M17" s="183"/>
      <c r="N17" s="183"/>
      <c r="O17" s="183"/>
      <c r="P17" s="184"/>
    </row>
    <row r="18" spans="1:16" x14ac:dyDescent="0.25">
      <c r="A18" s="202" t="s">
        <v>342</v>
      </c>
      <c r="B18" s="183"/>
      <c r="C18" s="183"/>
      <c r="D18" s="183"/>
      <c r="E18" s="199" t="s">
        <v>343</v>
      </c>
      <c r="F18" s="196"/>
      <c r="G18" s="196"/>
      <c r="H18" s="249">
        <f>2*45</f>
        <v>90</v>
      </c>
      <c r="I18" s="196" t="s">
        <v>341</v>
      </c>
      <c r="J18" s="183"/>
      <c r="K18" s="183"/>
      <c r="L18" s="183"/>
      <c r="M18" s="201"/>
      <c r="N18" s="183"/>
      <c r="O18" s="183"/>
      <c r="P18" s="184"/>
    </row>
    <row r="19" spans="1:16" x14ac:dyDescent="0.25">
      <c r="A19" s="200"/>
      <c r="B19" s="183"/>
      <c r="C19" s="183"/>
      <c r="D19" s="183"/>
      <c r="E19" s="196"/>
      <c r="F19" s="196"/>
      <c r="G19" s="196"/>
      <c r="H19" s="203"/>
      <c r="I19" s="196"/>
      <c r="J19" s="183"/>
      <c r="K19" s="183"/>
      <c r="L19" s="183"/>
      <c r="M19" s="201"/>
      <c r="N19" s="183"/>
      <c r="O19" s="183"/>
      <c r="P19" s="184"/>
    </row>
    <row r="20" spans="1:16" x14ac:dyDescent="0.25">
      <c r="A20" s="200"/>
      <c r="B20" s="183"/>
      <c r="C20" s="183"/>
      <c r="D20" s="183"/>
      <c r="E20" s="199" t="s">
        <v>344</v>
      </c>
      <c r="F20" s="196"/>
      <c r="G20" s="196"/>
      <c r="H20" s="204">
        <f>SUM(H17:H18)</f>
        <v>96.68</v>
      </c>
      <c r="I20" s="199" t="s">
        <v>345</v>
      </c>
      <c r="J20" s="183"/>
      <c r="K20" s="183"/>
      <c r="L20" s="183"/>
      <c r="M20" s="201"/>
      <c r="N20" s="183"/>
      <c r="O20" s="183"/>
      <c r="P20" s="205"/>
    </row>
    <row r="21" spans="1:16" ht="15.75" thickBot="1" x14ac:dyDescent="0.3">
      <c r="A21" s="200"/>
      <c r="B21" s="183"/>
      <c r="C21" s="183"/>
      <c r="D21" s="183"/>
      <c r="E21" s="183"/>
      <c r="F21" s="183"/>
      <c r="G21" s="183"/>
      <c r="H21" s="183"/>
      <c r="I21" s="183"/>
      <c r="J21" s="183"/>
      <c r="K21" s="183"/>
      <c r="L21" s="183"/>
      <c r="M21" s="183"/>
      <c r="N21" s="183"/>
      <c r="O21" s="183"/>
      <c r="P21" s="184"/>
    </row>
    <row r="22" spans="1:16" x14ac:dyDescent="0.25">
      <c r="A22" s="206" t="str">
        <f>"Momento de transporte  =  "&amp;TEXT(H20,"0,00")&amp;"  x  "&amp;TEXT(C15,"0,00")&amp;"            =&gt;"</f>
        <v>Momento de transporte  =  96,68  x  40,00            =&gt;</v>
      </c>
      <c r="B22" s="207"/>
      <c r="C22" s="207"/>
      <c r="D22" s="207"/>
      <c r="E22" s="207"/>
      <c r="F22" s="383">
        <f>ROUND(C15*H20,2)</f>
        <v>3867.2</v>
      </c>
      <c r="G22" s="384"/>
      <c r="H22" s="208" t="s">
        <v>346</v>
      </c>
      <c r="I22" s="207"/>
      <c r="J22" s="207"/>
      <c r="K22" s="207"/>
      <c r="L22" s="207"/>
      <c r="M22" s="207"/>
      <c r="N22" s="207"/>
      <c r="O22" s="207"/>
      <c r="P22" s="209"/>
    </row>
  </sheetData>
  <mergeCells count="7">
    <mergeCell ref="F22:G22"/>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7</vt:i4>
      </vt:variant>
    </vt:vector>
  </HeadingPairs>
  <TitlesOfParts>
    <vt:vector size="16" baseType="lpstr">
      <vt:lpstr>Instruções Preenchimento</vt:lpstr>
      <vt:lpstr>Itens para CPUs</vt:lpstr>
      <vt:lpstr>CPUs</vt:lpstr>
      <vt:lpstr>Resumo Geral</vt:lpstr>
      <vt:lpstr>Cronograma_Desembolso</vt:lpstr>
      <vt:lpstr>BDI Serviços</vt:lpstr>
      <vt:lpstr>BDI Materiais</vt:lpstr>
      <vt:lpstr>Det Enc Sociais</vt:lpstr>
      <vt:lpstr>Mobilização</vt:lpstr>
      <vt:lpstr>CPUs!Area_de_impressao</vt:lpstr>
      <vt:lpstr>Cronograma_Desembolso!Area_de_impressao</vt:lpstr>
      <vt:lpstr>'Det Enc Sociais'!Area_de_impressao</vt:lpstr>
      <vt:lpstr>'Instruções Preenchimento'!Area_de_impressao</vt:lpstr>
      <vt:lpstr>'Itens para CPUs'!Area_de_impressao</vt:lpstr>
      <vt:lpstr>'Resumo Geral'!Area_de_impressao</vt:lpstr>
      <vt:lpstr>'Itens para CPUs'!Titulos_de_impressao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Manoel Nicolau de Souza Neto</cp:lastModifiedBy>
  <cp:lastPrinted>2019-11-26T20:17:00Z</cp:lastPrinted>
  <dcterms:created xsi:type="dcterms:W3CDTF">2018-08-22T11:07:12Z</dcterms:created>
  <dcterms:modified xsi:type="dcterms:W3CDTF">2019-11-26T20:17:51Z</dcterms:modified>
</cp:coreProperties>
</file>