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F:\2019\Equipe de topografia de apoio técnico\Licitação TR e Anexos\"/>
    </mc:Choice>
  </mc:AlternateContent>
  <xr:revisionPtr revIDLastSave="0" documentId="8_{88FD0426-EBE6-4880-B9A3-549E8E5B61AA}" xr6:coauthVersionLast="45" xr6:coauthVersionMax="45" xr10:uidLastSave="{00000000-0000-0000-0000-000000000000}"/>
  <bookViews>
    <workbookView xWindow="-120" yWindow="-120" windowWidth="25440" windowHeight="15390" tabRatio="892" activeTab="8" xr2:uid="{00000000-000D-0000-FFFF-FFFF00000000}"/>
  </bookViews>
  <sheets>
    <sheet name="PFS" sheetId="1" r:id="rId1"/>
    <sheet name="PFS_I Equipe" sheetId="2" r:id="rId2"/>
    <sheet name="PFS_II Desp Alimentacao" sheetId="3" r:id="rId3"/>
    <sheet name="PFS_III Desp Gerais" sheetId="5" r:id="rId4"/>
    <sheet name="PFS_IV_ Det_ Custos Adm" sheetId="7" r:id="rId5"/>
    <sheet name="PFS_V Det_ Desp Fiscais" sheetId="8" r:id="rId6"/>
    <sheet name="PFS_VI Det_ Enc_ Soc" sheetId="9" r:id="rId7"/>
    <sheet name="Veículo 4x4" sheetId="16" r:id="rId8"/>
    <sheet name="Crongrama Físico-Financeiro" sheetId="17" r:id="rId9"/>
  </sheets>
  <externalReferences>
    <externalReference r:id="rId10"/>
    <externalReference r:id="rId11"/>
    <externalReference r:id="rId12"/>
    <externalReference r:id="rId13"/>
    <externalReference r:id="rId14"/>
    <externalReference r:id="rId15"/>
  </externalReferences>
  <definedNames>
    <definedName name="\A">[1]SERVIÇO!#REF!</definedName>
    <definedName name="\B">[1]SERVIÇO!#REF!</definedName>
    <definedName name="\C">[1]SERVIÇO!#REF!</definedName>
    <definedName name="\I">[1]SERVIÇO!#REF!</definedName>
    <definedName name="\J">[1]SERVIÇO!#REF!</definedName>
    <definedName name="\O">[1]SERVIÇO!#REF!</definedName>
    <definedName name="\P">[1]SERVIÇO!#REF!</definedName>
    <definedName name="__esc15">#N/A</definedName>
    <definedName name="__esc4">#N/A</definedName>
    <definedName name="__esc6">#N/A</definedName>
    <definedName name="__lxa1">#REF!</definedName>
    <definedName name="__ptc7">#REF!</definedName>
    <definedName name="_ACR10">[1]SERVIÇO!#REF!</definedName>
    <definedName name="_ACR15">[1]SERVIÇO!#REF!</definedName>
    <definedName name="_acr20">[1]SERVIÇO!#REF!</definedName>
    <definedName name="_acr5">[1]SERVIÇO!#REF!</definedName>
    <definedName name="_aga14">#REF!</definedName>
    <definedName name="_aga16">#REF!</definedName>
    <definedName name="_ARQ1">[1]SERVIÇO!#REF!</definedName>
    <definedName name="_asc321">#REF!</definedName>
    <definedName name="_bur3220">#REF!</definedName>
    <definedName name="_C930I">#REF!</definedName>
    <definedName name="_C930P">#REF!</definedName>
    <definedName name="_C966I">#REF!</definedName>
    <definedName name="_C966P">#REF!</definedName>
    <definedName name="_C996P">#REF!</definedName>
    <definedName name="_cap20">#REF!</definedName>
    <definedName name="_ccr12">#REF!</definedName>
    <definedName name="_cva32">#REF!</definedName>
    <definedName name="_cva50">#REF!</definedName>
    <definedName name="_cva60">#REF!</definedName>
    <definedName name="_cve45100">#REF!</definedName>
    <definedName name="_cve90100">#REF!</definedName>
    <definedName name="_cve9040">#REF!</definedName>
    <definedName name="_djm10">#REF!</definedName>
    <definedName name="_djm15">#REF!</definedName>
    <definedName name="_epl2">#REF!</definedName>
    <definedName name="_epl5">#REF!</definedName>
    <definedName name="_esc15" localSheetId="8">#N/A</definedName>
    <definedName name="_esc4" localSheetId="8">#N/A</definedName>
    <definedName name="_esc6" localSheetId="8">#N/A</definedName>
    <definedName name="_est15">#REF!</definedName>
    <definedName name="_fil1">#REF!</definedName>
    <definedName name="_fil2">#REF!</definedName>
    <definedName name="_xlnm._FilterDatabase" localSheetId="1" hidden="1">'PFS_I Equipe'!$B$1:$B$25</definedName>
    <definedName name="_fio12">#REF!</definedName>
    <definedName name="_fis5">#REF!</definedName>
    <definedName name="_flf50">#REF!</definedName>
    <definedName name="_flf60">#REF!</definedName>
    <definedName name="_fpd12">#REF!</definedName>
    <definedName name="_fvr10">#REF!</definedName>
    <definedName name="_itu1">#REF!</definedName>
    <definedName name="_jla20">#REF!</definedName>
    <definedName name="_jla32">#REF!</definedName>
    <definedName name="_lpi100">#REF!</definedName>
    <definedName name="_lvg10060">#REF!</definedName>
    <definedName name="_lvp32">#REF!</definedName>
    <definedName name="_lxa1" localSheetId="8">#REF!</definedName>
    <definedName name="_man50">#REF!</definedName>
    <definedName name="_ope1">#REF!</definedName>
    <definedName name="_ope2">#REF!</definedName>
    <definedName name="_ope3">#REF!</definedName>
    <definedName name="_pne1">#REF!</definedName>
    <definedName name="_pne2">#REF!</definedName>
    <definedName name="_prg1515">#REF!</definedName>
    <definedName name="_prg1827">#REF!</definedName>
    <definedName name="_ptc7" localSheetId="8">#REF!</definedName>
    <definedName name="_ptm6">#REF!</definedName>
    <definedName name="_qdm3">#REF!</definedName>
    <definedName name="_QT100">[1]SERVIÇO!#REF!</definedName>
    <definedName name="_QT2">[1]SERVIÇO!#REF!</definedName>
    <definedName name="_QT3">[1]SERVIÇO!#REF!</definedName>
    <definedName name="_QT4">[1]SERVIÇO!#REF!</definedName>
    <definedName name="_QT50">[1]SERVIÇO!#REF!</definedName>
    <definedName name="_QT75">[1]SERVIÇO!#REF!</definedName>
    <definedName name="_rcm10">#REF!</definedName>
    <definedName name="_rcm15">#REF!</definedName>
    <definedName name="_rcm20">#REF!</definedName>
    <definedName name="_rcm5">#REF!</definedName>
    <definedName name="_res10">#REF!</definedName>
    <definedName name="_res15">#REF!</definedName>
    <definedName name="_res5">#REF!</definedName>
    <definedName name="_rge32">#REF!</definedName>
    <definedName name="_rgf60">#REF!</definedName>
    <definedName name="_rgp1">#REF!</definedName>
    <definedName name="_T">[1]SERVIÇO!#REF!</definedName>
    <definedName name="_tap100">#REF!</definedName>
    <definedName name="_tb112">#REF!</definedName>
    <definedName name="_tb16">#REF!</definedName>
    <definedName name="_tb19">#REF!</definedName>
    <definedName name="_tba20">#REF!</definedName>
    <definedName name="_tba32">#REF!</definedName>
    <definedName name="_tba50">#REF!</definedName>
    <definedName name="_tba60">#REF!</definedName>
    <definedName name="_tbe100">#REF!</definedName>
    <definedName name="_tbe40">#REF!</definedName>
    <definedName name="_tbe50">#REF!</definedName>
    <definedName name="_tca80">#REF!</definedName>
    <definedName name="_tea32">#REF!</definedName>
    <definedName name="_tea4560">#REF!</definedName>
    <definedName name="_tee100">#REF!</definedName>
    <definedName name="_ter10050">#REF!</definedName>
    <definedName name="_tfg50">#REF!</definedName>
    <definedName name="_tlf6">#REF!</definedName>
    <definedName name="_Toc66241043_8">'[2]3-Material de consumo'!#REF!</definedName>
    <definedName name="_Toc66241043_8_1">'[2]3-Material de consumo'!#REF!</definedName>
    <definedName name="_Toc66241043_8_1_4">'[2]3-Material de consumo'!#REF!</definedName>
    <definedName name="_Toc66241043_8_4">'[2]3-Material de consumo'!#REF!</definedName>
    <definedName name="_Toc66241043_8_6">'[2]3-Material de consumo'!#REF!</definedName>
    <definedName name="_Toc66241043_8_6_4">'[2]3-Material de consumo'!#REF!</definedName>
    <definedName name="_tub10012">#REF!</definedName>
    <definedName name="_tub10015">#REF!</definedName>
    <definedName name="_tub10020">#REF!</definedName>
    <definedName name="_tub15012">#REF!</definedName>
    <definedName name="_tub4012">#REF!</definedName>
    <definedName name="_tub4015">#REF!</definedName>
    <definedName name="_tub4020">#REF!</definedName>
    <definedName name="_tub5012">#REF!</definedName>
    <definedName name="_tub5015">#REF!</definedName>
    <definedName name="_tub5020">#REF!</definedName>
    <definedName name="_tub7512">#REF!</definedName>
    <definedName name="_tub7515">#REF!</definedName>
    <definedName name="_tub7520">#REF!</definedName>
    <definedName name="a" localSheetId="8">#REF!</definedName>
    <definedName name="a">#REF!</definedName>
    <definedName name="a_1">#REF!</definedName>
    <definedName name="a_1_4">#REF!</definedName>
    <definedName name="a_4">#REF!</definedName>
    <definedName name="a_6">#REF!</definedName>
    <definedName name="a_6_4">#REF!</definedName>
    <definedName name="aaa" localSheetId="8">#REF!</definedName>
    <definedName name="aaa">#REF!</definedName>
    <definedName name="AAAAA">#REF!</definedName>
    <definedName name="ABC">[3]PessA!#REF!</definedName>
    <definedName name="abebqt">[1]SERVIÇO!#REF!</definedName>
    <definedName name="ACADUC">[1]SERVIÇO!#REF!</definedName>
    <definedName name="ACBEB">[1]SERVIÇO!#REF!</definedName>
    <definedName name="ACBOMB">[1]SERVIÇO!#REF!</definedName>
    <definedName name="AccessDatabase" hidden="1">"D:\Arquivos do excel\Planilha modelo1.mdb"</definedName>
    <definedName name="ACCHAF">[1]SERVIÇO!#REF!</definedName>
    <definedName name="ACDER">[1]SERVIÇO!#REF!</definedName>
    <definedName name="ACDIV">[1]SERVIÇO!#REF!</definedName>
    <definedName name="ACEQP">[1]SERVIÇO!#REF!</definedName>
    <definedName name="ACHAFQT">[1]SERVIÇO!#REF!</definedName>
    <definedName name="acl">#REF!</definedName>
    <definedName name="ACMUR">[1]SERVIÇO!#REF!</definedName>
    <definedName name="aço">#REF!</definedName>
    <definedName name="ACONT2">[1]SERVIÇO!#REF!</definedName>
    <definedName name="ACPIPA">[1]SERVIÇO!#REF!</definedName>
    <definedName name="ACTRANSP">[1]SERVIÇO!#REF!</definedName>
    <definedName name="ade">#REF!</definedName>
    <definedName name="adtimp">#REF!</definedName>
    <definedName name="ADUCQT">[1]SERVIÇO!#REF!</definedName>
    <definedName name="af" localSheetId="8">#REF!</definedName>
    <definedName name="af">#REF!</definedName>
    <definedName name="af_1" localSheetId="8">#REF!</definedName>
    <definedName name="af_1">#REF!</definedName>
    <definedName name="afi">#REF!</definedName>
    <definedName name="afp">#REF!</definedName>
    <definedName name="ag" localSheetId="8">#REF!</definedName>
    <definedName name="ag">#REF!</definedName>
    <definedName name="ag_1" localSheetId="8">#REF!</definedName>
    <definedName name="ag_1">#REF!</definedName>
    <definedName name="agr">#REF!</definedName>
    <definedName name="AITEM">[1]SERVIÇO!#REF!</definedName>
    <definedName name="ALTADUC">[1]SERVIÇO!#REF!</definedName>
    <definedName name="ALTBOMB">[1]SERVIÇO!#REF!</definedName>
    <definedName name="ALTCAP">[1]SERVIÇO!#REF!</definedName>
    <definedName name="ALTDER">[1]SERVIÇO!#REF!</definedName>
    <definedName name="ALTEQUIP">[1]SERVIÇO!#REF!</definedName>
    <definedName name="ALTIEQP">[1]SERVIÇO!#REF!</definedName>
    <definedName name="ALTMUR">[1]SERVIÇO!#REF!</definedName>
    <definedName name="ALTRES10">[1]SERVIÇO!#REF!</definedName>
    <definedName name="ALTRES15">[1]SERVIÇO!#REF!</definedName>
    <definedName name="ALTRES20">[1]SERVIÇO!#REF!</definedName>
    <definedName name="ALTTRANS">[1]SERVIÇO!#REF!</definedName>
    <definedName name="amc">#REF!</definedName>
    <definedName name="amd">#REF!</definedName>
    <definedName name="ame">#REF!</definedName>
    <definedName name="amm">#REF!</definedName>
    <definedName name="AmorEscri">[3]EquiA!#REF!</definedName>
    <definedName name="AmorEscri_1">[3]EquiA!#REF!</definedName>
    <definedName name="AmorEscri_1_4">[3]EquiA!#REF!</definedName>
    <definedName name="AmorEscri_4">[3]EquiA!#REF!</definedName>
    <definedName name="AmorEscri_6">[3]EquiA!#REF!</definedName>
    <definedName name="AmorEscri_6_4">[3]EquiA!#REF!</definedName>
    <definedName name="AmorVei">[3]EquiA!#REF!</definedName>
    <definedName name="AmorVei_1">[3]EquiA!#REF!</definedName>
    <definedName name="AmorVei_1_4">[3]EquiA!#REF!</definedName>
    <definedName name="AmorVei_4">[3]EquiA!#REF!</definedName>
    <definedName name="AmorVei_6">[3]EquiA!#REF!</definedName>
    <definedName name="AmorVei_6_4">[3]EquiA!#REF!</definedName>
    <definedName name="anb">#REF!</definedName>
    <definedName name="apc" localSheetId="8">#REF!</definedName>
    <definedName name="apc">#REF!</definedName>
    <definedName name="apmfs">#REF!</definedName>
    <definedName name="AQTEMP1">[1]SERVIÇO!#REF!</definedName>
    <definedName name="AQTEMP2">[1]SERVIÇO!#REF!</definedName>
    <definedName name="are">#REF!</definedName>
    <definedName name="_xlnm.Print_Area" localSheetId="0">PFS!$A$1:$O$44</definedName>
    <definedName name="_xlnm.Print_Area" localSheetId="1">'PFS_I Equipe'!$A$1:$I$25</definedName>
    <definedName name="_xlnm.Print_Area" localSheetId="2">'PFS_II Desp Alimentacao'!$A$1:$H$27</definedName>
    <definedName name="_xlnm.Print_Area" localSheetId="3">'PFS_III Desp Gerais'!$A$1:$J$31</definedName>
    <definedName name="_xlnm.Print_Area" localSheetId="4">'PFS_IV_ Det_ Custos Adm'!$A$1:$G$45</definedName>
    <definedName name="_xlnm.Print_Area" localSheetId="5">'PFS_V Det_ Desp Fiscais'!$A$1:$H$51</definedName>
    <definedName name="_xlnm.Print_Area" localSheetId="6">'PFS_VI Det_ Enc_ Soc'!$A$1:$F$57</definedName>
    <definedName name="ARQ">[1]SERVIÇO!#REF!</definedName>
    <definedName name="ARQERR">[1]SERVIÇO!#REF!</definedName>
    <definedName name="ARQMARC">[1]SERVIÇO!#REF!</definedName>
    <definedName name="ARQPLAN">[1]SERVIÇO!#REF!</definedName>
    <definedName name="ARQT">[1]SERVIÇO!#REF!</definedName>
    <definedName name="ARQTEMP">[1]SERVIÇO!#REF!</definedName>
    <definedName name="ARQTXT">[1]SERVIÇO!#REF!</definedName>
    <definedName name="ARTEMP">[1]SERVIÇO!#REF!</definedName>
    <definedName name="Asf" localSheetId="8">#N/A</definedName>
    <definedName name="Asf">#N/A</definedName>
    <definedName name="ass">[1]SERVIÇO!#REF!</definedName>
    <definedName name="B320I">#REF!</definedName>
    <definedName name="B320P">#REF!</definedName>
    <definedName name="B500I">#REF!</definedName>
    <definedName name="B500P">#REF!</definedName>
    <definedName name="_xlnm.Database" localSheetId="8">#N/A</definedName>
    <definedName name="_xlnm.Database">#N/A</definedName>
    <definedName name="bcc10.10">#REF!</definedName>
    <definedName name="bcc10.20">#REF!</definedName>
    <definedName name="bcc4.5">#REF!</definedName>
    <definedName name="bcc5.10">#REF!</definedName>
    <definedName name="bcc5.15">#REF!</definedName>
    <definedName name="bcc5.20">#REF!</definedName>
    <definedName name="bcc5.5">#REF!</definedName>
    <definedName name="bcc6.10">#REF!</definedName>
    <definedName name="bcc6.15">#REF!</definedName>
    <definedName name="bcc6.20">#REF!</definedName>
    <definedName name="bcc6.5">#REF!</definedName>
    <definedName name="bcc8.10">#REF!</definedName>
    <definedName name="bcc8.15">#REF!</definedName>
    <definedName name="bcc8.20">#REF!</definedName>
    <definedName name="bcc8.5">#REF!</definedName>
    <definedName name="bcf">#REF!</definedName>
    <definedName name="bcp">#REF!</definedName>
    <definedName name="BDI">#REF!</definedName>
    <definedName name="BDIE">[4]Insumos!$D$5</definedName>
    <definedName name="bebqt">[1]SERVIÇO!#REF!</definedName>
    <definedName name="bet">#REF!</definedName>
    <definedName name="biro">[3]PessA!#REF!</definedName>
    <definedName name="biro_1">[3]PessA!#REF!</definedName>
    <definedName name="biro_1_4">[3]PessA!#REF!</definedName>
    <definedName name="biro_4">[3]PessA!#REF!</definedName>
    <definedName name="biro_6">[3]PessA!#REF!</definedName>
    <definedName name="biro_6_4">[3]PessA!#REF!</definedName>
    <definedName name="bomp2">#REF!</definedName>
    <definedName name="BPF">#REF!</definedName>
    <definedName name="CA15I">#REF!</definedName>
    <definedName name="CA15P">#REF!</definedName>
    <definedName name="CA25I">#REF!</definedName>
    <definedName name="CA25P">#REF!</definedName>
    <definedName name="caba1_0" localSheetId="8">#REF!</definedName>
    <definedName name="caba1_0">#REF!</definedName>
    <definedName name="caba4" localSheetId="8">#REF!</definedName>
    <definedName name="caba4">#REF!</definedName>
    <definedName name="cal">#REF!</definedName>
    <definedName name="calpi">#REF!</definedName>
    <definedName name="camp">#REF!</definedName>
    <definedName name="CB10I">#REF!</definedName>
    <definedName name="CB10P">#REF!</definedName>
    <definedName name="CB4I">#REF!</definedName>
    <definedName name="CB4P">#REF!</definedName>
    <definedName name="CB6.5I">#REF!</definedName>
    <definedName name="CB6.5P">#REF!</definedName>
    <definedName name="CB6I">#REF!</definedName>
    <definedName name="CB6P">#REF!</definedName>
    <definedName name="cbas">#REF!</definedName>
    <definedName name="ccp">#REF!</definedName>
    <definedName name="cds">#REF!</definedName>
    <definedName name="cec20x20">#REF!</definedName>
    <definedName name="cer1_2">#REF!</definedName>
    <definedName name="chaf">#REF!</definedName>
    <definedName name="CHAFQT">[1]SERVIÇO!#REF!</definedName>
    <definedName name="cho" localSheetId="8">#REF!</definedName>
    <definedName name="cho">#REF!</definedName>
    <definedName name="cho_1" localSheetId="8">#REF!</definedName>
    <definedName name="cho_1">#REF!</definedName>
    <definedName name="ci" localSheetId="8">#REF!</definedName>
    <definedName name="ci">#REF!</definedName>
    <definedName name="ci_1" localSheetId="8">#REF!</definedName>
    <definedName name="ci_1">#REF!</definedName>
    <definedName name="cib">#REF!</definedName>
    <definedName name="cim">#REF!</definedName>
    <definedName name="clp">#REF!</definedName>
    <definedName name="clr1_2">#REF!</definedName>
    <definedName name="CM9I">#REF!</definedName>
    <definedName name="CM9P">#REF!</definedName>
    <definedName name="COD_ATRIUM" localSheetId="8">#REF!</definedName>
    <definedName name="COD_ATRIUM">#REF!</definedName>
    <definedName name="COD_SINAPI" localSheetId="8">#REF!</definedName>
    <definedName name="COD_SINAPI">#REF!</definedName>
    <definedName name="COLSUB">[1]SERVIÇO!#REF!</definedName>
    <definedName name="comp">#REF!</definedName>
    <definedName name="CONT1">[1]SERVIÇO!#REF!</definedName>
    <definedName name="CONT2">[1]SERVIÇO!#REF!</definedName>
    <definedName name="CONT3">[1]SERVIÇO!#REF!</definedName>
    <definedName name="CONTAIT">[1]SERVIÇO!#REF!</definedName>
    <definedName name="CONTREC">[1]SERVIÇO!#REF!</definedName>
    <definedName name="CONTRES">[1]SERVIÇO!#REF!</definedName>
    <definedName name="CPA">#REF!</definedName>
    <definedName name="CPAF">#REF!</definedName>
    <definedName name="CRITERX">[1]SERVIÇO!#REF!</definedName>
    <definedName name="ctfa4">#REF!</definedName>
    <definedName name="ctpvc">#REF!</definedName>
    <definedName name="cumeeira">#REF!</definedName>
    <definedName name="cumeira">#REF!</definedName>
    <definedName name="cxp4x2">#REF!</definedName>
    <definedName name="D6I">#REF!</definedName>
    <definedName name="D6P">#REF!</definedName>
    <definedName name="D8I">#REF!</definedName>
    <definedName name="D8P">#REF!</definedName>
    <definedName name="DAT">#N/A</definedName>
    <definedName name="DERIVQT">[1]SERVIÇO!#REF!</definedName>
    <definedName name="descnt">#REF!</definedName>
    <definedName name="descont">#REF!</definedName>
    <definedName name="desm">#REF!</definedName>
    <definedName name="DespGer">[3]Tel!#REF!</definedName>
    <definedName name="DespGer_1">[3]Tel!#REF!</definedName>
    <definedName name="DespGer_1_4">[3]Tel!#REF!</definedName>
    <definedName name="DespGer_4">[3]Tel!#REF!</definedName>
    <definedName name="DespGer_6">[3]Tel!#REF!</definedName>
    <definedName name="DespGer_6_4">[3]Tel!#REF!</definedName>
    <definedName name="DIE">#REF!</definedName>
    <definedName name="DIF">#REF!</definedName>
    <definedName name="DIFQT">[1]SERVIÇO!#REF!</definedName>
    <definedName name="DistMed">[3]CombLub!#REF!</definedName>
    <definedName name="DistMed_1">[3]CombLub!#REF!</definedName>
    <definedName name="DistMed_1_4">[3]CombLub!#REF!</definedName>
    <definedName name="DistMed_4">[3]CombLub!#REF!</definedName>
    <definedName name="DistMed_6">[3]CombLub!#REF!</definedName>
    <definedName name="DistMed_6_4">[3]CombLub!#REF!</definedName>
    <definedName name="DistMedMP">[3]CombLub!#REF!</definedName>
    <definedName name="DistMedMP_1">[3]CombLub!#REF!</definedName>
    <definedName name="DistMedMP_1_4">[3]CombLub!#REF!</definedName>
    <definedName name="DistMedMP_4">[3]CombLub!#REF!</definedName>
    <definedName name="DistMedMP_6">[3]CombLub!#REF!</definedName>
    <definedName name="DistMedMP_6_4">[3]CombLub!#REF!</definedName>
    <definedName name="DKM">#REF!</definedName>
    <definedName name="E">#REF!</definedName>
    <definedName name="EB">[3]CombLub!#REF!</definedName>
    <definedName name="EB_1">[3]CombLub!#REF!</definedName>
    <definedName name="EB_1_4">[3]CombLub!#REF!</definedName>
    <definedName name="EB_4">[3]CombLub!#REF!</definedName>
    <definedName name="EB_6">[3]CombLub!#REF!</definedName>
    <definedName name="EB_6_4">[3]CombLub!#REF!</definedName>
    <definedName name="eCameta">[3]EquiA!#REF!</definedName>
    <definedName name="eCameta_1">[3]EquiA!#REF!</definedName>
    <definedName name="eCameta_1_4">[3]EquiA!#REF!</definedName>
    <definedName name="eCameta_4">[3]EquiA!#REF!</definedName>
    <definedName name="eCameta_6">[3]EquiA!#REF!</definedName>
    <definedName name="eCameta_6_4">[3]EquiA!#REF!</definedName>
    <definedName name="ecm">#REF!</definedName>
    <definedName name="eee">NA()</definedName>
    <definedName name="ele">#REF!</definedName>
    <definedName name="elr1_2">#REF!</definedName>
    <definedName name="elv50x40">#REF!</definedName>
    <definedName name="eMoto">[3]EquiA!#REF!</definedName>
    <definedName name="eMoto_1">[3]EquiA!#REF!</definedName>
    <definedName name="eMoto_1_4">[3]EquiA!#REF!</definedName>
    <definedName name="eMoto_4">[3]EquiA!#REF!</definedName>
    <definedName name="eMoto_6">[3]EquiA!#REF!</definedName>
    <definedName name="eMoto_6_4">[3]EquiA!#REF!</definedName>
    <definedName name="enc">#REF!</definedName>
    <definedName name="ENE">#REF!</definedName>
    <definedName name="EnerConsAn">#REF!</definedName>
    <definedName name="EnerConsAn_1">#REF!</definedName>
    <definedName name="EnerConsAn_1_4">#REF!</definedName>
    <definedName name="EnerConsAn_4">#REF!</definedName>
    <definedName name="EnerConsAn_6">#REF!</definedName>
    <definedName name="EnerConsAn_6_4">#REF!</definedName>
    <definedName name="EnerDemAn">#REF!</definedName>
    <definedName name="EnerDemAn_1">#REF!</definedName>
    <definedName name="EnerDemAn_1_4">#REF!</definedName>
    <definedName name="EnerDemAn_4">#REF!</definedName>
    <definedName name="EnerDemAn_6">#REF!</definedName>
    <definedName name="EnerDemAn_6_4">#REF!</definedName>
    <definedName name="epm2.5">#REF!</definedName>
    <definedName name="EQPOTENC">[1]SERVIÇO!#REF!</definedName>
    <definedName name="ER">NA()</definedName>
    <definedName name="esm">#REF!</definedName>
    <definedName name="est">#REF!</definedName>
    <definedName name="est1.5_15">#REF!</definedName>
    <definedName name="eVehLev">[5]EquiA!$B$5</definedName>
    <definedName name="Excel_BuiltIn__FilterDatabase" localSheetId="8">#REF!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#REF!</definedName>
    <definedName name="Excel_BuiltIn_Print_Area_1_1_1">#REF!</definedName>
    <definedName name="Excel_BuiltIn_Print_Area_1_1_1_4">#REF!</definedName>
    <definedName name="Excel_BuiltIn_Print_Area_1_1_4">#REF!</definedName>
    <definedName name="Excel_BuiltIn_Print_Area_1_6">#REF!</definedName>
    <definedName name="Excel_BuiltIn_Print_Area_1_6_4">#REF!</definedName>
    <definedName name="Excel_BuiltIn_Print_Area_10_1" localSheetId="8">#REF!</definedName>
    <definedName name="Excel_BuiltIn_Print_Area_10_1">#REF!</definedName>
    <definedName name="Excel_BuiltIn_Print_Area_11_1" localSheetId="8">#REF!</definedName>
    <definedName name="Excel_BuiltIn_Print_Area_11_1">#REF!</definedName>
    <definedName name="Excel_BuiltIn_Print_Area_12_1" localSheetId="8">#REF!</definedName>
    <definedName name="Excel_BuiltIn_Print_Area_12_1">#REF!</definedName>
    <definedName name="Excel_BuiltIn_Print_Area_13_1" localSheetId="8">#REF!</definedName>
    <definedName name="Excel_BuiltIn_Print_Area_13_1">#REF!</definedName>
    <definedName name="Excel_BuiltIn_Print_Area_15_1" localSheetId="8">#REF!</definedName>
    <definedName name="Excel_BuiltIn_Print_Area_15_1">#REF!</definedName>
    <definedName name="Excel_BuiltIn_Print_Area_16_1" localSheetId="8">#REF!</definedName>
    <definedName name="Excel_BuiltIn_Print_Area_16_1">#REF!</definedName>
    <definedName name="Excel_BuiltIn_Print_Area_17_1" localSheetId="8">#REF!</definedName>
    <definedName name="Excel_BuiltIn_Print_Area_17_1">#REF!</definedName>
    <definedName name="Excel_BuiltIn_Print_Area_18_1" localSheetId="8">#REF!</definedName>
    <definedName name="Excel_BuiltIn_Print_Area_18_1">#REF!</definedName>
    <definedName name="Excel_BuiltIn_Print_Area_2_1_1">NA()</definedName>
    <definedName name="Excel_BuiltIn_Print_Area_20" localSheetId="8">#REF!</definedName>
    <definedName name="Excel_BuiltIn_Print_Area_20">#REF!</definedName>
    <definedName name="Excel_BuiltIn_Print_Area_21">#REF!</definedName>
    <definedName name="Excel_BuiltIn_Print_Area_21_1">#REF!</definedName>
    <definedName name="Excel_BuiltIn_Print_Area_21_1_4">#REF!</definedName>
    <definedName name="Excel_BuiltIn_Print_Area_21_4">#REF!</definedName>
    <definedName name="Excel_BuiltIn_Print_Area_21_6">#REF!</definedName>
    <definedName name="Excel_BuiltIn_Print_Area_21_6_4">#REF!</definedName>
    <definedName name="Excel_BuiltIn_Print_Area_23_1" localSheetId="8">#REF!</definedName>
    <definedName name="Excel_BuiltIn_Print_Area_23_1">#REF!</definedName>
    <definedName name="Excel_BuiltIn_Print_Area_26">#REF!</definedName>
    <definedName name="Excel_BuiltIn_Print_Area_26_1">#REF!</definedName>
    <definedName name="Excel_BuiltIn_Print_Area_26_1_4">#REF!</definedName>
    <definedName name="Excel_BuiltIn_Print_Area_26_4">#REF!</definedName>
    <definedName name="Excel_BuiltIn_Print_Area_26_6">#REF!</definedName>
    <definedName name="Excel_BuiltIn_Print_Area_26_6_4">#REF!</definedName>
    <definedName name="Excel_BuiltIn_Print_Area_27_1" localSheetId="8">#REF!</definedName>
    <definedName name="Excel_BuiltIn_Print_Area_27_1">#REF!</definedName>
    <definedName name="Excel_BuiltIn_Print_Area_3_1" localSheetId="8">#REF!</definedName>
    <definedName name="Excel_BuiltIn_Print_Area_3_1">#REF!</definedName>
    <definedName name="Excel_BuiltIn_Print_Area_33_1" localSheetId="8">#REF!</definedName>
    <definedName name="Excel_BuiltIn_Print_Area_33_1">#REF!</definedName>
    <definedName name="Excel_BuiltIn_Print_Area_4" localSheetId="8">#REF!</definedName>
    <definedName name="Excel_BuiltIn_Print_Area_4">#REF!</definedName>
    <definedName name="Excel_BuiltIn_Print_Area_5_1" localSheetId="8">#REF!</definedName>
    <definedName name="Excel_BuiltIn_Print_Area_5_1">#REF!</definedName>
    <definedName name="Excel_BuiltIn_Print_Area_6_1" localSheetId="8">#REF!</definedName>
    <definedName name="Excel_BuiltIn_Print_Area_6_1">#REF!</definedName>
    <definedName name="Excel_BuiltIn_Print_Area_7_1" localSheetId="8">(#REF!,#REF!,#REF!,#REF!,#REF!)</definedName>
    <definedName name="Excel_BuiltIn_Print_Area_7_1">(#REF!,#REF!,#REF!,#REF!,#REF!)</definedName>
    <definedName name="Excel_BuiltIn_Print_Area_9_1" localSheetId="8">#REF!</definedName>
    <definedName name="Excel_BuiltIn_Print_Area_9_1">#REF!</definedName>
    <definedName name="Excel_BuiltIn_Print_Titles" localSheetId="8">#REF!</definedName>
    <definedName name="Excel_BuiltIn_Print_Titles">#REF!</definedName>
    <definedName name="Excel_BuiltIn_Print_Titles_1">#REF!</definedName>
    <definedName name="Excel_BuiltIn_Print_Titles_1_1">#REF!</definedName>
    <definedName name="Excel_BuiltIn_Print_Titles_1_1_4">#REF!</definedName>
    <definedName name="Excel_BuiltIn_Print_Titles_1_4">#REF!</definedName>
    <definedName name="Excel_BuiltIn_Print_Titles_1_6">#REF!</definedName>
    <definedName name="Excel_BuiltIn_Print_Titles_1_6_4">#REF!</definedName>
    <definedName name="Excel_BuiltIn_Print_Titles_10" localSheetId="8">#REF!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8">#REF!</definedName>
    <definedName name="Excel_BuiltIn_Print_Titles_16_5">#REF!</definedName>
    <definedName name="Excel_BuiltIn_Print_Titles_16_5_4" localSheetId="8">#REF!</definedName>
    <definedName name="Excel_BuiltIn_Print_Titles_16_5_4">#REF!</definedName>
    <definedName name="Excel_BuiltIn_Print_Titles_16_6" localSheetId="8">#REF!</definedName>
    <definedName name="Excel_BuiltIn_Print_Titles_16_6">#REF!</definedName>
    <definedName name="Excel_BuiltIn_Print_Titles_16_6_4" localSheetId="8">#REF!</definedName>
    <definedName name="Excel_BuiltIn_Print_Titles_16_6_4">#REF!</definedName>
    <definedName name="Excel_BuiltIn_Print_Titles_16_8">#REF!</definedName>
    <definedName name="Excel_BuiltIn_Print_Titles_16_8_4">#REF!</definedName>
    <definedName name="Excel_BuiltIn_Print_Titles_18" localSheetId="8">#REF!</definedName>
    <definedName name="Excel_BuiltIn_Print_Titles_18">#REF!</definedName>
    <definedName name="Excel_BuiltIn_Print_Titles_20" localSheetId="8">#REF!</definedName>
    <definedName name="Excel_BuiltIn_Print_Titles_20">#REF!</definedName>
    <definedName name="Excel_BuiltIn_Print_Titles_3">NA()</definedName>
    <definedName name="fajjadsjajkds">[3]CombLub!#REF!</definedName>
    <definedName name="fajjadsjajkds_1">[3]CombLub!#REF!</definedName>
    <definedName name="fajjadsjajkds_1_4">[3]CombLub!#REF!</definedName>
    <definedName name="fajjadsjajkds_4">[3]CombLub!#REF!</definedName>
    <definedName name="fajjadsjajkds_6">[3]CombLub!#REF!</definedName>
    <definedName name="fajjadsjajkds_6_4">[3]CombLub!#REF!</definedName>
    <definedName name="FATOR">NA()</definedName>
    <definedName name="fcm">#REF!</definedName>
    <definedName name="FCRITER">[1]SERVIÇO!#REF!</definedName>
    <definedName name="fer">#REF!</definedName>
    <definedName name="FoFo" localSheetId="8">#N/A</definedName>
    <definedName name="FoFo">#N/A</definedName>
    <definedName name="fossa">#REF!</definedName>
    <definedName name="FT">#REF!</definedName>
    <definedName name="FunE">#REF!</definedName>
    <definedName name="FunE_1">#REF!</definedName>
    <definedName name="FunE_1_4">#REF!</definedName>
    <definedName name="FunE_4">#REF!</definedName>
    <definedName name="FunE_6">#REF!</definedName>
    <definedName name="FunE_6_4">#REF!</definedName>
    <definedName name="FunInt">#REF!</definedName>
    <definedName name="FunInt_1">#REF!</definedName>
    <definedName name="FunInt_1_4">#REF!</definedName>
    <definedName name="FunInt_4">#REF!</definedName>
    <definedName name="FunInt_6">#REF!</definedName>
    <definedName name="FunInt_6_4">#REF!</definedName>
    <definedName name="FunR">#REF!</definedName>
    <definedName name="FunR_1">#REF!</definedName>
    <definedName name="FunR_1_4">#REF!</definedName>
    <definedName name="FunR_4">#REF!</definedName>
    <definedName name="FunR_6">#REF!</definedName>
    <definedName name="FunR_6_4">#REF!</definedName>
    <definedName name="GAS">#REF!</definedName>
    <definedName name="gdc">#REF!</definedName>
    <definedName name="gfg">#REF!</definedName>
    <definedName name="ggm">#REF!</definedName>
    <definedName name="graf" localSheetId="8">#REF!</definedName>
    <definedName name="graf">#REF!</definedName>
    <definedName name="_xlnm.Recorder" localSheetId="8">#N/A</definedName>
    <definedName name="_xlnm.Recorder">#N/A</definedName>
    <definedName name="GRI">#REF!</definedName>
    <definedName name="GRP">#REF!</definedName>
    <definedName name="grx">#REF!</definedName>
    <definedName name="hid1_2">#REF!</definedName>
    <definedName name="HOJE">[1]SERVIÇO!#REF!</definedName>
    <definedName name="IMPF">[1]SERVIÇO!#REF!</definedName>
    <definedName name="IMPI">[1]SERVIÇO!#REF!</definedName>
    <definedName name="InsInt">[3]Tel!#REF!</definedName>
    <definedName name="InsInt_1">[3]Tel!#REF!</definedName>
    <definedName name="InsInt_1_4">[3]Tel!#REF!</definedName>
    <definedName name="InsInt_4">[3]Tel!#REF!</definedName>
    <definedName name="InsInt_6">[3]Tel!#REF!</definedName>
    <definedName name="InsInt_6_4">[3]Tel!#REF!</definedName>
    <definedName name="Insumos">'[6]RELAÇÃO - COMPOSIÇÕES E INSUMOS'!$A$7:$D$337</definedName>
    <definedName name="InvEscri">[3]EquiA!#REF!</definedName>
    <definedName name="InvEscri_1">[3]EquiA!#REF!</definedName>
    <definedName name="InvEscri_1_4">[3]EquiA!#REF!</definedName>
    <definedName name="InvEscri_4">[3]EquiA!#REF!</definedName>
    <definedName name="InvEscri_6">[3]EquiA!#REF!</definedName>
    <definedName name="InvEscri_6_4">[3]EquiA!#REF!</definedName>
    <definedName name="InvVei">[3]EquiA!#REF!</definedName>
    <definedName name="InvVei_1">[3]EquiA!#REF!</definedName>
    <definedName name="InvVei_1_4">[3]EquiA!#REF!</definedName>
    <definedName name="InvVei_4">[3]EquiA!#REF!</definedName>
    <definedName name="InvVei_6">[3]EquiA!#REF!</definedName>
    <definedName name="InvVei_6_4">[3]EquiA!#REF!</definedName>
    <definedName name="InvVeia">[3]EquiA!#REF!</definedName>
    <definedName name="InvVeia_1">[3]EquiA!#REF!</definedName>
    <definedName name="InvVeia_1_4">[3]EquiA!#REF!</definedName>
    <definedName name="InvVeia_4">[3]EquiA!#REF!</definedName>
    <definedName name="InvVeia_6">[3]EquiA!#REF!</definedName>
    <definedName name="InvVeia_6_4">[3]EquiA!#REF!</definedName>
    <definedName name="ipf">#REF!</definedName>
    <definedName name="ITEMCONT">[1]SERVIÇO!#REF!</definedName>
    <definedName name="ITEMDER">[1]SERVIÇO!#REF!</definedName>
    <definedName name="ITEMEQP">[1]SERVIÇO!#REF!</definedName>
    <definedName name="ITEMMUR">[1]SERVIÇO!#REF!</definedName>
    <definedName name="ITEMR15">[1]SERVIÇO!#REF!</definedName>
    <definedName name="ITEMR20">[1]SERVIÇO!#REF!</definedName>
    <definedName name="ITEMTRANS">[1]SERVIÇO!#REF!</definedName>
    <definedName name="ITENS">[1]SERVIÇO!#REF!</definedName>
    <definedName name="ITENS0">[1]SERVIÇO!#REF!</definedName>
    <definedName name="ITENS1">[1]SERVIÇO!#REF!</definedName>
    <definedName name="ITENSP">[1]SERVIÇO!#REF!</definedName>
    <definedName name="ITENSPMED">[1]SERVIÇO!#REF!</definedName>
    <definedName name="itus1">#REF!</definedName>
    <definedName name="jla1_220">#REF!</definedName>
    <definedName name="JRS">#REF!</definedName>
    <definedName name="Leituristas">[3]PessA!#REF!</definedName>
    <definedName name="Leituristas_1">[3]PessA!#REF!</definedName>
    <definedName name="Leituristas_1_4">[3]PessA!#REF!</definedName>
    <definedName name="Leituristas_4">[3]PessA!#REF!</definedName>
    <definedName name="Leituristas_6">[3]PessA!#REF!</definedName>
    <definedName name="Leituristas_6_4">[3]PessA!#REF!</definedName>
    <definedName name="LIN">[1]SERVIÇO!#REF!</definedName>
    <definedName name="LISTSEL">[1]SERVIÇO!#REF!</definedName>
    <definedName name="lm6_3">#REF!</definedName>
    <definedName name="lnm">#REF!</definedName>
    <definedName name="LOCAB">[1]SERVIÇO!#REF!</definedName>
    <definedName name="LOCAL">[1]SERVIÇO!#REF!</definedName>
    <definedName name="lpb">#REF!</definedName>
    <definedName name="ls" localSheetId="8">#REF!</definedName>
    <definedName name="ls">#REF!</definedName>
    <definedName name="ls_1" localSheetId="8">#REF!</definedName>
    <definedName name="ls_1">#REF!</definedName>
    <definedName name="LSO">#REF!</definedName>
    <definedName name="lub" localSheetId="8">#REF!</definedName>
    <definedName name="lub">#REF!</definedName>
    <definedName name="lub_1" localSheetId="8">#REF!</definedName>
    <definedName name="lub_1">#REF!</definedName>
    <definedName name="lvg12050_1">#REF!</definedName>
    <definedName name="lvp1_2">#REF!</definedName>
    <definedName name="lvr">#REF!</definedName>
    <definedName name="lxa">#REF!</definedName>
    <definedName name="lxaf">#REF!</definedName>
    <definedName name="mad">#REF!</definedName>
    <definedName name="map">#REF!</definedName>
    <definedName name="MARCAX">[1]SERVIÇO!#REF!</definedName>
    <definedName name="MBV" localSheetId="8">#N/A</definedName>
    <definedName name="MBV">#N/A</definedName>
    <definedName name="mdn">#REF!</definedName>
    <definedName name="meio" localSheetId="8">#REF!</definedName>
    <definedName name="meio">#REF!</definedName>
    <definedName name="meio_1" localSheetId="8">#REF!</definedName>
    <definedName name="meio_1">#REF!</definedName>
    <definedName name="MENUBOM">[1]SERVIÇO!#REF!</definedName>
    <definedName name="MENUEQP">[1]SERVIÇO!#REF!</definedName>
    <definedName name="MENUFIM">[1]SERVIÇO!#REF!</definedName>
    <definedName name="MENUMED">[1]SERVIÇO!#REF!</definedName>
    <definedName name="MENUOBRA">[1]SERVIÇO!#REF!</definedName>
    <definedName name="MENUOUT">[1]SERVIÇO!#REF!</definedName>
    <definedName name="MENUOUTRO">[1]SERVIÇO!#REF!</definedName>
    <definedName name="menures">[1]SERVIÇO!#REF!</definedName>
    <definedName name="MNI">#REF!</definedName>
    <definedName name="MNP">#REF!</definedName>
    <definedName name="motoristas">[3]EquiOM!#REF!</definedName>
    <definedName name="motoristas_1">[3]EquiOM!#REF!</definedName>
    <definedName name="motoristas_1_4">[3]EquiOM!#REF!</definedName>
    <definedName name="motoristas_4">[3]EquiOM!#REF!</definedName>
    <definedName name="motoristas_6">[3]EquiOM!#REF!</definedName>
    <definedName name="motoristas_6_4">[3]EquiOM!#REF!</definedName>
    <definedName name="mour" localSheetId="8">#REF!</definedName>
    <definedName name="mour">#REF!</definedName>
    <definedName name="mpm2.5">#REF!</definedName>
    <definedName name="msv">#REF!</definedName>
    <definedName name="MUNICIPIO">[1]SERVIÇO!#REF!</definedName>
    <definedName name="MURBOMB">[1]SERVIÇO!#REF!</definedName>
    <definedName name="NDATA">[1]SERVIÇO!#REF!</definedName>
    <definedName name="niv">#REF!</definedName>
    <definedName name="nome">#N/A</definedName>
    <definedName name="nome_4">#N/A</definedName>
    <definedName name="nrjCfh">#REF!</definedName>
    <definedName name="nrjCfh_1">#REF!</definedName>
    <definedName name="nrjCfh_1_4">#REF!</definedName>
    <definedName name="nrjCfh_4">#REF!</definedName>
    <definedName name="nrjCfh_6">#REF!</definedName>
    <definedName name="nrjCfh_6_4">#REF!</definedName>
    <definedName name="nrjCVh">#REF!</definedName>
    <definedName name="nrjCVh_1">#REF!</definedName>
    <definedName name="nrjCVh_1_4">#REF!</definedName>
    <definedName name="nrjCVh_4">#REF!</definedName>
    <definedName name="nrjCVh_6">#REF!</definedName>
    <definedName name="nrjCVh_6_4">#REF!</definedName>
    <definedName name="NUCOPIAS">[1]SERVIÇO!#REF!</definedName>
    <definedName name="OBRA">[1]SERVIÇO!#REF!</definedName>
    <definedName name="OBRADUPL">[1]SERVIÇO!#REF!</definedName>
    <definedName name="OBRALOC">[1]SERVIÇO!#REF!</definedName>
    <definedName name="OBRASEL">[1]SERVIÇO!#REF!</definedName>
    <definedName name="od" localSheetId="8">#REF!</definedName>
    <definedName name="od">#REF!</definedName>
    <definedName name="od_1" localSheetId="8">#REF!</definedName>
    <definedName name="od_1">#REF!</definedName>
    <definedName name="odi">#REF!</definedName>
    <definedName name="of" localSheetId="8">#REF!</definedName>
    <definedName name="of">#REF!</definedName>
    <definedName name="of_1" localSheetId="8">#REF!</definedName>
    <definedName name="of_1">#REF!</definedName>
    <definedName name="ofc">#N/A</definedName>
    <definedName name="ofi">#REF!</definedName>
    <definedName name="OGU">#REF!</definedName>
    <definedName name="oli">#REF!</definedName>
    <definedName name="Par" localSheetId="8">#N/A</definedName>
    <definedName name="Par">#N/A</definedName>
    <definedName name="pcf60x210">#REF!</definedName>
    <definedName name="pcf80x200">#REF!</definedName>
    <definedName name="pcf80x210">#REF!</definedName>
    <definedName name="pcfc">#REF!</definedName>
    <definedName name="PDER">[1]SERVIÇO!#REF!</definedName>
    <definedName name="PDIVERS">[1]SERVIÇO!#REF!</definedName>
    <definedName name="pdm" localSheetId="8">#REF!</definedName>
    <definedName name="pdm">#REF!</definedName>
    <definedName name="pdm_1" localSheetId="8">#REF!</definedName>
    <definedName name="pdm_1">#REF!</definedName>
    <definedName name="pedra" localSheetId="8">#REF!</definedName>
    <definedName name="pedra">#REF!</definedName>
    <definedName name="pedra_1" localSheetId="8">#REF!</definedName>
    <definedName name="pedra_1">#REF!</definedName>
    <definedName name="PEMD">[1]SERVIÇO!#REF!</definedName>
    <definedName name="pes">#REF!</definedName>
    <definedName name="PIEQUIP">[1]SERVIÇO!#REF!</definedName>
    <definedName name="pig">#REF!</definedName>
    <definedName name="PII">#REF!</definedName>
    <definedName name="PIP">#REF!</definedName>
    <definedName name="planilha">NA()</definedName>
    <definedName name="planilha_1">NA()</definedName>
    <definedName name="plc">#REF!</definedName>
    <definedName name="plc2.5">#REF!</definedName>
    <definedName name="PMS">#REF!</definedName>
    <definedName name="PMUR">[1]SERVIÇO!#REF!</definedName>
    <definedName name="pont">#REF!</definedName>
    <definedName name="por_sistema_IMR">#REF!</definedName>
    <definedName name="por_sistema_IMR_1">#REF!</definedName>
    <definedName name="por_sistema_IMR_1_4">#REF!</definedName>
    <definedName name="por_sistema_IMR_4">#REF!</definedName>
    <definedName name="por_sistema_IMR_6">#REF!</definedName>
    <definedName name="por_sistema_IMR_6_4">#REF!</definedName>
    <definedName name="port" localSheetId="8">#REF!</definedName>
    <definedName name="port">#REF!</definedName>
    <definedName name="port_1" localSheetId="8">#REF!</definedName>
    <definedName name="port_1">#REF!</definedName>
    <definedName name="Preço_kW">#REF!</definedName>
    <definedName name="Preço_kW_1">#REF!</definedName>
    <definedName name="Preço_kW_1_4">#REF!</definedName>
    <definedName name="Preço_kW_4">#REF!</definedName>
    <definedName name="Preço_kW_6">#REF!</definedName>
    <definedName name="Preço_kW_6_4">#REF!</definedName>
    <definedName name="pref" localSheetId="8">#N/A</definedName>
    <definedName name="PREF">#REF!</definedName>
    <definedName name="PREF_1" localSheetId="8">#REF!</definedName>
    <definedName name="PREF_1">#REF!</definedName>
    <definedName name="pref_4">#N/A</definedName>
    <definedName name="prf">#REF!</definedName>
    <definedName name="prg">#REF!</definedName>
    <definedName name="PROJ">#REF!</definedName>
    <definedName name="prtm">#REF!</definedName>
    <definedName name="PTGERAL">[1]SERVIÇO!#REF!</definedName>
    <definedName name="ptt3x2">#REF!</definedName>
    <definedName name="PVC" localSheetId="8">#N/A</definedName>
    <definedName name="PVC">#N/A</definedName>
    <definedName name="qgm">#REF!</definedName>
    <definedName name="QTNULO">[1]SERVIÇO!#REF!</definedName>
    <definedName name="QTPADRAO">[1]SERVIÇO!#REF!</definedName>
    <definedName name="QTRES">[1]SERVIÇO!#REF!</definedName>
    <definedName name="QUANT">[1]SERVIÇO!#REF!</definedName>
    <definedName name="QUANTP">[1]SERVIÇO!#REF!</definedName>
    <definedName name="RARQIMP">[1]SERVIÇO!#REF!</definedName>
    <definedName name="rdt13.8">#REF!</definedName>
    <definedName name="rec">#REF!</definedName>
    <definedName name="RECADUC">[1]SERVIÇO!#REF!</definedName>
    <definedName name="RES">#REF!</definedName>
    <definedName name="rgG3_4">#REF!</definedName>
    <definedName name="rgp1_2">#REF!</definedName>
    <definedName name="ridbeb">[1]SERVIÇO!#REF!</definedName>
    <definedName name="RIDCHAF">[1]SERVIÇO!#REF!</definedName>
    <definedName name="ridres05">[1]SERVIÇO!#REF!</definedName>
    <definedName name="RIDRES10">[1]SERVIÇO!#REF!</definedName>
    <definedName name="RIDRES15">[1]SERVIÇO!#REF!</definedName>
    <definedName name="RLI">#REF!</definedName>
    <definedName name="RLP">#REF!</definedName>
    <definedName name="ROMANO">[1]SERVIÇO!#REF!</definedName>
    <definedName name="ROTCOMP">[1]SERVIÇO!#REF!</definedName>
    <definedName name="ROTIMP">[1]SERVIÇO!#REF!</definedName>
    <definedName name="ROTRES">[1]SERVIÇO!#REF!</definedName>
    <definedName name="RPI">#REF!</definedName>
    <definedName name="RPP">#REF!</definedName>
    <definedName name="RQTADUC">[1]SERVIÇO!#REF!</definedName>
    <definedName name="rqtbeb">[1]SERVIÇO!#REF!</definedName>
    <definedName name="RQTCHAF">[1]SERVIÇO!#REF!</definedName>
    <definedName name="RQTDERV">[1]SERVIÇO!#REF!</definedName>
    <definedName name="rres05">[1]SERVIÇO!#REF!</definedName>
    <definedName name="RRES10">[1]SERVIÇO!#REF!</definedName>
    <definedName name="RRES15">[1]SERVIÇO!#REF!</definedName>
    <definedName name="RRES20">[1]SERVIÇO!#REF!</definedName>
    <definedName name="RRR">[1]SERVIÇO!#REF!</definedName>
    <definedName name="rrrrrrrrrrrr" localSheetId="8">#REF!</definedName>
    <definedName name="rrrrrrrrrrrr">#REF!</definedName>
    <definedName name="rrrrrrrrrrrr_1" localSheetId="8">#REF!</definedName>
    <definedName name="rrrrrrrrrrrr_1">#REF!</definedName>
    <definedName name="RRTEMP">[1]SERVIÇO!#REF!</definedName>
    <definedName name="RSEQ">[1]SERVIÇO!#REF!</definedName>
    <definedName name="RSUBTOT">[1]SERVIÇO!#REF!</definedName>
    <definedName name="rtitbeb">[1]SERVIÇO!#REF!</definedName>
    <definedName name="RTITCHAF">[1]SERVIÇO!#REF!</definedName>
    <definedName name="rtubos">[1]SERVIÇO!#REF!</definedName>
    <definedName name="ruas" localSheetId="8">#REF!</definedName>
    <definedName name="ruas">#REF!</definedName>
    <definedName name="ruas_1" localSheetId="8">#REF!</definedName>
    <definedName name="ruas_1">#REF!</definedName>
    <definedName name="s14_">#REF!</definedName>
    <definedName name="SAL">#REF!</definedName>
    <definedName name="se" localSheetId="8">#REF!</definedName>
    <definedName name="se">#REF!</definedName>
    <definedName name="se_1" localSheetId="8">#REF!</definedName>
    <definedName name="se_1">#REF!</definedName>
    <definedName name="seat15">#REF!</definedName>
    <definedName name="sin">#REF!</definedName>
    <definedName name="SISTEM1">[1]SERVIÇO!#REF!</definedName>
    <definedName name="SISTEM2">[1]SERVIÇO!#REF!</definedName>
    <definedName name="sollimp">#REF!</definedName>
    <definedName name="sOpRadio">[3]PessA!#REF!</definedName>
    <definedName name="sOpRadio_1">[3]PessA!#REF!</definedName>
    <definedName name="sOpRadio_1_4">[3]PessA!#REF!</definedName>
    <definedName name="sOpRadio_4">[3]PessA!#REF!</definedName>
    <definedName name="sOpRadio_6">[3]PessA!#REF!</definedName>
    <definedName name="sOpRadio_6_4">[3]PessA!#REF!</definedName>
    <definedName name="sRespOM">[3]PessA!#REF!</definedName>
    <definedName name="sRespOM_1">[3]PessA!#REF!</definedName>
    <definedName name="sRespOM_1_4">[3]PessA!#REF!</definedName>
    <definedName name="sRespOM_4">[3]PessA!#REF!</definedName>
    <definedName name="sRespOM_6">[3]PessA!#REF!</definedName>
    <definedName name="sRespOM_6_4">[3]PessA!#REF!</definedName>
    <definedName name="srv">#REF!</definedName>
    <definedName name="SSS">[1]SERVIÇO!#REF!</definedName>
    <definedName name="SSTEMP">[1]SERVIÇO!#REF!</definedName>
    <definedName name="SUBDER">[1]SERVIÇO!#REF!</definedName>
    <definedName name="SUBDIV">[1]SERVIÇO!#REF!</definedName>
    <definedName name="SUBEQP">[1]SERVIÇO!#REF!</definedName>
    <definedName name="SUBMUR">[1]SERVIÇO!#REF!</definedName>
    <definedName name="sum">#REF!</definedName>
    <definedName name="svt">#REF!</definedName>
    <definedName name="sx" localSheetId="8">#REF!</definedName>
    <definedName name="sx">#REF!</definedName>
    <definedName name="sx_1" localSheetId="8">#REF!</definedName>
    <definedName name="sx_1">#REF!</definedName>
    <definedName name="sxo">#REF!</definedName>
    <definedName name="tb100cm" localSheetId="8">#REF!</definedName>
    <definedName name="tb100cm">#REF!</definedName>
    <definedName name="tb100cm_1" localSheetId="8">#REF!</definedName>
    <definedName name="tb100cm_1">#REF!</definedName>
    <definedName name="tbv">#REF!</definedName>
    <definedName name="ted">#REF!</definedName>
    <definedName name="TelO">[3]Tel!#REF!</definedName>
    <definedName name="TelO_1">[3]Tel!#REF!</definedName>
    <definedName name="TelO_1_4">[3]Tel!#REF!</definedName>
    <definedName name="TelO_4">[3]Tel!#REF!</definedName>
    <definedName name="TelO_6">[3]Tel!#REF!</definedName>
    <definedName name="TelO_6_4">[3]Tel!#REF!</definedName>
    <definedName name="ter">#REF!</definedName>
    <definedName name="tes">#REF!</definedName>
    <definedName name="teste">[3]PessA!#REF!</definedName>
    <definedName name="teste_1">[3]PessA!#REF!</definedName>
    <definedName name="teste_1_4">[3]PessA!#REF!</definedName>
    <definedName name="teste_4">[3]PessA!#REF!</definedName>
    <definedName name="teste_6">[3]PessA!#REF!</definedName>
    <definedName name="teste_6_4">[3]PessA!#REF!</definedName>
    <definedName name="tic">#N/A</definedName>
    <definedName name="TID">#REF!</definedName>
    <definedName name="titbeb">[1]SERVIÇO!#REF!</definedName>
    <definedName name="TITCHAF">[1]SERVIÇO!#REF!</definedName>
    <definedName name="_xlnm.Print_Titles" localSheetId="6">'PFS_VI Det_ Enc_ Soc'!$A:$F,'PFS_VI Det_ Enc_ Soc'!$1:$11</definedName>
    <definedName name="tjc">#REF!</definedName>
    <definedName name="tjf">#REF!</definedName>
    <definedName name="tlc">#REF!</definedName>
    <definedName name="tlf">#REF!</definedName>
    <definedName name="tnp1_2">#REF!</definedName>
    <definedName name="tof">#REF!</definedName>
    <definedName name="TOT">#REF!</definedName>
    <definedName name="total" localSheetId="8">#REF!</definedName>
    <definedName name="total">#REF!</definedName>
    <definedName name="total_1" localSheetId="8">#REF!</definedName>
    <definedName name="total_1">#REF!</definedName>
    <definedName name="TOTAL_RESUMO">NA()</definedName>
    <definedName name="TotCrP">[3]CombLub!#REF!</definedName>
    <definedName name="TotCrP_1">[3]CombLub!#REF!</definedName>
    <definedName name="TotCrP_1_4">[3]CombLub!#REF!</definedName>
    <definedName name="TotCrP_4">[3]CombLub!#REF!</definedName>
    <definedName name="TotCrP_6">[3]CombLub!#REF!</definedName>
    <definedName name="TotCrP_6_4">[3]CombLub!#REF!</definedName>
    <definedName name="TOTQTS">[1]SERVIÇO!#REF!</definedName>
    <definedName name="TotUSM">[3]CombLub!#REF!</definedName>
    <definedName name="TotUSM_1">[3]CombLub!#REF!</definedName>
    <definedName name="TotUSM_1_4">[3]CombLub!#REF!</definedName>
    <definedName name="TotUSM_4">[3]CombLub!#REF!</definedName>
    <definedName name="TotUSM_6">[3]CombLub!#REF!</definedName>
    <definedName name="TotUSM_6_4">[3]CombLub!#REF!</definedName>
    <definedName name="tp6_12">#REF!</definedName>
    <definedName name="tp6_16">#REF!</definedName>
    <definedName name="TPI">#REF!</definedName>
    <definedName name="tpl1_2">#REF!</definedName>
    <definedName name="tpmfs">#REF!</definedName>
    <definedName name="TPP">#REF!</definedName>
    <definedName name="transp">[3]Tel!#REF!</definedName>
    <definedName name="transp_1">[3]Tel!#REF!</definedName>
    <definedName name="transp_1_4">[3]Tel!#REF!</definedName>
    <definedName name="transp_4">[3]Tel!#REF!</definedName>
    <definedName name="transp_6">[3]Tel!#REF!</definedName>
    <definedName name="transp_6_4">[3]Tel!#REF!</definedName>
    <definedName name="trb">#REF!</definedName>
    <definedName name="tre">#REF!</definedName>
    <definedName name="TT">NA()</definedName>
    <definedName name="TT_1">NA()</definedName>
    <definedName name="TT_1_4">NA()</definedName>
    <definedName name="TT_4">NA()</definedName>
    <definedName name="TT_6">NA()</definedName>
    <definedName name="TT_6_4">NA()</definedName>
    <definedName name="ttc">#REF!</definedName>
    <definedName name="tte">#REF!</definedName>
    <definedName name="TTT">[1]SERVIÇO!#REF!</definedName>
    <definedName name="tus">#REF!</definedName>
    <definedName name="tuso">#REF!</definedName>
    <definedName name="TXTEQUIP">[1]SERVIÇO!#REF!</definedName>
    <definedName name="TXTMARCA">[1]SERVIÇO!#REF!</definedName>
    <definedName name="TXTMOD">[1]SERVIÇO!#REF!</definedName>
    <definedName name="TXTPOT">[1]SERVIÇO!#REF!</definedName>
    <definedName name="USS">#REF!</definedName>
    <definedName name="v60120_">#REF!</definedName>
    <definedName name="Vaz_Tot">#REF!</definedName>
    <definedName name="Vaz_Tot_1">#REF!</definedName>
    <definedName name="Vaz_Tot_1_4">#REF!</definedName>
    <definedName name="Vaz_Tot_4">#REF!</definedName>
    <definedName name="Vaz_Tot_6">#REF!</definedName>
    <definedName name="Vaz_Tot_6_4">#REF!</definedName>
    <definedName name="VazMed_ha">#REF!</definedName>
    <definedName name="VazMed_ha_1">#REF!</definedName>
    <definedName name="VazMed_ha_1_4">#REF!</definedName>
    <definedName name="VazMed_ha_4">#REF!</definedName>
    <definedName name="VazMed_ha_6">#REF!</definedName>
    <definedName name="VazMed_ha_6_4">#REF!</definedName>
    <definedName name="VII">#REF!</definedName>
    <definedName name="VIP">#REF!</definedName>
    <definedName name="VLR">#REF!</definedName>
    <definedName name="Vol_distrib">#REF!</definedName>
    <definedName name="Vol_distrib_1">#REF!</definedName>
    <definedName name="Vol_distrib_1_4">#REF!</definedName>
    <definedName name="Vol_distrib_4">#REF!</definedName>
    <definedName name="Vol_distrib_6">#REF!</definedName>
    <definedName name="Vol_distrib_6_4">#REF!</definedName>
    <definedName name="vsb">#REF!</definedName>
    <definedName name="VTE" localSheetId="8">#N/A</definedName>
    <definedName name="VTE">#N/A</definedName>
    <definedName name="w">NA()</definedName>
    <definedName name="WITENS">[1]SERVIÇO!#REF!</definedName>
    <definedName name="WNMLOCAL">[1]SERVIÇO!#REF!</definedName>
    <definedName name="WNMMUN">[1]SERVIÇO!#REF!</definedName>
    <definedName name="WNMSERV">[1]SERVIÇO!#REF!</definedName>
    <definedName name="XALFA">[1]SERVIÇO!#REF!</definedName>
    <definedName name="XDATA">[1]SERVIÇO!#REF!</definedName>
    <definedName name="XITEM">[1]SERVIÇO!#REF!</definedName>
    <definedName name="XLOC">[1]SERVIÇO!#REF!</definedName>
    <definedName name="xnInforme_quantos_bebedouros____bebqt__if_bebqt__0__xlQt.bebedouros_invalida___ENTER_p_reinformar__xresp__branch_rqtderv">[1]SERVIÇO!#REF!</definedName>
    <definedName name="XNUCOPIAS">[1]SERVIÇO!#REF!</definedName>
    <definedName name="XRESP">[1]SERVIÇO!#REF!</definedName>
    <definedName name="XTITRES">[1]SERVIÇO!#REF!</definedName>
    <definedName name="xxxxx">#REF!</definedName>
    <definedName name="xxxxxxxxxxxxxx">#REF!</definedName>
    <definedName name="xxxxxxxxxxxxxxxxx" localSheetId="8">#REF!</definedName>
    <definedName name="xxxxxxxxxxxxxxxxx">#REF!</definedName>
    <definedName name="zar">#REF!</definedName>
    <definedName name="ZECA">[1]SERVIÇO!#REF!</definedName>
  </definedNames>
  <calcPr calcId="181029" iterate="1" fullPrecision="0"/>
  <fileRecoveryPr repairLoad="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8" i="17" l="1"/>
  <c r="D22" i="17"/>
  <c r="D23" i="17"/>
  <c r="D24" i="17"/>
  <c r="D25" i="17"/>
  <c r="D26" i="17"/>
  <c r="D27" i="17"/>
  <c r="D28" i="17"/>
  <c r="D29" i="17"/>
  <c r="D30" i="17"/>
  <c r="D31" i="17"/>
  <c r="D32" i="17"/>
  <c r="D21" i="17"/>
  <c r="I18" i="17"/>
  <c r="C3" i="17"/>
  <c r="D16" i="17"/>
  <c r="AS18" i="17" s="1"/>
  <c r="D7" i="17"/>
  <c r="D8" i="17"/>
  <c r="M18" i="17" s="1"/>
  <c r="D9" i="17"/>
  <c r="Q18" i="17" s="1"/>
  <c r="Q19" i="17" s="1"/>
  <c r="D10" i="17"/>
  <c r="U18" i="17" s="1"/>
  <c r="U19" i="17" s="1"/>
  <c r="D11" i="17"/>
  <c r="D12" i="17"/>
  <c r="AC18" i="17" s="1"/>
  <c r="D13" i="17"/>
  <c r="AG18" i="17" s="1"/>
  <c r="AG19" i="17" s="1"/>
  <c r="D14" i="17"/>
  <c r="AK18" i="17" s="1"/>
  <c r="AK19" i="17" s="1"/>
  <c r="D15" i="17"/>
  <c r="D17" i="17"/>
  <c r="AW18" i="17" s="1"/>
  <c r="D6" i="17"/>
  <c r="E18" i="17" s="1"/>
  <c r="AC19" i="17" l="1"/>
  <c r="C14" i="17"/>
  <c r="Y18" i="17"/>
  <c r="Y19" i="17" s="1"/>
  <c r="AO18" i="17"/>
  <c r="AO19" i="17" s="1"/>
  <c r="D18" i="17"/>
  <c r="C6" i="17" s="1"/>
  <c r="C14" i="2"/>
  <c r="C13" i="2"/>
  <c r="C12" i="17" l="1"/>
  <c r="C7" i="17"/>
  <c r="C17" i="17"/>
  <c r="C11" i="17"/>
  <c r="C16" i="17"/>
  <c r="C9" i="17"/>
  <c r="C13" i="17"/>
  <c r="C8" i="17"/>
  <c r="C10" i="17"/>
  <c r="C15" i="17"/>
  <c r="AS19" i="17"/>
  <c r="I19" i="17"/>
  <c r="M19" i="17"/>
  <c r="E19" i="17"/>
  <c r="AW19" i="17"/>
  <c r="J21" i="5"/>
  <c r="D8" i="16"/>
  <c r="D33" i="17" l="1"/>
  <c r="J19" i="5"/>
  <c r="J23" i="5" l="1"/>
  <c r="D38" i="16"/>
  <c r="D27" i="16"/>
  <c r="D35" i="16" s="1"/>
  <c r="D24" i="16"/>
  <c r="D10" i="16"/>
  <c r="D14" i="16" l="1"/>
  <c r="D31" i="16"/>
  <c r="D39" i="16" s="1"/>
  <c r="D40" i="16" s="1"/>
  <c r="D18" i="16"/>
  <c r="D32" i="16" l="1"/>
  <c r="D44" i="16" s="1"/>
  <c r="I14" i="5" s="1"/>
  <c r="F49" i="9"/>
  <c r="F44" i="9"/>
  <c r="F36" i="9"/>
  <c r="F23" i="9"/>
  <c r="F51" i="9" s="1"/>
  <c r="F14" i="3"/>
  <c r="F15" i="3" s="1"/>
  <c r="C14" i="3"/>
  <c r="C15" i="3"/>
  <c r="I14" i="2" l="1"/>
  <c r="I13" i="2"/>
  <c r="G39" i="8" l="1"/>
  <c r="G13" i="8"/>
  <c r="G14" i="8"/>
  <c r="G12" i="8"/>
  <c r="F39" i="8" l="1"/>
  <c r="F38" i="7" l="1"/>
  <c r="J26" i="5"/>
  <c r="J25" i="5"/>
  <c r="J24" i="5"/>
  <c r="J22" i="5"/>
  <c r="J20" i="5"/>
  <c r="J18" i="5"/>
  <c r="J17" i="5"/>
  <c r="J16" i="5"/>
  <c r="J14" i="5"/>
  <c r="J13" i="5" s="1"/>
  <c r="H15" i="3"/>
  <c r="H14" i="3"/>
  <c r="E15" i="3"/>
  <c r="E14" i="3"/>
  <c r="E14" i="2"/>
  <c r="G14" i="2" s="1"/>
  <c r="E13" i="2"/>
  <c r="F16" i="3" l="1"/>
  <c r="J15" i="5"/>
  <c r="J27" i="5" s="1"/>
  <c r="C16" i="3"/>
  <c r="G13" i="2"/>
  <c r="G15" i="2" s="1"/>
  <c r="N17" i="1" s="1"/>
  <c r="N16" i="1" s="1"/>
  <c r="E15" i="2"/>
  <c r="N21" i="1" l="1"/>
  <c r="H17" i="3"/>
  <c r="N20" i="1" s="1"/>
  <c r="N15" i="1"/>
  <c r="G13" i="7"/>
  <c r="G14" i="7"/>
  <c r="G12" i="7"/>
  <c r="N14" i="1" l="1"/>
  <c r="N19" i="1"/>
  <c r="G38" i="7"/>
  <c r="N23" i="1" s="1"/>
  <c r="N12" i="1" l="1"/>
  <c r="N24" i="1"/>
  <c r="H13" i="8" s="1"/>
  <c r="H14" i="8" l="1"/>
  <c r="H12" i="8"/>
  <c r="H39" i="8" l="1"/>
  <c r="N25" i="1" s="1"/>
  <c r="N22" i="1" l="1"/>
  <c r="N26" i="1" s="1"/>
  <c r="N27" i="1" s="1"/>
</calcChain>
</file>

<file path=xl/sharedStrings.xml><?xml version="1.0" encoding="utf-8"?>
<sst xmlns="http://schemas.openxmlformats.org/spreadsheetml/2006/main" count="393" uniqueCount="280">
  <si>
    <t>Companhia de Desenvolvimento dos Vales do São Francisco e do Parnaíba</t>
  </si>
  <si>
    <t>PROPOSTA FINANCEIRA DE SERVIÇOS</t>
  </si>
  <si>
    <t>CODIGO:</t>
  </si>
  <si>
    <t>PFS</t>
  </si>
  <si>
    <t>NOME DA CONSULTORA:</t>
  </si>
  <si>
    <t>OBJETO:</t>
  </si>
  <si>
    <t>EDITAL:</t>
  </si>
  <si>
    <t>CUSTOS DIRETOS</t>
  </si>
  <si>
    <t>MÃO-DE-OBRA</t>
  </si>
  <si>
    <t>A - TOTAL DE SALÁRIO DA EQUIPE</t>
  </si>
  <si>
    <t>A1 - TOTAL SALÁRIOS DA EQUIPE COM VÍNCULO (PFS-I)</t>
  </si>
  <si>
    <t>B - TOTAL DE ENCARGOS SOCIAIS</t>
  </si>
  <si>
    <t>OUTRAS DESPESAS</t>
  </si>
  <si>
    <t>TOTAL DE OUTRAS DESPESAS</t>
  </si>
  <si>
    <t>CUSTOS INDIRETOS</t>
  </si>
  <si>
    <t>NOME DO INFORMANTE:</t>
  </si>
  <si>
    <t>QUALIFICAÇÃO:</t>
  </si>
  <si>
    <t>ASSINATURA:</t>
  </si>
  <si>
    <t>DATA:</t>
  </si>
  <si>
    <t>OBSERVAÇÃO:</t>
  </si>
  <si>
    <t xml:space="preserve">ESTE ORÇAMENTO FOI CALCULADO COM OS SEGUINTES % MÁXIMOS DE ENCARGOS SOCIAIS E CUSTOS INDIRETOS: </t>
  </si>
  <si>
    <t>1. ENCARGOS SOCIAIS DE AUTÔNOMOS = 20% SOBRE O SALÁRIO MENSAL</t>
  </si>
  <si>
    <r>
      <t xml:space="preserve">6. </t>
    </r>
    <r>
      <rPr>
        <b/>
        <sz val="8"/>
        <rFont val="Arial"/>
        <family val="2"/>
      </rPr>
      <t>DF'</t>
    </r>
    <r>
      <rPr>
        <sz val="8"/>
        <rFont val="Arial"/>
        <family val="2"/>
      </rPr>
      <t xml:space="preserve"> = UTILIZADO NA LINHA "H" SERÁ CALCULADO APLICANDO A SEGUINTE FÓRMULA:</t>
    </r>
  </si>
  <si>
    <r>
      <t xml:space="preserve">    </t>
    </r>
    <r>
      <rPr>
        <b/>
        <sz val="8"/>
        <rFont val="Arial"/>
        <family val="2"/>
      </rPr>
      <t>DF'</t>
    </r>
    <r>
      <rPr>
        <sz val="8"/>
        <rFont val="Arial"/>
        <family val="2"/>
      </rPr>
      <t xml:space="preserve"> = { [ 1 / ( 1 - DF) ] - 1 } x 100</t>
    </r>
  </si>
  <si>
    <r>
      <t xml:space="preserve">7. </t>
    </r>
    <r>
      <rPr>
        <b/>
        <sz val="8"/>
        <rFont val="Arial"/>
        <family val="2"/>
      </rPr>
      <t>NÃO</t>
    </r>
    <r>
      <rPr>
        <sz val="8"/>
        <rFont val="Arial"/>
        <family val="2"/>
      </rPr>
      <t xml:space="preserve"> foram incluídos os tributos IRPJ e CSLL, em cumprimento ao Acórdão nº 325/2007 – TCU – Plenário.</t>
    </r>
  </si>
  <si>
    <t>SALÁRIOS E ENCARGOS DA EQUIPE</t>
  </si>
  <si>
    <t>PFS-I</t>
  </si>
  <si>
    <t>CATEGORIA FUNCIONAL</t>
  </si>
  <si>
    <t>B1</t>
  </si>
  <si>
    <t>B2</t>
  </si>
  <si>
    <t>%</t>
  </si>
  <si>
    <t>-</t>
  </si>
  <si>
    <t>A2</t>
  </si>
  <si>
    <t>A3</t>
  </si>
  <si>
    <t>C</t>
  </si>
  <si>
    <t>LEGENDA:</t>
  </si>
  <si>
    <t>B1 - SALÁRIOS DA EQUIPE EM DIAS ÚTEIS</t>
  </si>
  <si>
    <t>B2- SALÁRIO DO PESSOAL AUTÔNOMO (CONSULTORES)</t>
  </si>
  <si>
    <t>DETALHAR OS ENCARGOS SOCIAIS NO FOR PFS-VIII</t>
  </si>
  <si>
    <t>QUANT.</t>
  </si>
  <si>
    <t>CUSTO (R$)</t>
  </si>
  <si>
    <t>TOTAL (R$)</t>
  </si>
  <si>
    <t>PFS-III</t>
  </si>
  <si>
    <t>DISCRIMINAÇÃO</t>
  </si>
  <si>
    <t>CUSTOS (R$)</t>
  </si>
  <si>
    <t>UNITÁRIO</t>
  </si>
  <si>
    <t>TOTAL</t>
  </si>
  <si>
    <t xml:space="preserve">DESPESAS GERAIS </t>
  </si>
  <si>
    <t>PFS-IV</t>
  </si>
  <si>
    <t>ITEM</t>
  </si>
  <si>
    <t>UNID.</t>
  </si>
  <si>
    <t>Unid. X Mês</t>
  </si>
  <si>
    <t>TOTAL  DE DESPESAS GERAIS</t>
  </si>
  <si>
    <t>DETALHAMENTO DO CUSTO DE ADMINISTRAÇÃO</t>
  </si>
  <si>
    <t>VALORES</t>
  </si>
  <si>
    <t>R$</t>
  </si>
  <si>
    <t>Custos da equipe da administração central da empresa consultora ( diretoria, pessoal técnico de apoio e pessoal administrativo não diretamente vinculado à prestação dos serviços)</t>
  </si>
  <si>
    <t>TOTAIS DO CUSTO DE ADMINISTRAÇÃO</t>
  </si>
  <si>
    <t>OBSERVAÇAO:</t>
  </si>
  <si>
    <t>DETALHAMENTO DE DESPESAS FISCAIS</t>
  </si>
  <si>
    <t>DF %</t>
  </si>
  <si>
    <t>DF' %</t>
  </si>
  <si>
    <t>1 - ISS</t>
  </si>
  <si>
    <t>2 - PIS</t>
  </si>
  <si>
    <t>3 - COFINS</t>
  </si>
  <si>
    <t xml:space="preserve">TOTAIS DE DESPESAS FISCAIS </t>
  </si>
  <si>
    <t>Observação:</t>
  </si>
  <si>
    <t xml:space="preserve"> As despesas fiscais (DF) incidem sobre o total da fatura e não sobre os custos incorridos. Portanto aplicar a seguinte fórmula:</t>
  </si>
  <si>
    <t xml:space="preserve"> DF' = { [ 1 / ( 1 - DF ) ] - 1 } x 100</t>
  </si>
  <si>
    <t>A</t>
  </si>
  <si>
    <t>ENCARGOS SOCIAIS BÁSICOS</t>
  </si>
  <si>
    <t>INSS</t>
  </si>
  <si>
    <t>FGTS</t>
  </si>
  <si>
    <t>A4</t>
  </si>
  <si>
    <t>A5</t>
  </si>
  <si>
    <t xml:space="preserve">Salário Educação </t>
  </si>
  <si>
    <t>A7</t>
  </si>
  <si>
    <t>Seguro contra acidente</t>
  </si>
  <si>
    <t>A8</t>
  </si>
  <si>
    <t>SUBTOTAL DE "A"</t>
  </si>
  <si>
    <t>B</t>
  </si>
  <si>
    <t xml:space="preserve"> ENCARGOS SOCIAIS QUE RECEBEM INCIDÊNCIA DE "A"</t>
  </si>
  <si>
    <t xml:space="preserve">13º Salário  </t>
  </si>
  <si>
    <t>SUBTOTAL DE  "B"</t>
  </si>
  <si>
    <t xml:space="preserve"> ENCARGOS SOCIAIS QUE NÃO RECEBEM INCIDÊNCIA DE "A"</t>
  </si>
  <si>
    <t>C1</t>
  </si>
  <si>
    <t>C2</t>
  </si>
  <si>
    <t>C3</t>
  </si>
  <si>
    <t>SUBTOTAL DE "C"</t>
  </si>
  <si>
    <t>D</t>
  </si>
  <si>
    <t xml:space="preserve"> REINCIDÊNCIAS</t>
  </si>
  <si>
    <t>D1</t>
  </si>
  <si>
    <t>Reincidência de "A" sobre "B"</t>
  </si>
  <si>
    <t>D2</t>
  </si>
  <si>
    <t>SUBTOTAL DE "D"</t>
  </si>
  <si>
    <t>TOTAIS DE ENCARGOS SOCIAIS</t>
  </si>
  <si>
    <t>T1</t>
  </si>
  <si>
    <t>2.1</t>
  </si>
  <si>
    <t>Unid. x Mês</t>
  </si>
  <si>
    <t>1.1</t>
  </si>
  <si>
    <t>VEÍCULOS</t>
  </si>
  <si>
    <t>ALIMENTAÇÃO</t>
  </si>
  <si>
    <t>CATEGORIA</t>
  </si>
  <si>
    <t>A1</t>
  </si>
  <si>
    <t>EQUIPE DE TOPOGRAFIA</t>
  </si>
  <si>
    <r>
      <t xml:space="preserve">    </t>
    </r>
    <r>
      <rPr>
        <b/>
        <sz val="8"/>
        <rFont val="Arial"/>
        <family val="2"/>
      </rPr>
      <t>DF'</t>
    </r>
    <r>
      <rPr>
        <sz val="8"/>
        <rFont val="Arial"/>
        <family val="2"/>
      </rPr>
      <t xml:space="preserve"> = { [ 1 / ( 1 - 0,1225 ) ] - 1 } x 100</t>
    </r>
  </si>
  <si>
    <r>
      <t xml:space="preserve">5. </t>
    </r>
    <r>
      <rPr>
        <b/>
        <sz val="8"/>
        <rFont val="Arial"/>
        <family val="2"/>
      </rPr>
      <t>DF</t>
    </r>
    <r>
      <rPr>
        <sz val="8"/>
        <rFont val="Arial"/>
        <family val="2"/>
      </rPr>
      <t xml:space="preserve"> = A SOMA DOS TRIBUTOS (EX: ISS 3,00 + PIS 1,65 + COFINS 7,60 = 12,25%)</t>
    </r>
  </si>
  <si>
    <t>T3</t>
  </si>
  <si>
    <t>A6</t>
  </si>
  <si>
    <t>Auxílio enfermidade</t>
  </si>
  <si>
    <t>Licença Paternidade</t>
  </si>
  <si>
    <t>Faltas Justificadas</t>
  </si>
  <si>
    <t>Auxílio Acidente de Trabalho</t>
  </si>
  <si>
    <t>Férias Gozadas</t>
  </si>
  <si>
    <t>Salário Maternidade</t>
  </si>
  <si>
    <t>B3</t>
  </si>
  <si>
    <t>B4</t>
  </si>
  <si>
    <t>B5</t>
  </si>
  <si>
    <t>B6</t>
  </si>
  <si>
    <t>B7</t>
  </si>
  <si>
    <t>Aviso Prévio Indenizado</t>
  </si>
  <si>
    <t>Aviso Prévio Trabalhado</t>
  </si>
  <si>
    <t>Férias Indenizadas</t>
  </si>
  <si>
    <t>Depósito Rescisão Sem Justa Causa</t>
  </si>
  <si>
    <t>Indenização Adicional</t>
  </si>
  <si>
    <t>Topógrafo</t>
  </si>
  <si>
    <t>Auxiliar de Topografia</t>
  </si>
  <si>
    <t>OBRA(S):</t>
  </si>
  <si>
    <t>TOTAL:</t>
  </si>
  <si>
    <t>OBRA (S):</t>
  </si>
  <si>
    <t>OBRAS(S):</t>
  </si>
  <si>
    <t>TOTAIS (R$):</t>
  </si>
  <si>
    <t>TOTAL DE HOMENS X MÊS</t>
  </si>
  <si>
    <t>TOTAL CUSTO SALÁRIOS DE B1</t>
  </si>
  <si>
    <t>SALÁRIO MENSAL  (R$)</t>
  </si>
  <si>
    <t>TOTAL CUSTO SALÁRIOS DE  B2</t>
  </si>
  <si>
    <t>TOTAL CUSTO E. SOCIAIS DE B1</t>
  </si>
  <si>
    <t>TOTAL CUSTO E. SOCIAIS DE B2</t>
  </si>
  <si>
    <t>TAXA DE ENCARGOS SOCIAIS  %</t>
  </si>
  <si>
    <r>
      <rPr>
        <b/>
        <sz val="8"/>
        <rFont val="Arial"/>
        <family val="2"/>
      </rPr>
      <t>ISS</t>
    </r>
    <r>
      <rPr>
        <sz val="8"/>
        <rFont val="Arial"/>
        <family val="2"/>
      </rPr>
      <t xml:space="preserve"> apresentado para fins de orçamentação.</t>
    </r>
  </si>
  <si>
    <r>
      <t xml:space="preserve">Para fins de faturamento a contratada </t>
    </r>
    <r>
      <rPr>
        <b/>
        <sz val="8"/>
        <rFont val="Arial"/>
        <family val="2"/>
      </rPr>
      <t>deverá recolher o ISS em cada município</t>
    </r>
    <r>
      <rPr>
        <sz val="8"/>
        <rFont val="Arial"/>
        <family val="2"/>
      </rPr>
      <t xml:space="preserve"> em que presta o serviço</t>
    </r>
  </si>
  <si>
    <t>HOSPEDAGEM</t>
  </si>
  <si>
    <t>Os quantitativos referentes a HOSPEDAGEM referem-se a possíveis deslocamentos para onde não há Escritório/Alojamento</t>
  </si>
  <si>
    <t>Os deslocamentos, nos termos acima, somente serão realizados caso expressamente autorizados pela FISCALIZAÇÃO</t>
  </si>
  <si>
    <t>TOTAL GERAL COM ALIMENTAÇÃO/HOSPEDAGEM</t>
  </si>
  <si>
    <t>Os valores referentes a HOSPEDAGEM somente serão pagos caso haja o efetivo deslocamento</t>
  </si>
  <si>
    <t>DESPESAS COM ALIMENTAÇÃO/HOSPEDAGEM</t>
  </si>
  <si>
    <t>C - DESPESAS COM ALIMENTAÇÃO/HOSPEDAGEM(PFS-II)</t>
  </si>
  <si>
    <t xml:space="preserve">2. ENCARGOS SOCIAIS DA EQUIPE COM VÍNCULO = 74,59% SOBRE O SALÁRIO MENSAL </t>
  </si>
  <si>
    <t>PFS-II</t>
  </si>
  <si>
    <t>DATA</t>
  </si>
  <si>
    <t xml:space="preserve"> DF' = { [ 1 / ( 1 - 0,1425 ) ] - 1 } x 100</t>
  </si>
  <si>
    <t xml:space="preserve"> ou seja, para o valor máximo de 14,25%, o valor a ser aplicado na composição dos preços será:</t>
  </si>
  <si>
    <t xml:space="preserve"> DF' =0,1662  ou  16,62%</t>
  </si>
  <si>
    <r>
      <t xml:space="preserve">    </t>
    </r>
    <r>
      <rPr>
        <b/>
        <sz val="8"/>
        <rFont val="Arial"/>
        <family val="2"/>
      </rPr>
      <t>DF' = 0,1662  ou  16,62%</t>
    </r>
  </si>
  <si>
    <t>CODEVASF</t>
  </si>
  <si>
    <t>Depreciação mensal do equipamento</t>
  </si>
  <si>
    <t>Tempo previsto de vida útil (meses)</t>
  </si>
  <si>
    <t>Juros pelo Capital empregado</t>
  </si>
  <si>
    <t xml:space="preserve">Taxa mensal de Juros </t>
  </si>
  <si>
    <t xml:space="preserve"> </t>
  </si>
  <si>
    <t>Combustível</t>
  </si>
  <si>
    <t>Preço do litro de combustível</t>
  </si>
  <si>
    <t>D3</t>
  </si>
  <si>
    <t>D4</t>
  </si>
  <si>
    <t>E</t>
  </si>
  <si>
    <t>Lubrificantes</t>
  </si>
  <si>
    <t>E1</t>
  </si>
  <si>
    <t>E2</t>
  </si>
  <si>
    <t>E3</t>
  </si>
  <si>
    <t>Preço do litro de óleo</t>
  </si>
  <si>
    <t>E4</t>
  </si>
  <si>
    <t>Quantidade de litros de óleo por troca</t>
  </si>
  <si>
    <t>E5</t>
  </si>
  <si>
    <t>E6</t>
  </si>
  <si>
    <t>F</t>
  </si>
  <si>
    <t>Pneus</t>
  </si>
  <si>
    <t>F1</t>
  </si>
  <si>
    <t>G</t>
  </si>
  <si>
    <t>Sem Motorista</t>
  </si>
  <si>
    <t>Aluguel de computador notebook</t>
  </si>
  <si>
    <t>Aluguel de computador work station</t>
  </si>
  <si>
    <t>10540 ORSE</t>
  </si>
  <si>
    <t>10539 ORSE</t>
  </si>
  <si>
    <t>GPS NAVEGAÇÃO</t>
  </si>
  <si>
    <t>COD.</t>
  </si>
  <si>
    <t>cotação</t>
  </si>
  <si>
    <t>SESI</t>
  </si>
  <si>
    <t>SENAI</t>
  </si>
  <si>
    <t>INCRA</t>
  </si>
  <si>
    <t>SEBRAE</t>
  </si>
  <si>
    <t>A9</t>
  </si>
  <si>
    <t>SECONCI</t>
  </si>
  <si>
    <t>Repouso Semanal Remunerado</t>
  </si>
  <si>
    <t>Feriado</t>
  </si>
  <si>
    <t>B8</t>
  </si>
  <si>
    <t>B9</t>
  </si>
  <si>
    <t>B10</t>
  </si>
  <si>
    <t>Dias de chuvas</t>
  </si>
  <si>
    <t>Reincidência de Grupo A sobre Aviso Prévio Trabalhado e Reincidência do FGTS sobre Aviso Prévio Indenizado.</t>
  </si>
  <si>
    <t>Veículo tipo caminhoneta diesel, tração 4 x 4, cabine dupla, direção hidráulica, acionamento de vidros elétrico, sistema de trava automático nas quatro portas, ar condicionado, seminovo em bom estado de conservação, com no máximo um ano de uso, cor branca, incluindo despesas com combustível, manutenção, licenciamento, seguros e impostos.</t>
  </si>
  <si>
    <t>2.2</t>
  </si>
  <si>
    <t>2.3</t>
  </si>
  <si>
    <t>2.4</t>
  </si>
  <si>
    <t>2.5</t>
  </si>
  <si>
    <t>CTMER-22</t>
  </si>
  <si>
    <t>KIT BÁSICO DE EPI - FARDAMENTO, BOTA DE COURO, CAPACETE, LUVA RASPA, ÓCULOS,  MÁSCARA FILTRO PAPEL, FILTRO SOLAR FPS30 (CUSTO MENSAL)</t>
  </si>
  <si>
    <t>Todos os profissionais terão sua lotação nos municípios base do Escritório Alojamento, exceto o Coordenador, o Técnico em Segurança do Trabalho,</t>
  </si>
  <si>
    <t>e os Técnicos de Campo de Petrolândia e Moreilândia.</t>
  </si>
  <si>
    <t>Outras despesas que afetam o custo de produção como treinamento, biblioteca, programa de qualidade, auditoria interna e externa</t>
  </si>
  <si>
    <t>4. REMUNERAÇÃO DA EMPRESA (LUCRO) = 9,40% SOBRE OS ITENS DE CUSTOS DIRETOS + CUSTO DE ADMINISTRAÇÃO</t>
  </si>
  <si>
    <t xml:space="preserve">B1 -  72,27% INCIDENTE SOBRE O ITEM  A1 </t>
  </si>
  <si>
    <t>3. CUSTO DE ADMINISTRAÇÃO = 14,00% SOBRE O TOTAL DE SALÁRIOS DA EQUIPE (A1 + A2)</t>
  </si>
  <si>
    <t>2.6</t>
  </si>
  <si>
    <t>2.7</t>
  </si>
  <si>
    <t>2.8</t>
  </si>
  <si>
    <t>ALUGUEL, MOBILIÁRIO E EQUIPAMENTOS</t>
  </si>
  <si>
    <t>Equipamentos de topografia</t>
  </si>
  <si>
    <t>SEINFRA-CE-I8608</t>
  </si>
  <si>
    <t>Preço de Aquisição (SINAPI)</t>
  </si>
  <si>
    <t>Previsão de recup. Na venda do bem usado</t>
  </si>
  <si>
    <t>Custo mensal [A1-(A3xA1)]/A2</t>
  </si>
  <si>
    <t>Juros s/depreciação/aluguel (B1xA4)</t>
  </si>
  <si>
    <t xml:space="preserve">Conservação e manutenção </t>
  </si>
  <si>
    <t>Taxa de gastos s/a deprec. Inc. seguros (%)</t>
  </si>
  <si>
    <t>Incidência mensal (C1xA4)</t>
  </si>
  <si>
    <t>Média mensal de quilômetro por veículo</t>
  </si>
  <si>
    <t>Quilômetros rodados com um litro combustivel</t>
  </si>
  <si>
    <t>Combustivel    (D1/D3)*D2</t>
  </si>
  <si>
    <t xml:space="preserve">Quilometragem do Contrato </t>
  </si>
  <si>
    <t>Franquia por troca de óleo (km)</t>
  </si>
  <si>
    <t>Quantidade de dias do Contrato</t>
  </si>
  <si>
    <t>Lubrificantes  E = (E1*E3*E4*30)/E2*E5</t>
  </si>
  <si>
    <t>F2</t>
  </si>
  <si>
    <t>Vida do Pneu em quilômetros</t>
  </si>
  <si>
    <t>F3</t>
  </si>
  <si>
    <t>Quantidade de pneus</t>
  </si>
  <si>
    <t>F4</t>
  </si>
  <si>
    <t>Preço do Pneu</t>
  </si>
  <si>
    <t>F5</t>
  </si>
  <si>
    <t xml:space="preserve">Quantidade de dias do contrato </t>
  </si>
  <si>
    <t>F6</t>
  </si>
  <si>
    <t>Pneus = (F1*F3*F4*30)/(F2*F5)</t>
  </si>
  <si>
    <t>Custo Mensal</t>
  </si>
  <si>
    <t>Material de escritório</t>
  </si>
  <si>
    <t>10562/ORSE</t>
  </si>
  <si>
    <t>10557/ORSE</t>
  </si>
  <si>
    <t>Telefone</t>
  </si>
  <si>
    <t>2.9</t>
  </si>
  <si>
    <t>Cotação</t>
  </si>
  <si>
    <t>CAMINHONETE COM MOTOR A DIESEL, POTENCIA *160* CV, CABINE DUPLA, 4X4</t>
  </si>
  <si>
    <t>CREA</t>
  </si>
  <si>
    <t>PAGAMENTO DE ART</t>
  </si>
  <si>
    <t>TOTAL DA PROPOSTA/MÊS</t>
  </si>
  <si>
    <t>TOTAL DA PROPOSTA POR 12 MESES</t>
  </si>
  <si>
    <t>Aplicativo para projetos Topográficos em CAD com Georreferenciamento (METRICA TOP ou similar)</t>
  </si>
  <si>
    <t>F - REMUNERAÇÃO DA EMPRESA (LUCRO) - (9,40% DOS ITENS A+B+C+D+E)</t>
  </si>
  <si>
    <t>G - DESPESAS FISCAIS - (16,61% = DF' DOS ITENS A+B+C+D+E+F+G) (PFS-V)</t>
  </si>
  <si>
    <t>PFS-V</t>
  </si>
  <si>
    <t>DETALHAMENTO DOS ENCARGOS SOCIAIS - PSF VI</t>
  </si>
  <si>
    <t xml:space="preserve">04298/ORSE </t>
  </si>
  <si>
    <t>Aluguel de Câmera Digital com visor LCD de no minimo 2,7 polegada, resolução de no minimo 20,1MP, memoria interna de no minimo 29 MB, cabo de alimentação, cabo USB, Cartão de memoria de 32GB.</t>
  </si>
  <si>
    <t>Aluguel de residência para escritório/hospedagem da equipe técnica, incluindo mobiliário, água, luz, telefone, internet, Material de Limpeza.</t>
  </si>
  <si>
    <t>Despesas com aluguéis, comunicação, manutenção e transporte não diretamente relacionados com o custo direto dos serviços e pagamento de ART dos serviços realizados.</t>
  </si>
  <si>
    <t>SERVIÇOS PAGOS A PREÇO UNITÁRIO</t>
  </si>
  <si>
    <t>Ministério do Desenvolvimento Regional - MDR</t>
  </si>
  <si>
    <t xml:space="preserve">                                                  Companhia de Desenvolvimento dos Vales do São Francisco e do Parnaíba</t>
  </si>
  <si>
    <t>D - DESPESAS GERAIS (PFS-III)</t>
  </si>
  <si>
    <t>E -  CUSTO DE ADMINISTRAÇÃO - (14,00% DO ITEM A) (PFS-IV)</t>
  </si>
  <si>
    <t>Valor Total da Obra</t>
  </si>
  <si>
    <t>CRONOGRAMA FÍSICO-FINANCEIRO DA EXECUÇÃO DOS SERVIÇOS</t>
  </si>
  <si>
    <t>DESCRIÇÃO</t>
  </si>
  <si>
    <t>% R$</t>
  </si>
  <si>
    <t>PERC. DO TOTAL</t>
  </si>
  <si>
    <t>Medição Mensal (R$)</t>
  </si>
  <si>
    <t>Valor das Medições</t>
  </si>
  <si>
    <t>Total</t>
  </si>
  <si>
    <t>a) Verificações topográficas demandadas pela fiscalização da CODEVASF; 
b) Locação de marcos, levantamentos cadastrais para projetos básico e “as built”;
c) Levantamento de quantitativos de terraplenagem para medições e projetos; 
d) Verificação de cadastros conflitantes entre projetos e levantamentos da equipe de fiscalização;
e) Georreferenciamento de áreas, que abrangerá a medição, cadastramento, levantamento planialtimétrico, demarcação, inclusive com abertura de picadas quando necessário, implantação de marcos de orientação, memoriais descritivos, planilha de dados georreferenciados.</t>
  </si>
  <si>
    <t>Contratação dos serviços de topografia para apoio à fiscalização nas obras e serviços de construção de aguadas, recuperação e construção de estradas, pavimentações, edificações, saneamento e esgotamento, georreferenciamento de áreas de barragens e agrícolas e revitalização, sob a gestão da 2ª Superintendência Regional da CODEVASF, no Estado da Bahia.</t>
  </si>
  <si>
    <t>Percentual do Valor Total dos Serviços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</si>
</sst>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quot;R$ &quot;#,##0_);[Red]\(&quot;R$ &quot;#,##0\)"/>
    <numFmt numFmtId="165" formatCode="_(* #,##0.00_);_(* \(#,##0.00\);_(* &quot;-&quot;??_);_(@_)"/>
    <numFmt numFmtId="166" formatCode="General_)"/>
    <numFmt numFmtId="167" formatCode="0_)"/>
    <numFmt numFmtId="168" formatCode="00"/>
    <numFmt numFmtId="169" formatCode="_(* #,##0.00_);_(* \(#,##0.00\);_(* \-??_);_(@_)"/>
    <numFmt numFmtId="170" formatCode="#,##0.00_ ;\-#,##0.00\ "/>
    <numFmt numFmtId="171" formatCode="#,##0.00\ ;&quot; (&quot;#,##0.00\);&quot; -&quot;#\ ;@\ "/>
    <numFmt numFmtId="172" formatCode="_-[$R$-416]\ * #,##0.00_-;\-[$R$-416]\ * #,##0.00_-;_-[$R$-416]\ * &quot;-&quot;??_-;_-@_-"/>
    <numFmt numFmtId="173" formatCode="&quot;R$ &quot;#,##0.00"/>
  </numFmts>
  <fonts count="53" x14ac:knownFonts="1">
    <font>
      <sz val="10"/>
      <name val="MS Sans Serif"/>
      <family val="2"/>
    </font>
    <font>
      <sz val="11"/>
      <color theme="1"/>
      <name val="Calibri"/>
      <family val="2"/>
      <scheme val="minor"/>
    </font>
    <font>
      <sz val="11"/>
      <color theme="1"/>
      <name val="Calibri"/>
      <family val="2"/>
      <scheme val="minor"/>
    </font>
    <font>
      <sz val="10"/>
      <name val="Arial"/>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10"/>
      <name val="Calibri"/>
      <family val="2"/>
    </font>
    <font>
      <sz val="11"/>
      <color indexed="62"/>
      <name val="Calibri"/>
      <family val="2"/>
    </font>
    <font>
      <sz val="11"/>
      <color indexed="20"/>
      <name val="Calibri"/>
      <family val="2"/>
    </font>
    <font>
      <sz val="11"/>
      <color indexed="19"/>
      <name val="Calibri"/>
      <family val="2"/>
    </font>
    <font>
      <sz val="8"/>
      <name val="Helv"/>
      <family val="2"/>
    </font>
    <font>
      <sz val="10"/>
      <name val="Arial"/>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sz val="8"/>
      <name val="Arial"/>
      <family val="2"/>
    </font>
    <font>
      <b/>
      <sz val="14"/>
      <name val="Arial"/>
      <family val="2"/>
    </font>
    <font>
      <sz val="7"/>
      <name val="Arial"/>
      <family val="2"/>
    </font>
    <font>
      <b/>
      <sz val="12"/>
      <name val="Arial"/>
      <family val="2"/>
    </font>
    <font>
      <b/>
      <sz val="10"/>
      <name val="Arial"/>
      <family val="2"/>
    </font>
    <font>
      <b/>
      <sz val="8"/>
      <name val="Arial"/>
      <family val="2"/>
    </font>
    <font>
      <b/>
      <sz val="8"/>
      <color indexed="8"/>
      <name val="Arial"/>
      <family val="2"/>
    </font>
    <font>
      <sz val="8"/>
      <color indexed="8"/>
      <name val="Arial"/>
      <family val="2"/>
    </font>
    <font>
      <sz val="8"/>
      <name val="MS Sans Serif"/>
      <family val="2"/>
    </font>
    <font>
      <sz val="10"/>
      <name val="Helv"/>
      <family val="2"/>
    </font>
    <font>
      <sz val="9"/>
      <name val="Helv"/>
      <family val="2"/>
    </font>
    <font>
      <sz val="10"/>
      <name val="MS Sans Serif"/>
      <family val="2"/>
    </font>
    <font>
      <b/>
      <sz val="10"/>
      <name val="Times New Roman"/>
      <family val="1"/>
    </font>
    <font>
      <sz val="10"/>
      <name val="Times New Roman"/>
      <family val="1"/>
    </font>
    <font>
      <sz val="11"/>
      <color indexed="8"/>
      <name val="Times New Roman"/>
      <family val="1"/>
    </font>
    <font>
      <b/>
      <sz val="12"/>
      <name val="Times New Roman"/>
      <family val="1"/>
    </font>
    <font>
      <sz val="11"/>
      <name val="Times New Roman"/>
      <family val="1"/>
    </font>
    <font>
      <b/>
      <sz val="11"/>
      <name val="Times New Roman"/>
      <family val="1"/>
    </font>
    <font>
      <b/>
      <sz val="9"/>
      <name val="Arial"/>
      <family val="2"/>
    </font>
    <font>
      <sz val="9"/>
      <name val="Arial"/>
      <family val="2"/>
    </font>
    <font>
      <b/>
      <sz val="10"/>
      <name val="Tahoma"/>
      <family val="2"/>
    </font>
    <font>
      <sz val="8"/>
      <name val="Tahoma"/>
      <family val="2"/>
    </font>
    <font>
      <sz val="6"/>
      <name val="Tahoma"/>
      <family val="2"/>
    </font>
    <font>
      <b/>
      <sz val="12"/>
      <color indexed="18"/>
      <name val="Arial"/>
      <family val="2"/>
    </font>
    <font>
      <sz val="14"/>
      <color indexed="8"/>
      <name val="Times New Roman"/>
      <family val="1"/>
    </font>
    <font>
      <sz val="9"/>
      <color indexed="8"/>
      <name val="Arial"/>
      <family val="2"/>
    </font>
    <font>
      <sz val="10"/>
      <name val="Tahoma"/>
      <family val="2"/>
    </font>
    <font>
      <sz val="9"/>
      <color indexed="12"/>
      <name val="Arial"/>
      <family val="2"/>
    </font>
    <font>
      <b/>
      <sz val="12"/>
      <color indexed="12"/>
      <name val="Arial"/>
      <family val="2"/>
    </font>
    <font>
      <sz val="9"/>
      <color indexed="18"/>
      <name val="Arial"/>
      <family val="2"/>
    </font>
    <font>
      <sz val="9"/>
      <name val="Tahoma"/>
      <family val="2"/>
    </font>
  </fonts>
  <fills count="26">
    <fill>
      <patternFill patternType="none"/>
    </fill>
    <fill>
      <patternFill patternType="gray125"/>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9"/>
        <bgColor indexed="26"/>
      </patternFill>
    </fill>
    <fill>
      <patternFill patternType="solid">
        <fgColor indexed="55"/>
        <bgColor indexed="23"/>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46"/>
        <bgColor indexed="45"/>
      </patternFill>
    </fill>
    <fill>
      <patternFill patternType="solid">
        <fgColor indexed="22"/>
        <bgColor indexed="47"/>
      </patternFill>
    </fill>
    <fill>
      <patternFill patternType="solid">
        <fgColor indexed="22"/>
        <bgColor indexed="31"/>
      </patternFill>
    </fill>
    <fill>
      <patternFill patternType="solid">
        <fgColor theme="0" tint="-0.14999847407452621"/>
        <bgColor indexed="64"/>
      </patternFill>
    </fill>
    <fill>
      <patternFill patternType="solid">
        <fgColor theme="0"/>
        <bgColor indexed="22"/>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4.9989318521683403E-2"/>
        <bgColor indexed="22"/>
      </patternFill>
    </fill>
  </fills>
  <borders count="18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8"/>
      </bottom>
      <diagonal/>
    </border>
    <border>
      <left/>
      <right/>
      <top/>
      <bottom style="thick">
        <color indexed="42"/>
      </bottom>
      <diagonal/>
    </border>
    <border>
      <left/>
      <right/>
      <top/>
      <bottom style="medium">
        <color indexed="42"/>
      </bottom>
      <diagonal/>
    </border>
    <border>
      <left/>
      <right/>
      <top style="thin">
        <color indexed="48"/>
      </top>
      <bottom style="double">
        <color indexed="48"/>
      </bottom>
      <diagonal/>
    </border>
    <border>
      <left style="medium">
        <color indexed="8"/>
      </left>
      <right/>
      <top/>
      <bottom style="thin">
        <color indexed="8"/>
      </bottom>
      <diagonal/>
    </border>
    <border>
      <left/>
      <right/>
      <top/>
      <bottom style="thin">
        <color indexed="8"/>
      </bottom>
      <diagonal/>
    </border>
    <border>
      <left/>
      <right style="medium">
        <color indexed="8"/>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style="medium">
        <color indexed="8"/>
      </left>
      <right/>
      <top style="thin">
        <color indexed="8"/>
      </top>
      <bottom/>
      <diagonal/>
    </border>
    <border>
      <left/>
      <right/>
      <top style="thin">
        <color indexed="8"/>
      </top>
      <bottom/>
      <diagonal/>
    </border>
    <border>
      <left/>
      <right style="medium">
        <color indexed="8"/>
      </right>
      <top style="thin">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style="medium">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double">
        <color indexed="8"/>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double">
        <color indexed="8"/>
      </bottom>
      <diagonal/>
    </border>
    <border>
      <left style="thin">
        <color indexed="8"/>
      </left>
      <right/>
      <top/>
      <bottom style="double">
        <color indexed="8"/>
      </bottom>
      <diagonal/>
    </border>
    <border>
      <left/>
      <right/>
      <top/>
      <bottom style="double">
        <color indexed="8"/>
      </bottom>
      <diagonal/>
    </border>
    <border>
      <left/>
      <right style="thin">
        <color indexed="8"/>
      </right>
      <top/>
      <bottom style="double">
        <color indexed="8"/>
      </bottom>
      <diagonal/>
    </border>
    <border>
      <left style="thin">
        <color indexed="8"/>
      </left>
      <right/>
      <top/>
      <bottom/>
      <diagonal/>
    </border>
    <border>
      <left/>
      <right/>
      <top style="double">
        <color indexed="8"/>
      </top>
      <bottom style="double">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8"/>
      </top>
      <bottom/>
      <diagonal/>
    </border>
    <border>
      <left/>
      <right style="medium">
        <color indexed="64"/>
      </right>
      <top/>
      <bottom/>
      <diagonal/>
    </border>
    <border>
      <left/>
      <right style="thin">
        <color indexed="8"/>
      </right>
      <top/>
      <bottom style="double">
        <color indexed="64"/>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8"/>
      </left>
      <right style="medium">
        <color indexed="64"/>
      </right>
      <top style="medium">
        <color indexed="64"/>
      </top>
      <bottom/>
      <diagonal/>
    </border>
    <border>
      <left/>
      <right style="medium">
        <color indexed="64"/>
      </right>
      <top/>
      <bottom style="thin">
        <color indexed="8"/>
      </bottom>
      <diagonal/>
    </border>
    <border>
      <left style="thin">
        <color indexed="8"/>
      </left>
      <right style="medium">
        <color indexed="64"/>
      </right>
      <top style="thin">
        <color indexed="8"/>
      </top>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8"/>
      </left>
      <right style="medium">
        <color indexed="64"/>
      </right>
      <top/>
      <bottom style="double">
        <color indexed="64"/>
      </bottom>
      <diagonal/>
    </border>
    <border>
      <left style="medium">
        <color indexed="64"/>
      </left>
      <right/>
      <top/>
      <bottom style="thin">
        <color indexed="8"/>
      </bottom>
      <diagonal/>
    </border>
    <border>
      <left/>
      <right style="medium">
        <color indexed="64"/>
      </right>
      <top style="thin">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thin">
        <color indexed="8"/>
      </bottom>
      <diagonal/>
    </border>
    <border>
      <left style="medium">
        <color indexed="64"/>
      </left>
      <right/>
      <top style="double">
        <color indexed="8"/>
      </top>
      <bottom style="double">
        <color indexed="8"/>
      </bottom>
      <diagonal/>
    </border>
    <border>
      <left/>
      <right style="medium">
        <color indexed="64"/>
      </right>
      <top style="thin">
        <color indexed="8"/>
      </top>
      <bottom style="thin">
        <color indexed="8"/>
      </bottom>
      <diagonal/>
    </border>
    <border>
      <left style="thin">
        <color indexed="8"/>
      </left>
      <right/>
      <top/>
      <bottom style="thin">
        <color indexed="8"/>
      </bottom>
      <diagonal/>
    </border>
    <border>
      <left style="medium">
        <color indexed="64"/>
      </left>
      <right style="thin">
        <color indexed="8"/>
      </right>
      <top style="thin">
        <color indexed="8"/>
      </top>
      <bottom/>
      <diagonal/>
    </border>
    <border>
      <left style="medium">
        <color indexed="64"/>
      </left>
      <right/>
      <top style="thin">
        <color indexed="64"/>
      </top>
      <bottom style="thin">
        <color indexed="64"/>
      </bottom>
      <diagonal/>
    </border>
    <border>
      <left style="medium">
        <color indexed="64"/>
      </left>
      <right/>
      <top/>
      <bottom style="double">
        <color indexed="8"/>
      </bottom>
      <diagonal/>
    </border>
    <border>
      <left/>
      <right style="medium">
        <color indexed="64"/>
      </right>
      <top/>
      <bottom style="double">
        <color indexed="8"/>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medium">
        <color indexed="64"/>
      </left>
      <right style="thin">
        <color indexed="8"/>
      </right>
      <top style="double">
        <color indexed="8"/>
      </top>
      <bottom/>
      <diagonal/>
    </border>
    <border>
      <left style="thin">
        <color indexed="8"/>
      </left>
      <right/>
      <top/>
      <bottom style="double">
        <color indexed="64"/>
      </bottom>
      <diagonal/>
    </border>
    <border>
      <left/>
      <right/>
      <top/>
      <bottom style="double">
        <color indexed="64"/>
      </bottom>
      <diagonal/>
    </border>
    <border>
      <left/>
      <right style="thin">
        <color indexed="64"/>
      </right>
      <top/>
      <bottom style="thin">
        <color indexed="64"/>
      </bottom>
      <diagonal/>
    </border>
    <border>
      <left style="thin">
        <color indexed="8"/>
      </left>
      <right style="thin">
        <color indexed="8"/>
      </right>
      <top style="thin">
        <color indexed="8"/>
      </top>
      <bottom style="double">
        <color indexed="64"/>
      </bottom>
      <diagonal/>
    </border>
    <border>
      <left style="thin">
        <color indexed="8"/>
      </left>
      <right style="thin">
        <color indexed="8"/>
      </right>
      <top style="double">
        <color indexed="8"/>
      </top>
      <bottom style="double">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thin">
        <color indexed="8"/>
      </left>
      <right style="medium">
        <color indexed="64"/>
      </right>
      <top style="medium">
        <color indexed="64"/>
      </top>
      <bottom/>
      <diagonal/>
    </border>
    <border>
      <left/>
      <right style="thin">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8"/>
      </left>
      <right style="medium">
        <color indexed="8"/>
      </right>
      <top/>
      <bottom style="double">
        <color indexed="8"/>
      </bottom>
      <diagonal/>
    </border>
    <border>
      <left style="medium">
        <color indexed="8"/>
      </left>
      <right style="medium">
        <color indexed="64"/>
      </right>
      <top/>
      <bottom style="double">
        <color indexed="8"/>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style="medium">
        <color indexed="8"/>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8"/>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double">
        <color indexed="8"/>
      </top>
      <bottom/>
      <diagonal/>
    </border>
    <border>
      <left/>
      <right/>
      <top style="double">
        <color indexed="8"/>
      </top>
      <bottom/>
      <diagonal/>
    </border>
    <border>
      <left/>
      <right style="medium">
        <color indexed="64"/>
      </right>
      <top style="double">
        <color indexed="8"/>
      </top>
      <bottom/>
      <diagonal/>
    </border>
    <border>
      <left style="thin">
        <color indexed="8"/>
      </left>
      <right style="medium">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8"/>
      </left>
      <right style="thin">
        <color indexed="8"/>
      </right>
      <top/>
      <bottom style="thin">
        <color indexed="8"/>
      </bottom>
      <diagonal/>
    </border>
    <border>
      <left style="medium">
        <color indexed="8"/>
      </left>
      <right/>
      <top style="thin">
        <color indexed="8"/>
      </top>
      <bottom style="double">
        <color indexed="64"/>
      </bottom>
      <diagonal/>
    </border>
    <border>
      <left/>
      <right/>
      <top style="thin">
        <color indexed="8"/>
      </top>
      <bottom style="double">
        <color indexed="64"/>
      </bottom>
      <diagonal/>
    </border>
    <border>
      <left/>
      <right style="medium">
        <color indexed="8"/>
      </right>
      <top style="thin">
        <color indexed="8"/>
      </top>
      <bottom style="double">
        <color indexed="64"/>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medium">
        <color indexed="8"/>
      </top>
      <bottom style="double">
        <color indexed="8"/>
      </bottom>
      <diagonal/>
    </border>
    <border>
      <left style="thin">
        <color indexed="8"/>
      </left>
      <right style="medium">
        <color indexed="8"/>
      </right>
      <top style="medium">
        <color indexed="8"/>
      </top>
      <bottom/>
      <diagonal/>
    </border>
    <border>
      <left style="thin">
        <color indexed="8"/>
      </left>
      <right style="medium">
        <color indexed="8"/>
      </right>
      <top/>
      <bottom style="double">
        <color indexed="8"/>
      </bottom>
      <diagonal/>
    </border>
    <border>
      <left style="medium">
        <color indexed="8"/>
      </left>
      <right style="medium">
        <color indexed="8"/>
      </right>
      <top style="double">
        <color indexed="8"/>
      </top>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thin">
        <color indexed="8"/>
      </top>
      <bottom style="double">
        <color indexed="64"/>
      </bottom>
      <diagonal/>
    </border>
    <border>
      <left style="thin">
        <color indexed="8"/>
      </left>
      <right style="medium">
        <color indexed="8"/>
      </right>
      <top style="thin">
        <color indexed="8"/>
      </top>
      <bottom style="double">
        <color indexed="64"/>
      </bottom>
      <diagonal/>
    </border>
    <border>
      <left style="medium">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double">
        <color indexed="8"/>
      </bottom>
      <diagonal/>
    </border>
    <border>
      <left style="medium">
        <color indexed="8"/>
      </left>
      <right style="medium">
        <color indexed="8"/>
      </right>
      <top style="medium">
        <color indexed="8"/>
      </top>
      <bottom style="double">
        <color indexed="8"/>
      </bottom>
      <diagonal/>
    </border>
    <border>
      <left style="medium">
        <color indexed="8"/>
      </left>
      <right/>
      <top style="double">
        <color indexed="8"/>
      </top>
      <bottom/>
      <diagonal/>
    </border>
    <border>
      <left/>
      <right style="thin">
        <color indexed="8"/>
      </right>
      <top style="double">
        <color indexed="8"/>
      </top>
      <bottom/>
      <diagonal/>
    </border>
    <border>
      <left style="medium">
        <color indexed="64"/>
      </left>
      <right/>
      <top style="medium">
        <color indexed="64"/>
      </top>
      <bottom style="medium">
        <color indexed="64"/>
      </bottom>
      <diagonal/>
    </border>
    <border>
      <left style="medium">
        <color indexed="8"/>
      </left>
      <right style="medium">
        <color indexed="64"/>
      </right>
      <top style="medium">
        <color indexed="64"/>
      </top>
      <bottom style="thin">
        <color indexed="8"/>
      </bottom>
      <diagonal/>
    </border>
    <border>
      <left style="medium">
        <color indexed="8"/>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8"/>
      </right>
      <top style="medium">
        <color indexed="64"/>
      </top>
      <bottom style="double">
        <color indexed="8"/>
      </bottom>
      <diagonal/>
    </border>
    <border>
      <left style="medium">
        <color indexed="8"/>
      </left>
      <right style="medium">
        <color indexed="8"/>
      </right>
      <top style="medium">
        <color indexed="64"/>
      </top>
      <bottom style="double">
        <color indexed="8"/>
      </bottom>
      <diagonal/>
    </border>
    <border>
      <left style="medium">
        <color indexed="64"/>
      </left>
      <right style="medium">
        <color indexed="8"/>
      </right>
      <top style="medium">
        <color indexed="8"/>
      </top>
      <bottom style="double">
        <color indexed="8"/>
      </bottom>
      <diagonal/>
    </border>
    <border>
      <left style="thin">
        <color indexed="8"/>
      </left>
      <right style="medium">
        <color indexed="64"/>
      </right>
      <top/>
      <bottom style="thin">
        <color indexed="8"/>
      </bottom>
      <diagonal/>
    </border>
    <border>
      <left/>
      <right style="thin">
        <color indexed="64"/>
      </right>
      <top style="thin">
        <color indexed="64"/>
      </top>
      <bottom style="thin">
        <color indexed="64"/>
      </bottom>
      <diagonal/>
    </border>
    <border>
      <left/>
      <right style="medium">
        <color indexed="8"/>
      </right>
      <top style="medium">
        <color indexed="64"/>
      </top>
      <bottom style="double">
        <color indexed="8"/>
      </bottom>
      <diagonal/>
    </border>
    <border>
      <left/>
      <right style="medium">
        <color indexed="8"/>
      </right>
      <top style="medium">
        <color indexed="8"/>
      </top>
      <bottom style="double">
        <color indexed="8"/>
      </bottom>
      <diagonal/>
    </border>
    <border>
      <left/>
      <right style="thin">
        <color indexed="8"/>
      </right>
      <top style="medium">
        <color indexed="64"/>
      </top>
      <bottom/>
      <diagonal/>
    </border>
    <border>
      <left/>
      <right style="thin">
        <color indexed="8"/>
      </right>
      <top/>
      <bottom style="medium">
        <color indexed="64"/>
      </bottom>
      <diagonal/>
    </border>
    <border>
      <left style="thin">
        <color indexed="8"/>
      </left>
      <right style="thin">
        <color indexed="8"/>
      </right>
      <top style="double">
        <color indexed="8"/>
      </top>
      <bottom style="thin">
        <color indexed="8"/>
      </bottom>
      <diagonal/>
    </border>
    <border>
      <left style="thin">
        <color indexed="8"/>
      </left>
      <right style="medium">
        <color indexed="64"/>
      </right>
      <top style="double">
        <color indexed="8"/>
      </top>
      <bottom/>
      <diagonal/>
    </border>
    <border>
      <left style="medium">
        <color indexed="64"/>
      </left>
      <right style="thin">
        <color indexed="8"/>
      </right>
      <top/>
      <bottom/>
      <diagonal/>
    </border>
    <border>
      <left style="thin">
        <color indexed="8"/>
      </left>
      <right style="medium">
        <color indexed="8"/>
      </right>
      <top style="medium">
        <color indexed="64"/>
      </top>
      <bottom style="double">
        <color indexed="8"/>
      </bottom>
      <diagonal/>
    </border>
    <border>
      <left style="medium">
        <color indexed="64"/>
      </left>
      <right style="medium">
        <color indexed="8"/>
      </right>
      <top style="thin">
        <color indexed="8"/>
      </top>
      <bottom style="double">
        <color indexed="8"/>
      </bottom>
      <diagonal/>
    </border>
    <border>
      <left style="thin">
        <color indexed="8"/>
      </left>
      <right style="medium">
        <color indexed="8"/>
      </right>
      <top style="thin">
        <color indexed="8"/>
      </top>
      <bottom style="double">
        <color indexed="8"/>
      </bottom>
      <diagonal/>
    </border>
    <border>
      <left style="medium">
        <color indexed="64"/>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top style="thin">
        <color indexed="8"/>
      </top>
      <bottom style="medium">
        <color indexed="64"/>
      </bottom>
      <diagonal/>
    </border>
    <border>
      <left style="medium">
        <color indexed="64"/>
      </left>
      <right style="thin">
        <color indexed="8"/>
      </right>
      <top style="double">
        <color indexed="8"/>
      </top>
      <bottom style="thin">
        <color indexed="8"/>
      </bottom>
      <diagonal/>
    </border>
    <border>
      <left style="medium">
        <color indexed="64"/>
      </left>
      <right/>
      <top style="double">
        <color indexed="8"/>
      </top>
      <bottom style="double">
        <color indexed="64"/>
      </bottom>
      <diagonal/>
    </border>
    <border>
      <left style="thin">
        <color indexed="8"/>
      </left>
      <right/>
      <top style="double">
        <color indexed="8"/>
      </top>
      <bottom style="double">
        <color indexed="64"/>
      </bottom>
      <diagonal/>
    </border>
    <border>
      <left style="thin">
        <color indexed="64"/>
      </left>
      <right/>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style="thin">
        <color indexed="8"/>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style="medium">
        <color indexed="64"/>
      </left>
      <right style="medium">
        <color indexed="8"/>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1">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3"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4" fillId="4"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8" borderId="0" applyNumberFormat="0" applyBorder="0" applyAlignment="0" applyProtection="0"/>
    <xf numFmtId="0" fontId="5" fillId="6" borderId="0" applyNumberFormat="0" applyBorder="0" applyAlignment="0" applyProtection="0"/>
    <xf numFmtId="0" fontId="5" fillId="3" borderId="0" applyNumberFormat="0" applyBorder="0" applyAlignment="0" applyProtection="0"/>
    <xf numFmtId="0" fontId="6" fillId="6" borderId="0" applyNumberFormat="0" applyBorder="0" applyAlignment="0" applyProtection="0"/>
    <xf numFmtId="0" fontId="7" fillId="11" borderId="1" applyNumberFormat="0" applyAlignment="0" applyProtection="0"/>
    <xf numFmtId="0" fontId="8" fillId="12" borderId="2" applyNumberFormat="0" applyAlignment="0" applyProtection="0"/>
    <xf numFmtId="0" fontId="9" fillId="0" borderId="3" applyNumberFormat="0" applyFill="0" applyAlignment="0" applyProtection="0"/>
    <xf numFmtId="0" fontId="5" fillId="13"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10" fillId="7" borderId="1" applyNumberFormat="0" applyAlignment="0" applyProtection="0"/>
    <xf numFmtId="0" fontId="4" fillId="0" borderId="0"/>
    <xf numFmtId="0" fontId="11" fillId="17" borderId="0" applyNumberFormat="0" applyBorder="0" applyAlignment="0" applyProtection="0"/>
    <xf numFmtId="0" fontId="12" fillId="7" borderId="0" applyNumberFormat="0" applyBorder="0" applyAlignment="0" applyProtection="0"/>
    <xf numFmtId="0" fontId="3" fillId="0" borderId="0"/>
    <xf numFmtId="0" fontId="14" fillId="0" borderId="0"/>
    <xf numFmtId="0" fontId="4" fillId="0" borderId="0"/>
    <xf numFmtId="0" fontId="14" fillId="0" borderId="0"/>
    <xf numFmtId="166" fontId="13" fillId="0" borderId="0"/>
    <xf numFmtId="0" fontId="14" fillId="0" borderId="0"/>
    <xf numFmtId="0" fontId="14" fillId="0" borderId="0"/>
    <xf numFmtId="0" fontId="14" fillId="0" borderId="0"/>
    <xf numFmtId="0" fontId="14" fillId="0" borderId="0"/>
    <xf numFmtId="0" fontId="33" fillId="4" borderId="4" applyNumberFormat="0" applyAlignment="0" applyProtection="0"/>
    <xf numFmtId="9" fontId="3" fillId="0" borderId="0" applyFill="0" applyBorder="0" applyAlignment="0" applyProtection="0"/>
    <xf numFmtId="0" fontId="15" fillId="11" borderId="5" applyNumberFormat="0" applyAlignment="0" applyProtection="0"/>
    <xf numFmtId="164" fontId="14" fillId="0" borderId="0" applyFill="0" applyBorder="0" applyAlignment="0" applyProtection="0"/>
    <xf numFmtId="169" fontId="14" fillId="0" borderId="0" applyFill="0" applyBorder="0" applyAlignment="0" applyProtection="0"/>
    <xf numFmtId="165" fontId="14" fillId="0" borderId="0" applyFont="0" applyFill="0" applyBorder="0" applyAlignment="0" applyProtection="0"/>
    <xf numFmtId="0" fontId="9"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0" fontId="21" fillId="0" borderId="9" applyNumberFormat="0" applyFill="0" applyAlignment="0" applyProtection="0"/>
    <xf numFmtId="40" fontId="33" fillId="0" borderId="0" applyFill="0" applyBorder="0" applyAlignment="0" applyProtection="0"/>
    <xf numFmtId="0" fontId="2" fillId="0" borderId="0"/>
    <xf numFmtId="169" fontId="14" fillId="0" borderId="0" applyFill="0" applyBorder="0" applyAlignment="0" applyProtection="0"/>
    <xf numFmtId="0" fontId="3" fillId="0" borderId="0" applyProtection="0"/>
    <xf numFmtId="9" fontId="1" fillId="0" borderId="0" applyFont="0" applyFill="0" applyBorder="0" applyAlignment="0" applyProtection="0"/>
  </cellStyleXfs>
  <cellXfs count="659">
    <xf numFmtId="0" fontId="0" fillId="0" borderId="0" xfId="0"/>
    <xf numFmtId="0" fontId="22" fillId="0" borderId="0" xfId="0" applyFont="1" applyAlignment="1">
      <alignment vertical="center"/>
    </xf>
    <xf numFmtId="0" fontId="22" fillId="0" borderId="0" xfId="0" applyFont="1" applyBorder="1" applyAlignment="1">
      <alignment vertical="center"/>
    </xf>
    <xf numFmtId="0" fontId="24" fillId="0" borderId="10" xfId="0" applyFont="1" applyBorder="1" applyAlignment="1">
      <alignment horizontal="left" vertical="top"/>
    </xf>
    <xf numFmtId="0" fontId="24" fillId="0" borderId="11" xfId="0" applyFont="1" applyBorder="1" applyAlignment="1">
      <alignment horizontal="left" vertical="top"/>
    </xf>
    <xf numFmtId="0" fontId="24" fillId="0" borderId="12" xfId="0" applyFont="1" applyBorder="1" applyAlignment="1">
      <alignment horizontal="left" vertical="top"/>
    </xf>
    <xf numFmtId="0" fontId="24" fillId="0" borderId="13" xfId="0" applyFont="1" applyBorder="1" applyAlignment="1">
      <alignment horizontal="left" vertical="top"/>
    </xf>
    <xf numFmtId="0" fontId="22" fillId="0" borderId="14" xfId="0" applyFont="1" applyBorder="1" applyAlignment="1">
      <alignment horizontal="left"/>
    </xf>
    <xf numFmtId="4" fontId="22" fillId="0" borderId="0" xfId="0" applyNumberFormat="1" applyFont="1" applyAlignment="1">
      <alignment vertical="center"/>
    </xf>
    <xf numFmtId="0" fontId="27" fillId="0" borderId="0" xfId="0" applyFont="1" applyAlignment="1">
      <alignment vertical="center"/>
    </xf>
    <xf numFmtId="0" fontId="22" fillId="0" borderId="11" xfId="0" applyFont="1" applyBorder="1" applyAlignment="1">
      <alignment horizontal="left" vertical="top"/>
    </xf>
    <xf numFmtId="0" fontId="26" fillId="0" borderId="11" xfId="0" applyFont="1" applyBorder="1" applyAlignment="1">
      <alignment horizontal="left" vertical="top"/>
    </xf>
    <xf numFmtId="0" fontId="26" fillId="0" borderId="12" xfId="0" applyFont="1" applyBorder="1" applyAlignment="1">
      <alignment horizontal="left" vertical="top"/>
    </xf>
    <xf numFmtId="0" fontId="22" fillId="0" borderId="15" xfId="0" applyFont="1" applyBorder="1" applyAlignment="1">
      <alignment horizontal="left" vertical="top"/>
    </xf>
    <xf numFmtId="0" fontId="26" fillId="0" borderId="16" xfId="0" applyFont="1" applyBorder="1" applyAlignment="1">
      <alignment horizontal="left" vertical="top"/>
    </xf>
    <xf numFmtId="0" fontId="27" fillId="0" borderId="16" xfId="0" applyFont="1" applyBorder="1" applyAlignment="1">
      <alignment horizontal="left" vertical="top"/>
    </xf>
    <xf numFmtId="0" fontId="27" fillId="0" borderId="16" xfId="0" applyFont="1" applyBorder="1" applyAlignment="1">
      <alignment horizontal="center" vertical="top"/>
    </xf>
    <xf numFmtId="0" fontId="27" fillId="0" borderId="17" xfId="0" applyFont="1" applyBorder="1" applyAlignment="1">
      <alignment horizontal="center" vertical="top"/>
    </xf>
    <xf numFmtId="0" fontId="22" fillId="0" borderId="18" xfId="0" applyFont="1" applyBorder="1" applyAlignment="1">
      <alignment horizontal="left" vertical="top"/>
    </xf>
    <xf numFmtId="0" fontId="22" fillId="0" borderId="0" xfId="0" applyFont="1" applyBorder="1" applyAlignment="1">
      <alignment horizontal="left" vertical="top"/>
    </xf>
    <xf numFmtId="0" fontId="22" fillId="0" borderId="19" xfId="0" applyFont="1" applyBorder="1" applyAlignment="1">
      <alignment horizontal="left" vertical="top"/>
    </xf>
    <xf numFmtId="0" fontId="22" fillId="0" borderId="18" xfId="0" applyFont="1" applyBorder="1" applyAlignment="1">
      <alignment vertical="center"/>
    </xf>
    <xf numFmtId="0" fontId="22" fillId="0" borderId="19" xfId="0" applyFont="1" applyBorder="1" applyAlignment="1">
      <alignment vertical="center"/>
    </xf>
    <xf numFmtId="0" fontId="22" fillId="0" borderId="20" xfId="0" applyFont="1" applyBorder="1" applyAlignment="1">
      <alignment vertical="center"/>
    </xf>
    <xf numFmtId="0" fontId="22" fillId="0" borderId="21" xfId="0" applyFont="1" applyBorder="1" applyAlignment="1">
      <alignment vertical="center"/>
    </xf>
    <xf numFmtId="0" fontId="22" fillId="0" borderId="22" xfId="0" applyFont="1" applyBorder="1" applyAlignment="1">
      <alignment vertical="center"/>
    </xf>
    <xf numFmtId="0" fontId="22" fillId="0" borderId="0" xfId="38" applyFont="1" applyAlignment="1">
      <alignment horizontal="left" vertical="center"/>
    </xf>
    <xf numFmtId="0" fontId="22" fillId="0" borderId="0" xfId="38" applyFont="1" applyAlignment="1">
      <alignment horizontal="center" vertical="center"/>
    </xf>
    <xf numFmtId="0" fontId="22" fillId="0" borderId="0" xfId="38" applyFont="1" applyAlignment="1">
      <alignment vertical="center"/>
    </xf>
    <xf numFmtId="0" fontId="22" fillId="18" borderId="23" xfId="0" applyFont="1" applyFill="1" applyBorder="1" applyAlignment="1">
      <alignment horizontal="left" vertical="center"/>
    </xf>
    <xf numFmtId="0" fontId="22" fillId="0" borderId="19" xfId="38" applyFont="1" applyBorder="1" applyAlignment="1">
      <alignment vertical="center"/>
    </xf>
    <xf numFmtId="0" fontId="22" fillId="0" borderId="18" xfId="38" applyFont="1" applyBorder="1" applyAlignment="1">
      <alignment horizontal="left" vertical="center"/>
    </xf>
    <xf numFmtId="0" fontId="22" fillId="0" borderId="0" xfId="38" applyFont="1" applyBorder="1" applyAlignment="1">
      <alignment horizontal="center" vertical="center"/>
    </xf>
    <xf numFmtId="0" fontId="22" fillId="0" borderId="0" xfId="38" applyFont="1" applyBorder="1" applyAlignment="1">
      <alignment vertical="center"/>
    </xf>
    <xf numFmtId="0" fontId="22" fillId="0" borderId="24" xfId="38" applyFont="1" applyBorder="1" applyAlignment="1">
      <alignment vertical="center"/>
    </xf>
    <xf numFmtId="0" fontId="22" fillId="0" borderId="11" xfId="38" applyFont="1" applyBorder="1" applyAlignment="1">
      <alignment vertical="center"/>
    </xf>
    <xf numFmtId="0" fontId="22" fillId="0" borderId="12" xfId="38" applyFont="1" applyBorder="1" applyAlignment="1">
      <alignment vertical="center"/>
    </xf>
    <xf numFmtId="0" fontId="22" fillId="0" borderId="22" xfId="38" applyFont="1" applyBorder="1" applyAlignment="1">
      <alignment vertical="center"/>
    </xf>
    <xf numFmtId="0" fontId="22" fillId="0" borderId="0" xfId="39" applyFont="1" applyAlignment="1">
      <alignment vertical="center"/>
    </xf>
    <xf numFmtId="0" fontId="22" fillId="0" borderId="0" xfId="39" applyFont="1" applyBorder="1" applyAlignment="1">
      <alignment vertical="center"/>
    </xf>
    <xf numFmtId="0" fontId="24" fillId="0" borderId="16" xfId="39" applyFont="1" applyBorder="1" applyAlignment="1">
      <alignment horizontal="left" vertical="top"/>
    </xf>
    <xf numFmtId="0" fontId="22" fillId="0" borderId="0" xfId="39" applyFont="1" applyBorder="1" applyAlignment="1">
      <alignment horizontal="left" vertical="top"/>
    </xf>
    <xf numFmtId="0" fontId="22" fillId="0" borderId="0" xfId="41" applyFont="1" applyAlignment="1">
      <alignment vertical="center"/>
    </xf>
    <xf numFmtId="0" fontId="22" fillId="0" borderId="0" xfId="41" applyFont="1" applyBorder="1" applyAlignment="1">
      <alignment vertical="center"/>
    </xf>
    <xf numFmtId="0" fontId="22" fillId="0" borderId="24" xfId="41" applyFont="1" applyBorder="1" applyAlignment="1">
      <alignment vertical="center"/>
    </xf>
    <xf numFmtId="0" fontId="24" fillId="0" borderId="33" xfId="41" applyFont="1" applyBorder="1" applyAlignment="1">
      <alignment horizontal="left" vertical="center"/>
    </xf>
    <xf numFmtId="0" fontId="24" fillId="0" borderId="34" xfId="41" applyFont="1" applyBorder="1" applyAlignment="1">
      <alignment horizontal="left" vertical="center"/>
    </xf>
    <xf numFmtId="0" fontId="24" fillId="0" borderId="16" xfId="41" applyFont="1" applyBorder="1" applyAlignment="1">
      <alignment horizontal="left" vertical="center"/>
    </xf>
    <xf numFmtId="0" fontId="22" fillId="0" borderId="36" xfId="41" applyFont="1" applyBorder="1" applyAlignment="1">
      <alignment horizontal="left" vertical="center"/>
    </xf>
    <xf numFmtId="0" fontId="22" fillId="0" borderId="37" xfId="41" applyFont="1" applyBorder="1" applyAlignment="1">
      <alignment horizontal="left" vertical="center"/>
    </xf>
    <xf numFmtId="0" fontId="22" fillId="0" borderId="38" xfId="41" applyFont="1" applyBorder="1" applyAlignment="1">
      <alignment horizontal="left" vertical="center"/>
    </xf>
    <xf numFmtId="0" fontId="13" fillId="0" borderId="28" xfId="0" applyFont="1" applyBorder="1" applyAlignment="1">
      <alignment horizontal="center" vertical="center"/>
    </xf>
    <xf numFmtId="9" fontId="13" fillId="0" borderId="28" xfId="0" applyNumberFormat="1" applyFont="1" applyBorder="1" applyAlignment="1">
      <alignment horizontal="center" vertical="center"/>
    </xf>
    <xf numFmtId="0" fontId="0" fillId="0" borderId="30" xfId="0" applyBorder="1" applyAlignment="1">
      <alignment vertical="center"/>
    </xf>
    <xf numFmtId="0" fontId="0" fillId="0" borderId="29" xfId="0" applyBorder="1" applyAlignment="1">
      <alignment vertical="center"/>
    </xf>
    <xf numFmtId="9" fontId="22" fillId="0" borderId="29" xfId="41" applyNumberFormat="1" applyFont="1" applyBorder="1" applyAlignment="1">
      <alignment horizontal="right" vertical="center"/>
    </xf>
    <xf numFmtId="9" fontId="27" fillId="0" borderId="16" xfId="41" applyNumberFormat="1" applyFont="1" applyBorder="1" applyAlignment="1">
      <alignment horizontal="center" vertical="center"/>
    </xf>
    <xf numFmtId="0" fontId="14" fillId="0" borderId="37" xfId="41" applyNumberFormat="1" applyFont="1" applyBorder="1" applyAlignment="1">
      <alignment horizontal="right" vertical="center"/>
    </xf>
    <xf numFmtId="0" fontId="24" fillId="0" borderId="39" xfId="41" applyFont="1" applyBorder="1" applyAlignment="1">
      <alignment horizontal="left" vertical="center"/>
    </xf>
    <xf numFmtId="0" fontId="24" fillId="0" borderId="0" xfId="41" applyFont="1" applyBorder="1" applyAlignment="1">
      <alignment horizontal="left" vertical="center"/>
    </xf>
    <xf numFmtId="0" fontId="24" fillId="0" borderId="32" xfId="41" applyFont="1" applyBorder="1" applyAlignment="1">
      <alignment horizontal="left" vertical="center"/>
    </xf>
    <xf numFmtId="0" fontId="24" fillId="0" borderId="33" xfId="41" applyFont="1" applyBorder="1" applyAlignment="1">
      <alignment horizontal="left" vertical="top"/>
    </xf>
    <xf numFmtId="0" fontId="24" fillId="0" borderId="34" xfId="41" applyFont="1" applyBorder="1" applyAlignment="1">
      <alignment horizontal="left" vertical="top"/>
    </xf>
    <xf numFmtId="0" fontId="24" fillId="0" borderId="16" xfId="41" applyFont="1" applyBorder="1" applyAlignment="1">
      <alignment horizontal="left" vertical="top"/>
    </xf>
    <xf numFmtId="4" fontId="22" fillId="0" borderId="28" xfId="41" applyNumberFormat="1" applyFont="1" applyBorder="1" applyAlignment="1">
      <alignment horizontal="right" vertical="center"/>
    </xf>
    <xf numFmtId="40" fontId="31" fillId="0" borderId="28" xfId="56" applyFont="1" applyFill="1" applyBorder="1" applyAlignment="1" applyProtection="1">
      <alignment horizontal="center" vertical="top"/>
    </xf>
    <xf numFmtId="0" fontId="32" fillId="0" borderId="30" xfId="0" applyFont="1" applyBorder="1" applyAlignment="1">
      <alignment horizontal="left" vertical="top" wrapText="1"/>
    </xf>
    <xf numFmtId="4" fontId="13" fillId="0" borderId="28" xfId="0" applyNumberFormat="1" applyFont="1" applyBorder="1" applyAlignment="1">
      <alignment horizontal="center"/>
    </xf>
    <xf numFmtId="0" fontId="24" fillId="0" borderId="39" xfId="41" applyFont="1" applyBorder="1" applyAlignment="1">
      <alignment horizontal="left" vertical="top"/>
    </xf>
    <xf numFmtId="0" fontId="24" fillId="0" borderId="0" xfId="41" applyFont="1" applyBorder="1" applyAlignment="1">
      <alignment horizontal="left" vertical="top"/>
    </xf>
    <xf numFmtId="0" fontId="24" fillId="0" borderId="32" xfId="41" applyFont="1" applyBorder="1" applyAlignment="1">
      <alignment horizontal="left" vertical="top"/>
    </xf>
    <xf numFmtId="0" fontId="24" fillId="0" borderId="11" xfId="41" applyFont="1" applyBorder="1" applyAlignment="1">
      <alignment horizontal="left" vertical="top"/>
    </xf>
    <xf numFmtId="0" fontId="24" fillId="0" borderId="24" xfId="41" applyFont="1" applyBorder="1" applyAlignment="1">
      <alignment horizontal="left" vertical="top"/>
    </xf>
    <xf numFmtId="0" fontId="22" fillId="0" borderId="11" xfId="41" applyFont="1" applyBorder="1" applyAlignment="1">
      <alignment vertical="center"/>
    </xf>
    <xf numFmtId="0" fontId="22" fillId="0" borderId="0" xfId="41" applyFont="1" applyBorder="1" applyAlignment="1">
      <alignment horizontal="left" vertical="center"/>
    </xf>
    <xf numFmtId="0" fontId="24" fillId="0" borderId="31" xfId="41" applyFont="1" applyBorder="1" applyAlignment="1">
      <alignment horizontal="left" vertical="top"/>
    </xf>
    <xf numFmtId="0" fontId="24" fillId="0" borderId="30" xfId="41" applyFont="1" applyBorder="1" applyAlignment="1">
      <alignment horizontal="left" vertical="top"/>
    </xf>
    <xf numFmtId="0" fontId="24" fillId="0" borderId="29" xfId="41" applyFont="1" applyBorder="1" applyAlignment="1">
      <alignment horizontal="left" vertical="top"/>
    </xf>
    <xf numFmtId="0" fontId="22" fillId="0" borderId="0" xfId="41" applyFont="1" applyBorder="1" applyAlignment="1">
      <alignment horizontal="left" vertical="top"/>
    </xf>
    <xf numFmtId="9" fontId="22" fillId="0" borderId="28" xfId="56" applyNumberFormat="1" applyFont="1" applyFill="1" applyBorder="1" applyAlignment="1" applyProtection="1">
      <alignment horizontal="center" vertical="center"/>
    </xf>
    <xf numFmtId="14" fontId="22" fillId="0" borderId="0" xfId="41" applyNumberFormat="1" applyFont="1" applyAlignment="1">
      <alignment vertical="center"/>
    </xf>
    <xf numFmtId="0" fontId="22" fillId="0" borderId="0" xfId="39" applyFont="1" applyFill="1" applyAlignment="1">
      <alignment vertical="center"/>
    </xf>
    <xf numFmtId="0" fontId="22" fillId="0" borderId="0" xfId="39" applyFont="1" applyFill="1" applyBorder="1" applyAlignment="1">
      <alignment vertical="center"/>
    </xf>
    <xf numFmtId="0" fontId="22" fillId="0" borderId="0" xfId="39" applyFont="1" applyFill="1" applyBorder="1" applyAlignment="1">
      <alignment horizontal="left" vertical="top"/>
    </xf>
    <xf numFmtId="43" fontId="22" fillId="0" borderId="0" xfId="38" applyNumberFormat="1" applyFont="1" applyBorder="1" applyAlignment="1">
      <alignment vertical="center"/>
    </xf>
    <xf numFmtId="0" fontId="22" fillId="0" borderId="46" xfId="39" applyFont="1" applyBorder="1" applyAlignment="1">
      <alignment vertical="center"/>
    </xf>
    <xf numFmtId="0" fontId="24" fillId="0" borderId="47" xfId="39" applyFont="1" applyBorder="1" applyAlignment="1">
      <alignment horizontal="left" vertical="top"/>
    </xf>
    <xf numFmtId="0" fontId="22" fillId="0" borderId="48" xfId="39" applyFont="1" applyBorder="1" applyAlignment="1">
      <alignment vertical="center"/>
    </xf>
    <xf numFmtId="0" fontId="22" fillId="0" borderId="46" xfId="39" applyFont="1" applyBorder="1" applyAlignment="1">
      <alignment horizontal="left" vertical="top"/>
    </xf>
    <xf numFmtId="0" fontId="22" fillId="0" borderId="49" xfId="41" applyFont="1" applyBorder="1" applyAlignment="1">
      <alignment vertical="center"/>
    </xf>
    <xf numFmtId="0" fontId="13" fillId="0" borderId="44" xfId="0" applyFont="1" applyBorder="1" applyAlignment="1">
      <alignment horizontal="center"/>
    </xf>
    <xf numFmtId="4" fontId="26" fillId="0" borderId="49" xfId="41" applyNumberFormat="1" applyFont="1" applyBorder="1" applyAlignment="1">
      <alignment horizontal="center" vertical="center"/>
    </xf>
    <xf numFmtId="0" fontId="32" fillId="0" borderId="50" xfId="0" applyFont="1" applyBorder="1" applyAlignment="1">
      <alignment horizontal="left" vertical="top" wrapText="1"/>
    </xf>
    <xf numFmtId="4" fontId="22" fillId="0" borderId="51" xfId="41" applyNumberFormat="1" applyFont="1" applyBorder="1" applyAlignment="1">
      <alignment horizontal="right" vertical="center"/>
    </xf>
    <xf numFmtId="49" fontId="22" fillId="0" borderId="52" xfId="41" applyNumberFormat="1" applyFont="1" applyBorder="1" applyAlignment="1">
      <alignment horizontal="center" vertical="center"/>
    </xf>
    <xf numFmtId="4" fontId="22" fillId="0" borderId="53" xfId="41" applyNumberFormat="1" applyFont="1" applyBorder="1" applyAlignment="1">
      <alignment horizontal="right" vertical="center"/>
    </xf>
    <xf numFmtId="4" fontId="22" fillId="0" borderId="54" xfId="41" applyNumberFormat="1" applyFont="1" applyBorder="1" applyAlignment="1">
      <alignment horizontal="right" vertical="center"/>
    </xf>
    <xf numFmtId="0" fontId="22" fillId="18" borderId="55" xfId="0" applyFont="1" applyFill="1" applyBorder="1" applyAlignment="1">
      <alignment horizontal="left" vertical="top"/>
    </xf>
    <xf numFmtId="0" fontId="22" fillId="0" borderId="46" xfId="41" applyFont="1" applyBorder="1" applyAlignment="1">
      <alignment vertical="center"/>
    </xf>
    <xf numFmtId="0" fontId="22" fillId="0" borderId="56" xfId="41" applyFont="1" applyBorder="1" applyAlignment="1">
      <alignment vertical="center"/>
    </xf>
    <xf numFmtId="0" fontId="24" fillId="0" borderId="47" xfId="41" applyFont="1" applyBorder="1" applyAlignment="1">
      <alignment horizontal="left" vertical="top"/>
    </xf>
    <xf numFmtId="0" fontId="24" fillId="0" borderId="57" xfId="41" applyFont="1" applyBorder="1" applyAlignment="1">
      <alignment horizontal="left" vertical="top"/>
    </xf>
    <xf numFmtId="0" fontId="22" fillId="0" borderId="58" xfId="0" applyFont="1" applyBorder="1" applyAlignment="1">
      <alignment horizontal="left" vertical="center"/>
    </xf>
    <xf numFmtId="0" fontId="22" fillId="0" borderId="59" xfId="41" applyFont="1" applyBorder="1" applyAlignment="1">
      <alignment vertical="center"/>
    </xf>
    <xf numFmtId="0" fontId="13" fillId="0" borderId="57" xfId="0" applyFont="1" applyBorder="1" applyAlignment="1">
      <alignment horizontal="center"/>
    </xf>
    <xf numFmtId="40" fontId="26" fillId="0" borderId="60" xfId="56" applyFont="1" applyFill="1" applyBorder="1" applyAlignment="1" applyProtection="1">
      <alignment horizontal="right" vertical="center"/>
    </xf>
    <xf numFmtId="0" fontId="24" fillId="0" borderId="46" xfId="41" applyFont="1" applyBorder="1" applyAlignment="1">
      <alignment horizontal="left" vertical="top"/>
    </xf>
    <xf numFmtId="0" fontId="24" fillId="0" borderId="48" xfId="41" applyFont="1" applyBorder="1" applyAlignment="1">
      <alignment horizontal="left" vertical="top"/>
    </xf>
    <xf numFmtId="0" fontId="24" fillId="0" borderId="61" xfId="41" applyFont="1" applyBorder="1" applyAlignment="1">
      <alignment horizontal="left" vertical="top"/>
    </xf>
    <xf numFmtId="0" fontId="24" fillId="0" borderId="56" xfId="41" applyFont="1" applyBorder="1" applyAlignment="1">
      <alignment horizontal="left" vertical="top"/>
    </xf>
    <xf numFmtId="0" fontId="24" fillId="0" borderId="62" xfId="41" applyFont="1" applyBorder="1" applyAlignment="1">
      <alignment horizontal="left" vertical="top"/>
    </xf>
    <xf numFmtId="0" fontId="22" fillId="0" borderId="61" xfId="41" applyFont="1" applyBorder="1" applyAlignment="1">
      <alignment vertical="center"/>
    </xf>
    <xf numFmtId="0" fontId="22" fillId="0" borderId="46" xfId="41" applyFont="1" applyBorder="1" applyAlignment="1">
      <alignment horizontal="left" vertical="center"/>
    </xf>
    <xf numFmtId="0" fontId="22" fillId="0" borderId="48" xfId="41" applyFont="1" applyBorder="1" applyAlignment="1">
      <alignment horizontal="left" vertical="center"/>
    </xf>
    <xf numFmtId="0" fontId="22" fillId="0" borderId="63" xfId="41" applyFont="1" applyBorder="1" applyAlignment="1">
      <alignment vertical="center"/>
    </xf>
    <xf numFmtId="0" fontId="22" fillId="0" borderId="64" xfId="41" applyFont="1" applyBorder="1" applyAlignment="1">
      <alignment vertical="center"/>
    </xf>
    <xf numFmtId="0" fontId="22" fillId="0" borderId="65" xfId="41" applyFont="1" applyBorder="1" applyAlignment="1">
      <alignment vertical="center"/>
    </xf>
    <xf numFmtId="0" fontId="22" fillId="0" borderId="52" xfId="41" applyFont="1" applyBorder="1" applyAlignment="1">
      <alignment horizontal="center" vertical="center"/>
    </xf>
    <xf numFmtId="0" fontId="24" fillId="0" borderId="50" xfId="41" applyFont="1" applyBorder="1" applyAlignment="1">
      <alignment horizontal="left" vertical="top"/>
    </xf>
    <xf numFmtId="0" fontId="22" fillId="0" borderId="46" xfId="41" applyFont="1" applyBorder="1" applyAlignment="1">
      <alignment horizontal="left" vertical="top"/>
    </xf>
    <xf numFmtId="0" fontId="22" fillId="18" borderId="55" xfId="0" applyFont="1" applyFill="1" applyBorder="1" applyAlignment="1">
      <alignment horizontal="left" vertical="center"/>
    </xf>
    <xf numFmtId="0" fontId="22" fillId="0" borderId="15" xfId="38" applyFont="1" applyBorder="1" applyAlignment="1">
      <alignment horizontal="left" vertical="center"/>
    </xf>
    <xf numFmtId="0" fontId="22" fillId="0" borderId="16" xfId="38" applyFont="1" applyBorder="1" applyAlignment="1">
      <alignment horizontal="center" vertical="center"/>
    </xf>
    <xf numFmtId="0" fontId="22" fillId="0" borderId="16" xfId="38" applyFont="1" applyBorder="1" applyAlignment="1">
      <alignment horizontal="left" vertical="center"/>
    </xf>
    <xf numFmtId="0" fontId="22" fillId="0" borderId="34" xfId="38" applyFont="1" applyBorder="1" applyAlignment="1">
      <alignment horizontal="left" vertical="center"/>
    </xf>
    <xf numFmtId="0" fontId="22" fillId="0" borderId="33" xfId="38" applyFont="1" applyBorder="1" applyAlignment="1">
      <alignment vertical="center"/>
    </xf>
    <xf numFmtId="0" fontId="22" fillId="0" borderId="10" xfId="38" applyFont="1" applyBorder="1" applyAlignment="1">
      <alignment horizontal="left" vertical="center"/>
    </xf>
    <xf numFmtId="0" fontId="22" fillId="0" borderId="11" xfId="38" applyFont="1" applyBorder="1" applyAlignment="1">
      <alignment horizontal="center" vertical="center"/>
    </xf>
    <xf numFmtId="0" fontId="22" fillId="0" borderId="11" xfId="38" applyFont="1" applyBorder="1" applyAlignment="1">
      <alignment horizontal="left" vertical="center"/>
    </xf>
    <xf numFmtId="0" fontId="22" fillId="0" borderId="24" xfId="38" applyFont="1" applyBorder="1" applyAlignment="1">
      <alignment horizontal="left" vertical="center"/>
    </xf>
    <xf numFmtId="0" fontId="22" fillId="0" borderId="69" xfId="38" applyFont="1" applyBorder="1" applyAlignment="1">
      <alignment vertical="center"/>
    </xf>
    <xf numFmtId="0" fontId="22" fillId="0" borderId="0" xfId="38" applyFont="1" applyBorder="1" applyAlignment="1">
      <alignment horizontal="left" vertical="center"/>
    </xf>
    <xf numFmtId="0" fontId="22" fillId="0" borderId="20" xfId="38" applyFont="1" applyBorder="1" applyAlignment="1">
      <alignment horizontal="left" vertical="center"/>
    </xf>
    <xf numFmtId="0" fontId="22" fillId="0" borderId="21" xfId="38" applyFont="1" applyBorder="1" applyAlignment="1">
      <alignment horizontal="center" vertical="center"/>
    </xf>
    <xf numFmtId="0" fontId="22" fillId="0" borderId="21" xfId="38" applyFont="1" applyBorder="1" applyAlignment="1">
      <alignment horizontal="left" vertical="center"/>
    </xf>
    <xf numFmtId="0" fontId="22" fillId="0" borderId="32" xfId="38" applyFont="1" applyBorder="1" applyAlignment="1">
      <alignment horizontal="left" vertical="center"/>
    </xf>
    <xf numFmtId="0" fontId="24" fillId="0" borderId="57" xfId="41" applyFont="1" applyBorder="1" applyAlignment="1">
      <alignment horizontal="left" vertical="center"/>
    </xf>
    <xf numFmtId="0" fontId="13" fillId="0" borderId="51" xfId="0" applyFont="1" applyBorder="1" applyAlignment="1">
      <alignment horizontal="center" vertical="center"/>
    </xf>
    <xf numFmtId="4" fontId="22" fillId="0" borderId="68" xfId="41" applyNumberFormat="1" applyFont="1" applyBorder="1" applyAlignment="1">
      <alignment horizontal="right" vertical="center"/>
    </xf>
    <xf numFmtId="0" fontId="13" fillId="0" borderId="52" xfId="0" applyFont="1" applyBorder="1" applyAlignment="1">
      <alignment horizontal="center" vertical="center" wrapText="1"/>
    </xf>
    <xf numFmtId="2" fontId="29" fillId="0" borderId="52" xfId="0" applyNumberFormat="1" applyFont="1" applyBorder="1" applyAlignment="1">
      <alignment horizontal="center" vertical="center" wrapText="1"/>
    </xf>
    <xf numFmtId="4" fontId="27" fillId="0" borderId="57" xfId="41" applyNumberFormat="1" applyFont="1" applyBorder="1" applyAlignment="1">
      <alignment horizontal="right" vertical="center"/>
    </xf>
    <xf numFmtId="0" fontId="14" fillId="0" borderId="72" xfId="41" applyNumberFormat="1" applyFont="1" applyBorder="1" applyAlignment="1">
      <alignment horizontal="right" vertical="center"/>
    </xf>
    <xf numFmtId="4" fontId="14" fillId="0" borderId="73" xfId="41" applyNumberFormat="1" applyFont="1" applyBorder="1" applyAlignment="1">
      <alignment vertical="center"/>
    </xf>
    <xf numFmtId="0" fontId="24" fillId="0" borderId="46" xfId="41" applyFont="1" applyBorder="1" applyAlignment="1">
      <alignment horizontal="left" vertical="center"/>
    </xf>
    <xf numFmtId="0" fontId="24" fillId="0" borderId="48" xfId="41" applyFont="1" applyBorder="1" applyAlignment="1">
      <alignment horizontal="left" vertical="center"/>
    </xf>
    <xf numFmtId="0" fontId="24" fillId="0" borderId="47" xfId="41" applyFont="1" applyBorder="1" applyAlignment="1">
      <alignment horizontal="left" vertical="center"/>
    </xf>
    <xf numFmtId="0" fontId="24" fillId="0" borderId="62" xfId="41" applyFont="1" applyBorder="1" applyAlignment="1">
      <alignment horizontal="left" vertical="center"/>
    </xf>
    <xf numFmtId="4" fontId="28" fillId="20" borderId="74" xfId="56" applyNumberFormat="1" applyFont="1" applyFill="1" applyBorder="1" applyAlignment="1" applyProtection="1">
      <alignment horizontal="right" vertical="center"/>
    </xf>
    <xf numFmtId="166" fontId="28" fillId="21" borderId="75" xfId="37" applyFont="1" applyFill="1" applyBorder="1" applyAlignment="1">
      <alignment horizontal="right" vertical="center"/>
    </xf>
    <xf numFmtId="4" fontId="28" fillId="20" borderId="75" xfId="0" applyNumberFormat="1" applyFont="1" applyFill="1" applyBorder="1" applyAlignment="1" applyProtection="1">
      <alignment horizontal="right" vertical="center"/>
    </xf>
    <xf numFmtId="166" fontId="28" fillId="21" borderId="76" xfId="37" applyFont="1" applyFill="1" applyBorder="1" applyAlignment="1">
      <alignment horizontal="center" vertical="center"/>
    </xf>
    <xf numFmtId="40" fontId="22" fillId="0" borderId="77" xfId="56" applyFont="1" applyFill="1" applyBorder="1" applyAlignment="1">
      <alignment horizontal="center" vertical="center" wrapText="1"/>
    </xf>
    <xf numFmtId="39" fontId="29" fillId="0" borderId="77" xfId="37" applyNumberFormat="1" applyFont="1" applyFill="1" applyBorder="1" applyAlignment="1" applyProtection="1">
      <alignment horizontal="center" vertical="center" wrapText="1"/>
      <protection locked="0"/>
    </xf>
    <xf numFmtId="0" fontId="22" fillId="0" borderId="76" xfId="38" applyFont="1" applyBorder="1" applyAlignment="1">
      <alignment horizontal="center" vertical="center" wrapText="1"/>
    </xf>
    <xf numFmtId="167" fontId="29" fillId="0" borderId="78" xfId="37" applyNumberFormat="1" applyFont="1" applyFill="1" applyBorder="1" applyAlignment="1" applyProtection="1">
      <alignment horizontal="center" vertical="center" wrapText="1"/>
      <protection locked="0"/>
    </xf>
    <xf numFmtId="167" fontId="29" fillId="0" borderId="77" xfId="37" applyNumberFormat="1" applyFont="1" applyFill="1" applyBorder="1" applyAlignment="1" applyProtection="1">
      <alignment horizontal="center" vertical="center" wrapText="1"/>
      <protection locked="0"/>
    </xf>
    <xf numFmtId="40" fontId="22" fillId="0" borderId="0" xfId="56" applyFont="1" applyFill="1" applyBorder="1" applyAlignment="1">
      <alignment horizontal="left" vertical="center"/>
    </xf>
    <xf numFmtId="40" fontId="22" fillId="0" borderId="0" xfId="56" applyFont="1" applyFill="1" applyBorder="1" applyAlignment="1">
      <alignment vertical="center"/>
    </xf>
    <xf numFmtId="40" fontId="22" fillId="0" borderId="16" xfId="56" applyFont="1" applyFill="1" applyBorder="1" applyAlignment="1">
      <alignment horizontal="left" vertical="center"/>
    </xf>
    <xf numFmtId="40" fontId="22" fillId="0" borderId="11" xfId="56" applyFont="1" applyFill="1" applyBorder="1" applyAlignment="1">
      <alignment horizontal="left" vertical="center"/>
    </xf>
    <xf numFmtId="40" fontId="22" fillId="0" borderId="21" xfId="56" applyFont="1" applyFill="1" applyBorder="1" applyAlignment="1">
      <alignment horizontal="left" vertical="center"/>
    </xf>
    <xf numFmtId="40" fontId="22" fillId="0" borderId="0" xfId="56" applyFont="1" applyFill="1" applyAlignment="1">
      <alignment vertical="center"/>
    </xf>
    <xf numFmtId="0" fontId="22" fillId="0" borderId="17" xfId="38" applyFont="1" applyBorder="1" applyAlignment="1">
      <alignment vertical="center"/>
    </xf>
    <xf numFmtId="4" fontId="22" fillId="0" borderId="0" xfId="39" applyNumberFormat="1" applyFont="1" applyAlignment="1">
      <alignment vertical="center"/>
    </xf>
    <xf numFmtId="0" fontId="22" fillId="0" borderId="80" xfId="41" applyFont="1" applyBorder="1" applyAlignment="1">
      <alignment horizontal="left" vertical="center"/>
    </xf>
    <xf numFmtId="0" fontId="22" fillId="0" borderId="81" xfId="41" applyFont="1" applyBorder="1" applyAlignment="1">
      <alignment horizontal="left" vertical="center"/>
    </xf>
    <xf numFmtId="0" fontId="22" fillId="0" borderId="49" xfId="41" applyFont="1" applyBorder="1" applyAlignment="1">
      <alignment horizontal="left" vertical="center"/>
    </xf>
    <xf numFmtId="0" fontId="22" fillId="0" borderId="59" xfId="41" applyFont="1" applyBorder="1" applyAlignment="1">
      <alignment horizontal="left" vertical="center"/>
    </xf>
    <xf numFmtId="0" fontId="27" fillId="0" borderId="83" xfId="0" applyFont="1" applyBorder="1" applyAlignment="1">
      <alignment horizontal="center"/>
    </xf>
    <xf numFmtId="4" fontId="22" fillId="0" borderId="0" xfId="41" applyNumberFormat="1" applyFont="1" applyAlignment="1">
      <alignment vertical="center"/>
    </xf>
    <xf numFmtId="0" fontId="22" fillId="0" borderId="63" xfId="0" applyFont="1" applyBorder="1" applyAlignment="1">
      <alignment horizontal="left" vertical="center"/>
    </xf>
    <xf numFmtId="0" fontId="22" fillId="0" borderId="64" xfId="39" applyFont="1" applyBorder="1" applyAlignment="1">
      <alignment vertical="center"/>
    </xf>
    <xf numFmtId="0" fontId="22" fillId="0" borderId="64" xfId="39" applyFont="1" applyFill="1" applyBorder="1" applyAlignment="1">
      <alignment vertical="center"/>
    </xf>
    <xf numFmtId="0" fontId="27" fillId="20" borderId="85" xfId="39" applyFont="1" applyFill="1" applyBorder="1" applyAlignment="1">
      <alignment vertical="center"/>
    </xf>
    <xf numFmtId="0" fontId="22" fillId="0" borderId="86" xfId="39" applyFont="1" applyBorder="1" applyAlignment="1">
      <alignment vertical="center"/>
    </xf>
    <xf numFmtId="0" fontId="22" fillId="0" borderId="87" xfId="39" applyFont="1" applyBorder="1" applyAlignment="1">
      <alignment vertical="center"/>
    </xf>
    <xf numFmtId="0" fontId="24" fillId="0" borderId="16" xfId="39" applyFont="1" applyFill="1" applyBorder="1" applyAlignment="1">
      <alignment horizontal="left" vertical="top"/>
    </xf>
    <xf numFmtId="4" fontId="27" fillId="0" borderId="88" xfId="39" applyNumberFormat="1" applyFont="1" applyBorder="1" applyAlignment="1"/>
    <xf numFmtId="0" fontId="27" fillId="0" borderId="89" xfId="39" applyFont="1" applyBorder="1" applyAlignment="1"/>
    <xf numFmtId="4" fontId="27" fillId="0" borderId="90" xfId="39" applyNumberFormat="1" applyFont="1" applyBorder="1" applyAlignment="1"/>
    <xf numFmtId="0" fontId="27" fillId="0" borderId="93" xfId="39" applyFont="1" applyFill="1" applyBorder="1" applyAlignment="1">
      <alignment horizontal="center" vertical="center"/>
    </xf>
    <xf numFmtId="0" fontId="27" fillId="0" borderId="94" xfId="39" applyFont="1" applyBorder="1" applyAlignment="1">
      <alignment horizontal="center" vertical="center"/>
    </xf>
    <xf numFmtId="0" fontId="27" fillId="0" borderId="95" xfId="39" applyFont="1" applyBorder="1" applyAlignment="1">
      <alignment horizontal="center" vertical="center"/>
    </xf>
    <xf numFmtId="0" fontId="27" fillId="0" borderId="96" xfId="39" applyFont="1" applyBorder="1" applyAlignment="1">
      <alignment horizontal="center" vertical="center"/>
    </xf>
    <xf numFmtId="166" fontId="22" fillId="22" borderId="0" xfId="37" applyFont="1" applyFill="1" applyBorder="1" applyAlignment="1">
      <alignment horizontal="justify" vertical="center" wrapText="1"/>
    </xf>
    <xf numFmtId="4" fontId="28" fillId="20" borderId="97" xfId="56" applyNumberFormat="1" applyFont="1" applyFill="1" applyBorder="1" applyAlignment="1" applyProtection="1">
      <alignment horizontal="center" vertical="center"/>
    </xf>
    <xf numFmtId="0" fontId="22" fillId="18" borderId="98" xfId="0" applyFont="1" applyFill="1" applyBorder="1" applyAlignment="1">
      <alignment horizontal="center" vertical="center"/>
    </xf>
    <xf numFmtId="0" fontId="25" fillId="18" borderId="99" xfId="38" applyFont="1" applyFill="1" applyBorder="1" applyAlignment="1">
      <alignment horizontal="center" vertical="center"/>
    </xf>
    <xf numFmtId="0" fontId="25" fillId="18" borderId="100" xfId="38" applyFont="1" applyFill="1" applyBorder="1" applyAlignment="1">
      <alignment horizontal="center" vertical="center"/>
    </xf>
    <xf numFmtId="0" fontId="27" fillId="0" borderId="101" xfId="39" applyFont="1" applyBorder="1" applyAlignment="1">
      <alignment horizontal="center" vertical="center"/>
    </xf>
    <xf numFmtId="0" fontId="27" fillId="0" borderId="46" xfId="39" applyFont="1" applyBorder="1" applyAlignment="1">
      <alignment horizontal="center" vertical="center"/>
    </xf>
    <xf numFmtId="40" fontId="22" fillId="0" borderId="28" xfId="56" applyFont="1" applyFill="1" applyBorder="1" applyAlignment="1" applyProtection="1">
      <alignment horizontal="center" vertical="center"/>
    </xf>
    <xf numFmtId="4" fontId="22" fillId="0" borderId="28" xfId="41" applyNumberFormat="1" applyFont="1" applyBorder="1" applyAlignment="1">
      <alignment horizontal="center" vertical="center"/>
    </xf>
    <xf numFmtId="40" fontId="22" fillId="0" borderId="51" xfId="56" applyFont="1" applyFill="1" applyBorder="1" applyAlignment="1" applyProtection="1">
      <alignment horizontal="right" vertical="center"/>
    </xf>
    <xf numFmtId="0" fontId="14" fillId="0" borderId="0" xfId="40" applyFont="1" applyAlignment="1">
      <alignment horizontal="center" vertical="center"/>
    </xf>
    <xf numFmtId="0" fontId="14" fillId="0" borderId="0" xfId="40" applyFont="1" applyAlignment="1">
      <alignment vertical="center"/>
    </xf>
    <xf numFmtId="38" fontId="14" fillId="0" borderId="0" xfId="56" applyNumberFormat="1" applyFont="1" applyFill="1" applyAlignment="1">
      <alignment horizontal="right" vertical="center"/>
    </xf>
    <xf numFmtId="0" fontId="14" fillId="18" borderId="55" xfId="0" applyFont="1" applyFill="1" applyBorder="1" applyAlignment="1">
      <alignment horizontal="left" vertical="top"/>
    </xf>
    <xf numFmtId="0" fontId="26" fillId="18" borderId="100" xfId="38" applyFont="1" applyFill="1" applyBorder="1" applyAlignment="1">
      <alignment horizontal="center" vertical="center"/>
    </xf>
    <xf numFmtId="0" fontId="26" fillId="0" borderId="113" xfId="40" applyFont="1" applyBorder="1" applyAlignment="1">
      <alignment horizontal="center" vertical="top"/>
    </xf>
    <xf numFmtId="0" fontId="26" fillId="0" borderId="114" xfId="40" applyFont="1" applyBorder="1" applyAlignment="1">
      <alignment horizontal="center" vertical="top"/>
    </xf>
    <xf numFmtId="0" fontId="14" fillId="0" borderId="114" xfId="40" applyFont="1" applyBorder="1" applyAlignment="1">
      <alignment vertical="top"/>
    </xf>
    <xf numFmtId="38" fontId="14" fillId="0" borderId="114" xfId="56" applyNumberFormat="1" applyFont="1" applyFill="1" applyBorder="1" applyAlignment="1">
      <alignment horizontal="right" vertical="top"/>
    </xf>
    <xf numFmtId="0" fontId="14" fillId="0" borderId="115" xfId="40" applyFont="1" applyBorder="1" applyAlignment="1">
      <alignment vertical="top"/>
    </xf>
    <xf numFmtId="0" fontId="14" fillId="0" borderId="61" xfId="40" applyFont="1" applyBorder="1" applyAlignment="1">
      <alignment horizontal="center" vertical="top"/>
    </xf>
    <xf numFmtId="0" fontId="14" fillId="0" borderId="11" xfId="40" applyFont="1" applyBorder="1" applyAlignment="1">
      <alignment horizontal="center" vertical="top"/>
    </xf>
    <xf numFmtId="0" fontId="14" fillId="0" borderId="11" xfId="40" applyFont="1" applyBorder="1" applyAlignment="1">
      <alignment vertical="top"/>
    </xf>
    <xf numFmtId="38" fontId="14" fillId="0" borderId="11" xfId="56" applyNumberFormat="1" applyFont="1" applyFill="1" applyBorder="1" applyAlignment="1">
      <alignment horizontal="right" vertical="top"/>
    </xf>
    <xf numFmtId="0" fontId="14" fillId="0" borderId="56" xfId="40" applyFont="1" applyBorder="1" applyAlignment="1">
      <alignment vertical="top"/>
    </xf>
    <xf numFmtId="0" fontId="14" fillId="0" borderId="116" xfId="40" applyFont="1" applyBorder="1" applyAlignment="1">
      <alignment horizontal="left" vertical="top"/>
    </xf>
    <xf numFmtId="0" fontId="14" fillId="0" borderId="59" xfId="40" applyFont="1" applyBorder="1" applyAlignment="1">
      <alignment vertical="center"/>
    </xf>
    <xf numFmtId="0" fontId="14" fillId="0" borderId="62" xfId="40" applyFont="1" applyBorder="1" applyAlignment="1">
      <alignment horizontal="center" vertical="center"/>
    </xf>
    <xf numFmtId="43" fontId="14" fillId="0" borderId="0" xfId="56" applyNumberFormat="1" applyFont="1" applyFill="1" applyBorder="1" applyAlignment="1">
      <alignment horizontal="left" vertical="top"/>
    </xf>
    <xf numFmtId="43" fontId="14" fillId="0" borderId="48" xfId="40" applyNumberFormat="1" applyFont="1" applyBorder="1" applyAlignment="1">
      <alignment horizontal="left" vertical="top"/>
    </xf>
    <xf numFmtId="38" fontId="14" fillId="0" borderId="11" xfId="56" applyNumberFormat="1" applyFont="1" applyFill="1" applyBorder="1" applyAlignment="1">
      <alignment horizontal="right" vertical="center"/>
    </xf>
    <xf numFmtId="0" fontId="14" fillId="0" borderId="56" xfId="40" applyFont="1" applyBorder="1" applyAlignment="1">
      <alignment vertical="center"/>
    </xf>
    <xf numFmtId="0" fontId="14" fillId="0" borderId="62" xfId="40" applyFont="1" applyBorder="1" applyAlignment="1">
      <alignment horizontal="left" vertical="top"/>
    </xf>
    <xf numFmtId="0" fontId="14" fillId="0" borderId="65" xfId="40" applyFont="1" applyBorder="1" applyAlignment="1">
      <alignment vertical="center"/>
    </xf>
    <xf numFmtId="0" fontId="14" fillId="0" borderId="0" xfId="40" applyFont="1" applyFill="1" applyAlignment="1">
      <alignment vertical="center"/>
    </xf>
    <xf numFmtId="0" fontId="14" fillId="0" borderId="0" xfId="0" applyFont="1" applyFill="1" applyAlignment="1">
      <alignment vertical="center"/>
    </xf>
    <xf numFmtId="0" fontId="14" fillId="0" borderId="114" xfId="40" applyFont="1" applyFill="1" applyBorder="1" applyAlignment="1">
      <alignment vertical="top"/>
    </xf>
    <xf numFmtId="0" fontId="14" fillId="0" borderId="11" xfId="40" applyFont="1" applyFill="1" applyBorder="1" applyAlignment="1">
      <alignment vertical="top"/>
    </xf>
    <xf numFmtId="0" fontId="14" fillId="0" borderId="44" xfId="40" applyFont="1" applyFill="1" applyBorder="1" applyAlignment="1">
      <alignment horizontal="center" vertical="center"/>
    </xf>
    <xf numFmtId="43" fontId="14" fillId="0" borderId="0" xfId="40" applyNumberFormat="1" applyFont="1" applyFill="1" applyBorder="1" applyAlignment="1">
      <alignment horizontal="left" vertical="top"/>
    </xf>
    <xf numFmtId="0" fontId="14" fillId="0" borderId="0" xfId="40" applyFont="1" applyFill="1" applyBorder="1" applyAlignment="1">
      <alignment vertical="center"/>
    </xf>
    <xf numFmtId="0" fontId="14" fillId="0" borderId="33" xfId="40" applyFont="1" applyFill="1" applyBorder="1" applyAlignment="1">
      <alignment horizontal="left" vertical="top"/>
    </xf>
    <xf numFmtId="0" fontId="14" fillId="0" borderId="64" xfId="40" applyFont="1" applyFill="1" applyBorder="1" applyAlignment="1">
      <alignment vertical="center"/>
    </xf>
    <xf numFmtId="0" fontId="22" fillId="0" borderId="0" xfId="38" applyNumberFormat="1" applyFont="1" applyAlignment="1">
      <alignment vertical="center"/>
    </xf>
    <xf numFmtId="10" fontId="22" fillId="0" borderId="28" xfId="56" applyNumberFormat="1" applyFont="1" applyFill="1" applyBorder="1" applyAlignment="1" applyProtection="1">
      <alignment horizontal="center" vertical="center"/>
    </xf>
    <xf numFmtId="166" fontId="22" fillId="24" borderId="45" xfId="37" applyFont="1" applyFill="1" applyBorder="1" applyAlignment="1">
      <alignment horizontal="left" vertical="center" wrapText="1"/>
    </xf>
    <xf numFmtId="43" fontId="22" fillId="24" borderId="42" xfId="56" applyNumberFormat="1" applyFont="1" applyFill="1" applyBorder="1" applyAlignment="1" applyProtection="1">
      <alignment horizontal="center" vertical="center"/>
      <protection locked="0"/>
    </xf>
    <xf numFmtId="43" fontId="22" fillId="24" borderId="28" xfId="37" applyNumberFormat="1" applyFont="1" applyFill="1" applyBorder="1" applyAlignment="1" applyProtection="1">
      <alignment horizontal="right" vertical="center"/>
      <protection locked="0"/>
    </xf>
    <xf numFmtId="43" fontId="22" fillId="24" borderId="28" xfId="37" applyNumberFormat="1" applyFont="1" applyFill="1" applyBorder="1" applyAlignment="1" applyProtection="1">
      <alignment horizontal="center" vertical="center"/>
      <protection locked="0"/>
    </xf>
    <xf numFmtId="10" fontId="22" fillId="24" borderId="51" xfId="38" applyNumberFormat="1" applyFont="1" applyFill="1" applyBorder="1" applyAlignment="1">
      <alignment horizontal="right" vertical="center"/>
    </xf>
    <xf numFmtId="168" fontId="27" fillId="24" borderId="71" xfId="39" applyNumberFormat="1" applyFont="1" applyFill="1" applyBorder="1" applyAlignment="1">
      <alignment horizontal="justify" vertical="center" wrapText="1"/>
    </xf>
    <xf numFmtId="0" fontId="27" fillId="24" borderId="43" xfId="39" applyFont="1" applyFill="1" applyBorder="1" applyAlignment="1">
      <alignment horizontal="center" vertical="center"/>
    </xf>
    <xf numFmtId="43" fontId="27" fillId="24" borderId="43" xfId="56" applyNumberFormat="1" applyFont="1" applyFill="1" applyBorder="1" applyAlignment="1" applyProtection="1">
      <alignment horizontal="center" vertical="center"/>
      <protection locked="0"/>
    </xf>
    <xf numFmtId="43" fontId="27" fillId="24" borderId="43" xfId="37" applyNumberFormat="1" applyFont="1" applyFill="1" applyBorder="1" applyAlignment="1" applyProtection="1">
      <alignment horizontal="right" vertical="center"/>
      <protection locked="0"/>
    </xf>
    <xf numFmtId="43" fontId="27" fillId="24" borderId="43" xfId="37" applyNumberFormat="1" applyFont="1" applyFill="1" applyBorder="1" applyAlignment="1" applyProtection="1">
      <alignment horizontal="center" vertical="center"/>
      <protection locked="0"/>
    </xf>
    <xf numFmtId="10" fontId="27" fillId="24" borderId="111" xfId="38" applyNumberFormat="1" applyFont="1" applyFill="1" applyBorder="1" applyAlignment="1">
      <alignment horizontal="right" vertical="center"/>
    </xf>
    <xf numFmtId="166" fontId="22" fillId="24" borderId="42" xfId="37" applyFont="1" applyFill="1" applyBorder="1" applyAlignment="1">
      <alignment horizontal="center" vertical="center"/>
    </xf>
    <xf numFmtId="167" fontId="22" fillId="24" borderId="42" xfId="37" applyNumberFormat="1" applyFont="1" applyFill="1" applyBorder="1" applyAlignment="1" applyProtection="1">
      <alignment horizontal="center" vertical="center"/>
      <protection locked="0"/>
    </xf>
    <xf numFmtId="166" fontId="22" fillId="24" borderId="102" xfId="37" applyFont="1" applyFill="1" applyBorder="1" applyAlignment="1">
      <alignment horizontal="left" vertical="center" wrapText="1"/>
    </xf>
    <xf numFmtId="166" fontId="22" fillId="24" borderId="102" xfId="37" applyFont="1" applyFill="1" applyBorder="1" applyAlignment="1">
      <alignment horizontal="center" vertical="center"/>
    </xf>
    <xf numFmtId="166" fontId="22" fillId="24" borderId="71" xfId="37" applyFont="1" applyFill="1" applyBorder="1" applyAlignment="1">
      <alignment horizontal="left" vertical="center" wrapText="1"/>
    </xf>
    <xf numFmtId="167" fontId="22" fillId="24" borderId="109" xfId="37" applyNumberFormat="1" applyFont="1" applyFill="1" applyBorder="1" applyAlignment="1" applyProtection="1">
      <alignment horizontal="center" vertical="center"/>
      <protection locked="0"/>
    </xf>
    <xf numFmtId="38" fontId="14" fillId="24" borderId="42" xfId="56" applyNumberFormat="1" applyFont="1" applyFill="1" applyBorder="1" applyAlignment="1" applyProtection="1">
      <alignment horizontal="center" vertical="center"/>
    </xf>
    <xf numFmtId="43" fontId="14" fillId="24" borderId="106" xfId="40" applyNumberFormat="1" applyFont="1" applyFill="1" applyBorder="1" applyAlignment="1">
      <alignment horizontal="center" vertical="center"/>
    </xf>
    <xf numFmtId="170" fontId="14" fillId="24" borderId="106" xfId="56" applyNumberFormat="1" applyFont="1" applyFill="1" applyBorder="1" applyAlignment="1" applyProtection="1">
      <alignment vertical="center"/>
    </xf>
    <xf numFmtId="38" fontId="14" fillId="24" borderId="117" xfId="56" applyNumberFormat="1" applyFont="1" applyFill="1" applyBorder="1" applyAlignment="1" applyProtection="1">
      <alignment horizontal="center" vertical="center"/>
    </xf>
    <xf numFmtId="43" fontId="14" fillId="24" borderId="42" xfId="40" applyNumberFormat="1" applyFont="1" applyFill="1" applyBorder="1" applyAlignment="1">
      <alignment horizontal="center" vertical="center"/>
    </xf>
    <xf numFmtId="170" fontId="14" fillId="24" borderId="42" xfId="56" applyNumberFormat="1" applyFont="1" applyFill="1" applyBorder="1" applyAlignment="1" applyProtection="1">
      <alignment vertical="center"/>
    </xf>
    <xf numFmtId="38" fontId="14" fillId="24" borderId="42" xfId="56" applyNumberFormat="1" applyFont="1" applyFill="1" applyBorder="1" applyAlignment="1" applyProtection="1">
      <alignment horizontal="center" vertical="center" wrapText="1"/>
    </xf>
    <xf numFmtId="38" fontId="14" fillId="24" borderId="106" xfId="56" applyNumberFormat="1" applyFont="1" applyFill="1" applyBorder="1" applyAlignment="1" applyProtection="1">
      <alignment horizontal="center" vertical="center"/>
    </xf>
    <xf numFmtId="43" fontId="26" fillId="24" borderId="75" xfId="56" applyNumberFormat="1" applyFont="1" applyFill="1" applyBorder="1" applyAlignment="1" applyProtection="1">
      <alignment horizontal="right" vertical="center"/>
    </xf>
    <xf numFmtId="170" fontId="26" fillId="23" borderId="75" xfId="40" applyNumberFormat="1" applyFont="1" applyFill="1" applyBorder="1" applyAlignment="1">
      <alignment vertical="center"/>
    </xf>
    <xf numFmtId="0" fontId="26" fillId="23" borderId="75" xfId="40" applyFont="1" applyFill="1" applyBorder="1" applyAlignment="1">
      <alignment horizontal="center" vertical="center"/>
    </xf>
    <xf numFmtId="170" fontId="26" fillId="23" borderId="74" xfId="40" applyNumberFormat="1" applyFont="1" applyFill="1" applyBorder="1" applyAlignment="1">
      <alignment vertical="center"/>
    </xf>
    <xf numFmtId="0" fontId="27" fillId="24" borderId="61" xfId="41" applyFont="1" applyFill="1" applyBorder="1" applyAlignment="1">
      <alignment horizontal="center" vertical="center"/>
    </xf>
    <xf numFmtId="0" fontId="27" fillId="24" borderId="41" xfId="41" applyFont="1" applyFill="1" applyBorder="1" applyAlignment="1">
      <alignment horizontal="center" vertical="center"/>
    </xf>
    <xf numFmtId="0" fontId="22" fillId="24" borderId="52" xfId="41" applyFont="1" applyFill="1" applyBorder="1" applyAlignment="1">
      <alignment horizontal="center" vertical="center"/>
    </xf>
    <xf numFmtId="10" fontId="22" fillId="24" borderId="25" xfId="56" applyNumberFormat="1" applyFont="1" applyFill="1" applyBorder="1" applyAlignment="1" applyProtection="1">
      <alignment horizontal="center"/>
    </xf>
    <xf numFmtId="10" fontId="22" fillId="24" borderId="44" xfId="0" applyNumberFormat="1" applyFont="1" applyFill="1" applyBorder="1" applyAlignment="1">
      <alignment horizontal="center"/>
    </xf>
    <xf numFmtId="10" fontId="22" fillId="24" borderId="28" xfId="56" applyNumberFormat="1" applyFont="1" applyFill="1" applyBorder="1" applyAlignment="1" applyProtection="1">
      <alignment horizontal="center"/>
    </xf>
    <xf numFmtId="0" fontId="22" fillId="24" borderId="0" xfId="41" applyFont="1" applyFill="1" applyAlignment="1">
      <alignment vertical="center"/>
    </xf>
    <xf numFmtId="10" fontId="27" fillId="24" borderId="35" xfId="0" applyNumberFormat="1" applyFont="1" applyFill="1" applyBorder="1" applyAlignment="1">
      <alignment horizontal="center"/>
    </xf>
    <xf numFmtId="0" fontId="27" fillId="24" borderId="46" xfId="41" applyFont="1" applyFill="1" applyBorder="1" applyAlignment="1">
      <alignment horizontal="center" vertical="center"/>
    </xf>
    <xf numFmtId="0" fontId="27" fillId="24" borderId="0" xfId="41" applyFont="1" applyFill="1" applyBorder="1" applyAlignment="1">
      <alignment horizontal="center" vertical="center"/>
    </xf>
    <xf numFmtId="0" fontId="22" fillId="24" borderId="42" xfId="41" applyFont="1" applyFill="1" applyBorder="1" applyAlignment="1">
      <alignment horizontal="center" vertical="center"/>
    </xf>
    <xf numFmtId="10" fontId="22" fillId="24" borderId="42" xfId="56" applyNumberFormat="1" applyFont="1" applyFill="1" applyBorder="1" applyAlignment="1" applyProtection="1">
      <alignment horizontal="center" vertical="center"/>
    </xf>
    <xf numFmtId="10" fontId="22" fillId="24" borderId="42" xfId="41" applyNumberFormat="1" applyFont="1" applyFill="1" applyBorder="1" applyAlignment="1">
      <alignment horizontal="center" vertical="center"/>
    </xf>
    <xf numFmtId="10" fontId="27" fillId="24" borderId="42" xfId="0" applyNumberFormat="1" applyFont="1" applyFill="1" applyBorder="1" applyAlignment="1">
      <alignment horizontal="center"/>
    </xf>
    <xf numFmtId="0" fontId="14" fillId="25" borderId="58" xfId="41" applyFont="1" applyFill="1" applyBorder="1" applyAlignment="1">
      <alignment horizontal="right" vertical="center"/>
    </xf>
    <xf numFmtId="10" fontId="22" fillId="24" borderId="25" xfId="56" applyNumberFormat="1" applyFont="1" applyFill="1" applyBorder="1" applyAlignment="1" applyProtection="1">
      <alignment horizontal="center" vertical="center"/>
    </xf>
    <xf numFmtId="10" fontId="22" fillId="24" borderId="28" xfId="56" applyNumberFormat="1" applyFont="1" applyFill="1" applyBorder="1" applyAlignment="1" applyProtection="1">
      <alignment horizontal="center" vertical="center"/>
    </xf>
    <xf numFmtId="10" fontId="22" fillId="24" borderId="44" xfId="56" applyNumberFormat="1" applyFont="1" applyFill="1" applyBorder="1" applyAlignment="1" applyProtection="1">
      <alignment horizontal="center" vertical="center"/>
    </xf>
    <xf numFmtId="10" fontId="27" fillId="24" borderId="35" xfId="0" applyNumberFormat="1" applyFont="1" applyFill="1" applyBorder="1" applyAlignment="1">
      <alignment horizontal="center" vertical="center"/>
    </xf>
    <xf numFmtId="0" fontId="27" fillId="24" borderId="66" xfId="41" applyFont="1" applyFill="1" applyBorder="1" applyAlignment="1">
      <alignment horizontal="center" vertical="center"/>
    </xf>
    <xf numFmtId="0" fontId="27" fillId="24" borderId="25" xfId="41" applyFont="1" applyFill="1" applyBorder="1" applyAlignment="1">
      <alignment horizontal="center" vertical="center"/>
    </xf>
    <xf numFmtId="0" fontId="26" fillId="25" borderId="67" xfId="41" applyFont="1" applyFill="1" applyBorder="1" applyAlignment="1">
      <alignment horizontal="right" vertical="center"/>
    </xf>
    <xf numFmtId="0" fontId="26" fillId="25" borderId="40" xfId="41" applyFont="1" applyFill="1" applyBorder="1" applyAlignment="1">
      <alignment horizontal="right" vertical="center"/>
    </xf>
    <xf numFmtId="10" fontId="26" fillId="25" borderId="40" xfId="0" applyNumberFormat="1" applyFont="1" applyFill="1" applyBorder="1" applyAlignment="1">
      <alignment horizontal="center"/>
    </xf>
    <xf numFmtId="10" fontId="27" fillId="24" borderId="84" xfId="56" applyNumberFormat="1" applyFont="1" applyFill="1" applyBorder="1" applyAlignment="1" applyProtection="1">
      <alignment horizontal="center" vertical="center"/>
    </xf>
    <xf numFmtId="40" fontId="33" fillId="0" borderId="0" xfId="56" applyAlignment="1">
      <alignment vertical="center"/>
    </xf>
    <xf numFmtId="40" fontId="33" fillId="0" borderId="0" xfId="56" applyBorder="1" applyAlignment="1">
      <alignment vertical="center"/>
    </xf>
    <xf numFmtId="0" fontId="27" fillId="0" borderId="159" xfId="41" applyFont="1" applyBorder="1" applyAlignment="1">
      <alignment horizontal="center" vertical="center" wrapText="1"/>
    </xf>
    <xf numFmtId="4" fontId="22" fillId="0" borderId="103" xfId="39" applyNumberFormat="1" applyFont="1" applyFill="1" applyBorder="1" applyAlignment="1">
      <alignment horizontal="right" vertical="center"/>
    </xf>
    <xf numFmtId="4" fontId="22" fillId="0" borderId="106" xfId="39" applyNumberFormat="1" applyFont="1" applyFill="1" applyBorder="1" applyAlignment="1">
      <alignment horizontal="right" vertical="center"/>
    </xf>
    <xf numFmtId="43" fontId="22" fillId="0" borderId="31" xfId="37" applyNumberFormat="1" applyFont="1" applyFill="1" applyBorder="1" applyAlignment="1" applyProtection="1">
      <alignment horizontal="right" vertical="center"/>
      <protection locked="0"/>
    </xf>
    <xf numFmtId="4" fontId="22" fillId="0" borderId="118" xfId="39" applyNumberFormat="1" applyFont="1" applyFill="1" applyBorder="1" applyAlignment="1">
      <alignment horizontal="right" vertical="center"/>
    </xf>
    <xf numFmtId="4" fontId="22" fillId="0" borderId="106" xfId="0" applyNumberFormat="1" applyFont="1" applyFill="1" applyBorder="1" applyAlignment="1" applyProtection="1">
      <alignment horizontal="right" vertical="center"/>
      <protection locked="0"/>
    </xf>
    <xf numFmtId="40" fontId="22" fillId="0" borderId="106" xfId="56" applyFont="1" applyFill="1" applyBorder="1" applyAlignment="1">
      <alignment horizontal="right" vertical="center"/>
    </xf>
    <xf numFmtId="43" fontId="22" fillId="0" borderId="107" xfId="56" applyNumberFormat="1" applyFont="1" applyFill="1" applyBorder="1" applyAlignment="1">
      <alignment horizontal="right" vertical="center"/>
    </xf>
    <xf numFmtId="40" fontId="22" fillId="0" borderId="103" xfId="56" applyFont="1" applyFill="1" applyBorder="1" applyAlignment="1">
      <alignment horizontal="right" vertical="center"/>
    </xf>
    <xf numFmtId="43" fontId="22" fillId="0" borderId="104" xfId="56" applyNumberFormat="1" applyFont="1" applyFill="1" applyBorder="1" applyAlignment="1">
      <alignment horizontal="right" vertical="center"/>
    </xf>
    <xf numFmtId="9" fontId="3" fillId="0" borderId="0" xfId="43" applyAlignment="1">
      <alignment vertical="center"/>
    </xf>
    <xf numFmtId="4" fontId="22" fillId="0" borderId="0" xfId="0" applyNumberFormat="1" applyFont="1" applyBorder="1" applyAlignment="1">
      <alignment vertical="center"/>
    </xf>
    <xf numFmtId="0" fontId="2" fillId="0" borderId="0" xfId="57"/>
    <xf numFmtId="0" fontId="36" fillId="0" borderId="46" xfId="30" applyFont="1" applyBorder="1" applyAlignment="1">
      <alignment horizontal="center" vertical="center"/>
    </xf>
    <xf numFmtId="0" fontId="38" fillId="0" borderId="105" xfId="30" applyFont="1" applyBorder="1" applyAlignment="1">
      <alignment vertical="center"/>
    </xf>
    <xf numFmtId="169" fontId="36" fillId="0" borderId="48" xfId="58" applyFont="1" applyBorder="1" applyAlignment="1">
      <alignment vertical="center"/>
    </xf>
    <xf numFmtId="0" fontId="34" fillId="0" borderId="105" xfId="30" applyFont="1" applyBorder="1" applyAlignment="1">
      <alignment vertical="center"/>
    </xf>
    <xf numFmtId="0" fontId="36" fillId="0" borderId="105" xfId="30" applyFont="1" applyBorder="1" applyAlignment="1">
      <alignment vertical="center"/>
    </xf>
    <xf numFmtId="9" fontId="36" fillId="0" borderId="48" xfId="58" applyNumberFormat="1" applyFont="1" applyBorder="1" applyAlignment="1">
      <alignment vertical="center"/>
    </xf>
    <xf numFmtId="0" fontId="35" fillId="0" borderId="105" xfId="30" applyFont="1" applyBorder="1" applyAlignment="1">
      <alignment vertical="center"/>
    </xf>
    <xf numFmtId="169" fontId="38" fillId="0" borderId="48" xfId="58" applyFont="1" applyBorder="1" applyAlignment="1">
      <alignment vertical="center"/>
    </xf>
    <xf numFmtId="171" fontId="36" fillId="0" borderId="48" xfId="30" applyNumberFormat="1" applyFont="1" applyBorder="1" applyAlignment="1">
      <alignment vertical="center"/>
    </xf>
    <xf numFmtId="0" fontId="36" fillId="0" borderId="48" xfId="30" applyFont="1" applyBorder="1" applyAlignment="1">
      <alignment vertical="center"/>
    </xf>
    <xf numFmtId="0" fontId="36" fillId="0" borderId="177" xfId="30" applyFont="1" applyBorder="1" applyAlignment="1">
      <alignment horizontal="center" vertical="center"/>
    </xf>
    <xf numFmtId="0" fontId="36" fillId="0" borderId="64" xfId="30" applyFont="1" applyBorder="1" applyAlignment="1">
      <alignment vertical="center"/>
    </xf>
    <xf numFmtId="171" fontId="36" fillId="0" borderId="142" xfId="30" applyNumberFormat="1" applyFont="1" applyBorder="1" applyAlignment="1">
      <alignment vertical="center"/>
    </xf>
    <xf numFmtId="0" fontId="36" fillId="20" borderId="46" xfId="30" applyFont="1" applyFill="1" applyBorder="1" applyAlignment="1">
      <alignment horizontal="center" vertical="center"/>
    </xf>
    <xf numFmtId="0" fontId="34" fillId="20" borderId="105" xfId="30" applyFont="1" applyFill="1" applyBorder="1" applyAlignment="1">
      <alignment vertical="center"/>
    </xf>
    <xf numFmtId="169" fontId="36" fillId="20" borderId="48" xfId="58" applyFont="1" applyFill="1" applyBorder="1" applyAlignment="1">
      <alignment vertical="center"/>
    </xf>
    <xf numFmtId="172" fontId="39" fillId="0" borderId="48" xfId="30" applyNumberFormat="1" applyFont="1" applyBorder="1" applyAlignment="1">
      <alignment vertical="center"/>
    </xf>
    <xf numFmtId="43" fontId="14" fillId="0" borderId="42" xfId="56" applyNumberFormat="1" applyFont="1" applyFill="1" applyBorder="1" applyAlignment="1">
      <alignment horizontal="right" vertical="center"/>
    </xf>
    <xf numFmtId="40" fontId="14" fillId="0" borderId="42" xfId="56" applyFont="1" applyFill="1" applyBorder="1" applyAlignment="1" applyProtection="1">
      <alignment vertical="center"/>
      <protection locked="0"/>
    </xf>
    <xf numFmtId="0" fontId="14" fillId="24" borderId="119" xfId="56" applyNumberFormat="1" applyFont="1" applyFill="1" applyBorder="1" applyAlignment="1" applyProtection="1">
      <alignment horizontal="center" vertical="center"/>
    </xf>
    <xf numFmtId="43" fontId="2" fillId="0" borderId="0" xfId="57" applyNumberFormat="1"/>
    <xf numFmtId="9" fontId="3" fillId="0" borderId="0" xfId="43" applyBorder="1" applyAlignment="1">
      <alignment vertical="center"/>
    </xf>
    <xf numFmtId="4" fontId="26" fillId="23" borderId="0" xfId="0" applyNumberFormat="1" applyFont="1" applyFill="1" applyBorder="1" applyAlignment="1">
      <alignment vertical="center"/>
    </xf>
    <xf numFmtId="172" fontId="2" fillId="0" borderId="0" xfId="57" applyNumberFormat="1"/>
    <xf numFmtId="10" fontId="3" fillId="0" borderId="0" xfId="43" applyNumberFormat="1" applyAlignment="1">
      <alignment vertical="center"/>
    </xf>
    <xf numFmtId="43" fontId="14" fillId="0" borderId="42" xfId="56" applyNumberFormat="1" applyFont="1" applyFill="1" applyBorder="1" applyAlignment="1" applyProtection="1">
      <alignment vertical="center"/>
    </xf>
    <xf numFmtId="43" fontId="14" fillId="0" borderId="42" xfId="56" quotePrefix="1" applyNumberFormat="1" applyFont="1" applyFill="1" applyBorder="1" applyAlignment="1">
      <alignment horizontal="right" vertical="center"/>
    </xf>
    <xf numFmtId="43" fontId="14" fillId="0" borderId="106" xfId="56" applyNumberFormat="1" applyFont="1" applyFill="1" applyBorder="1" applyAlignment="1">
      <alignment horizontal="right" vertical="center"/>
    </xf>
    <xf numFmtId="43" fontId="14" fillId="0" borderId="106" xfId="56" applyNumberFormat="1" applyFont="1" applyFill="1" applyBorder="1" applyAlignment="1" applyProtection="1">
      <alignment vertical="center"/>
    </xf>
    <xf numFmtId="0" fontId="41" fillId="0" borderId="0" xfId="59" applyFont="1" applyAlignment="1">
      <alignment vertical="center"/>
    </xf>
    <xf numFmtId="0" fontId="41" fillId="0" borderId="101" xfId="59" applyFont="1" applyBorder="1" applyAlignment="1">
      <alignment horizontal="center" vertical="center"/>
    </xf>
    <xf numFmtId="0" fontId="41" fillId="0" borderId="86" xfId="59" applyFont="1" applyBorder="1" applyAlignment="1">
      <alignment vertical="center"/>
    </xf>
    <xf numFmtId="0" fontId="41" fillId="0" borderId="87" xfId="59" applyFont="1" applyBorder="1" applyAlignment="1">
      <alignment vertical="center"/>
    </xf>
    <xf numFmtId="0" fontId="43" fillId="0" borderId="140" xfId="59" applyFont="1" applyBorder="1" applyAlignment="1">
      <alignment vertical="center"/>
    </xf>
    <xf numFmtId="0" fontId="43" fillId="0" borderId="85" xfId="59" applyFont="1" applyBorder="1" applyAlignment="1">
      <alignment vertical="center"/>
    </xf>
    <xf numFmtId="0" fontId="43" fillId="0" borderId="74" xfId="59" applyFont="1" applyBorder="1" applyAlignment="1">
      <alignment vertical="center"/>
    </xf>
    <xf numFmtId="0" fontId="43" fillId="0" borderId="45" xfId="59" applyFont="1" applyBorder="1" applyAlignment="1">
      <alignment horizontal="center" vertical="center"/>
    </xf>
    <xf numFmtId="0" fontId="43" fillId="0" borderId="42" xfId="59" applyFont="1" applyBorder="1" applyAlignment="1">
      <alignment horizontal="center" vertical="center"/>
    </xf>
    <xf numFmtId="10" fontId="43" fillId="0" borderId="42" xfId="60" applyNumberFormat="1" applyFont="1" applyBorder="1" applyAlignment="1">
      <alignment horizontal="center" vertical="center"/>
    </xf>
    <xf numFmtId="173" fontId="43" fillId="0" borderId="118" xfId="59" applyNumberFormat="1" applyFont="1" applyBorder="1" applyAlignment="1">
      <alignment horizontal="center" vertical="center"/>
    </xf>
    <xf numFmtId="0" fontId="43" fillId="0" borderId="46" xfId="59" applyFont="1" applyBorder="1" applyAlignment="1">
      <alignment vertical="center"/>
    </xf>
    <xf numFmtId="0" fontId="43" fillId="0" borderId="0" xfId="59" applyFont="1" applyAlignment="1">
      <alignment horizontal="center" vertical="center"/>
    </xf>
    <xf numFmtId="173" fontId="43" fillId="0" borderId="42" xfId="59" applyNumberFormat="1" applyFont="1" applyBorder="1" applyAlignment="1">
      <alignment horizontal="center" vertical="center"/>
    </xf>
    <xf numFmtId="0" fontId="43" fillId="0" borderId="63" xfId="59" applyFont="1" applyBorder="1" applyAlignment="1">
      <alignment vertical="center"/>
    </xf>
    <xf numFmtId="0" fontId="43" fillId="0" borderId="64" xfId="59" applyFont="1" applyBorder="1" applyAlignment="1">
      <alignment horizontal="center" vertical="center"/>
    </xf>
    <xf numFmtId="9" fontId="43" fillId="0" borderId="64" xfId="60" applyFont="1" applyBorder="1" applyAlignment="1">
      <alignment horizontal="center" vertical="center"/>
    </xf>
    <xf numFmtId="2" fontId="41" fillId="0" borderId="0" xfId="59" applyNumberFormat="1" applyFont="1" applyAlignment="1">
      <alignment vertical="center"/>
    </xf>
    <xf numFmtId="0" fontId="45" fillId="0" borderId="0" xfId="59" applyFont="1" applyAlignment="1">
      <alignment horizontal="left" vertical="center"/>
    </xf>
    <xf numFmtId="0" fontId="47" fillId="0" borderId="0" xfId="59" applyFont="1" applyAlignment="1">
      <alignment vertical="center"/>
    </xf>
    <xf numFmtId="0" fontId="41" fillId="0" borderId="0" xfId="59" applyFont="1" applyAlignment="1">
      <alignment horizontal="center" vertical="center"/>
    </xf>
    <xf numFmtId="0" fontId="48" fillId="0" borderId="0" xfId="59" applyFont="1" applyAlignment="1">
      <alignment horizontal="right"/>
    </xf>
    <xf numFmtId="0" fontId="43" fillId="0" borderId="42" xfId="59" applyFont="1" applyBorder="1" applyAlignment="1">
      <alignment horizontal="center"/>
    </xf>
    <xf numFmtId="173" fontId="43" fillId="0" borderId="42" xfId="59" applyNumberFormat="1" applyFont="1" applyBorder="1"/>
    <xf numFmtId="0" fontId="49" fillId="0" borderId="0" xfId="59" applyFont="1" applyAlignment="1">
      <alignment vertical="center"/>
    </xf>
    <xf numFmtId="0" fontId="50" fillId="0" borderId="0" xfId="59" applyFont="1" applyAlignment="1">
      <alignment horizontal="left" vertical="center"/>
    </xf>
    <xf numFmtId="0" fontId="48" fillId="0" borderId="0" xfId="59" applyFont="1" applyAlignment="1">
      <alignment vertical="center"/>
    </xf>
    <xf numFmtId="0" fontId="51" fillId="0" borderId="0" xfId="59" applyFont="1" applyAlignment="1">
      <alignment vertical="center"/>
    </xf>
    <xf numFmtId="0" fontId="48" fillId="0" borderId="0" xfId="59" applyFont="1"/>
    <xf numFmtId="0" fontId="52" fillId="0" borderId="0" xfId="59" applyFont="1" applyAlignment="1">
      <alignment vertical="center"/>
    </xf>
    <xf numFmtId="0" fontId="52" fillId="0" borderId="42" xfId="59" applyFont="1" applyBorder="1" applyAlignment="1">
      <alignment vertical="center"/>
    </xf>
    <xf numFmtId="173" fontId="52" fillId="0" borderId="42" xfId="59" applyNumberFormat="1" applyFont="1" applyBorder="1" applyAlignment="1">
      <alignment vertical="center"/>
    </xf>
    <xf numFmtId="4" fontId="41" fillId="0" borderId="0" xfId="59" applyNumberFormat="1" applyFont="1" applyAlignment="1">
      <alignment vertical="center"/>
    </xf>
    <xf numFmtId="0" fontId="41" fillId="20" borderId="42" xfId="59" applyFont="1" applyFill="1" applyBorder="1" applyAlignment="1">
      <alignment vertical="center"/>
    </xf>
    <xf numFmtId="0" fontId="43" fillId="20" borderId="42" xfId="59" applyFont="1" applyFill="1" applyBorder="1" applyAlignment="1">
      <alignment vertical="center"/>
    </xf>
    <xf numFmtId="0" fontId="43" fillId="20" borderId="154" xfId="59" applyFont="1" applyFill="1" applyBorder="1" applyAlignment="1">
      <alignment vertical="center"/>
    </xf>
    <xf numFmtId="0" fontId="43" fillId="20" borderId="179" xfId="59" applyFont="1" applyFill="1" applyBorder="1" applyAlignment="1">
      <alignment vertical="center"/>
    </xf>
    <xf numFmtId="0" fontId="41" fillId="20" borderId="179" xfId="59" applyFont="1" applyFill="1" applyBorder="1" applyAlignment="1">
      <alignment vertical="center"/>
    </xf>
    <xf numFmtId="9" fontId="43" fillId="0" borderId="42" xfId="60" applyFont="1" applyBorder="1" applyAlignment="1">
      <alignment horizontal="center" vertical="center"/>
    </xf>
    <xf numFmtId="0" fontId="27" fillId="24" borderId="125" xfId="0" applyFont="1" applyFill="1" applyBorder="1" applyAlignment="1">
      <alignment horizontal="left" vertical="center"/>
    </xf>
    <xf numFmtId="4" fontId="27" fillId="24" borderId="124" xfId="56" applyNumberFormat="1" applyFont="1" applyFill="1" applyBorder="1" applyAlignment="1" applyProtection="1">
      <alignment horizontal="right" vertical="center"/>
    </xf>
    <xf numFmtId="0" fontId="22" fillId="0" borderId="125" xfId="0" applyFont="1" applyFill="1" applyBorder="1" applyAlignment="1">
      <alignment horizontal="left" vertical="center" indent="2"/>
    </xf>
    <xf numFmtId="4" fontId="22" fillId="0" borderId="124" xfId="56" applyNumberFormat="1" applyFont="1" applyFill="1" applyBorder="1" applyAlignment="1" applyProtection="1">
      <alignment horizontal="right" vertical="center"/>
    </xf>
    <xf numFmtId="0" fontId="23" fillId="18" borderId="126" xfId="0" applyFont="1" applyFill="1" applyBorder="1" applyAlignment="1">
      <alignment horizontal="center" vertical="center"/>
    </xf>
    <xf numFmtId="0" fontId="22" fillId="18" borderId="127" xfId="0" applyFont="1" applyFill="1" applyBorder="1" applyAlignment="1">
      <alignment horizontal="left" vertical="top"/>
    </xf>
    <xf numFmtId="0" fontId="23" fillId="18" borderId="128" xfId="0" applyFont="1" applyFill="1" applyBorder="1" applyAlignment="1">
      <alignment horizontal="center"/>
    </xf>
    <xf numFmtId="0" fontId="24" fillId="0" borderId="129" xfId="0" applyFont="1" applyBorder="1" applyAlignment="1">
      <alignment horizontal="left" vertical="top"/>
    </xf>
    <xf numFmtId="0" fontId="26" fillId="20" borderId="130" xfId="0" applyFont="1" applyFill="1" applyBorder="1" applyAlignment="1">
      <alignment horizontal="left" vertical="center"/>
    </xf>
    <xf numFmtId="0" fontId="24" fillId="0" borderId="131" xfId="0" applyFont="1" applyBorder="1" applyAlignment="1">
      <alignment horizontal="left" vertical="top"/>
    </xf>
    <xf numFmtId="0" fontId="24" fillId="0" borderId="44" xfId="0" applyFont="1" applyBorder="1" applyAlignment="1">
      <alignment horizontal="left" vertical="top"/>
    </xf>
    <xf numFmtId="0" fontId="22" fillId="0" borderId="120" xfId="0" applyFont="1" applyBorder="1" applyAlignment="1">
      <alignment horizontal="left"/>
    </xf>
    <xf numFmtId="0" fontId="22" fillId="0" borderId="25" xfId="0" applyFont="1" applyBorder="1" applyAlignment="1">
      <alignment horizontal="left"/>
    </xf>
    <xf numFmtId="0" fontId="25" fillId="0" borderId="121" xfId="0" applyFont="1" applyBorder="1" applyAlignment="1">
      <alignment horizontal="center" vertical="center"/>
    </xf>
    <xf numFmtId="0" fontId="25" fillId="0" borderId="122" xfId="0" applyFont="1" applyBorder="1" applyAlignment="1">
      <alignment horizontal="center" vertical="center"/>
    </xf>
    <xf numFmtId="0" fontId="25" fillId="0" borderId="123" xfId="0" applyFont="1" applyBorder="1" applyAlignment="1">
      <alignment horizontal="center" vertical="center"/>
    </xf>
    <xf numFmtId="0" fontId="26" fillId="23" borderId="120" xfId="0" applyFont="1" applyFill="1" applyBorder="1" applyAlignment="1">
      <alignment horizontal="right" vertical="center"/>
    </xf>
    <xf numFmtId="4" fontId="26" fillId="23" borderId="14" xfId="56" applyNumberFormat="1" applyFont="1" applyFill="1" applyBorder="1" applyAlignment="1" applyProtection="1">
      <alignment horizontal="right" vertical="center"/>
    </xf>
    <xf numFmtId="0" fontId="22" fillId="0" borderId="125" xfId="0" applyFont="1" applyFill="1" applyBorder="1" applyAlignment="1">
      <alignment horizontal="left" vertical="center"/>
    </xf>
    <xf numFmtId="4" fontId="22" fillId="0" borderId="124" xfId="0" applyNumberFormat="1" applyFont="1" applyFill="1" applyBorder="1" applyAlignment="1">
      <alignment horizontal="right" vertical="center"/>
    </xf>
    <xf numFmtId="4" fontId="27" fillId="24" borderId="124" xfId="0" applyNumberFormat="1" applyFont="1" applyFill="1" applyBorder="1" applyAlignment="1">
      <alignment horizontal="right" vertical="center"/>
    </xf>
    <xf numFmtId="0" fontId="22" fillId="0" borderId="105" xfId="41" applyFont="1" applyBorder="1" applyAlignment="1">
      <alignment horizontal="left" vertical="center"/>
    </xf>
    <xf numFmtId="0" fontId="22" fillId="0" borderId="134" xfId="0" applyFont="1" applyBorder="1" applyAlignment="1">
      <alignment horizontal="left" vertical="top"/>
    </xf>
    <xf numFmtId="0" fontId="22" fillId="0" borderId="135" xfId="0" applyFont="1" applyBorder="1" applyAlignment="1">
      <alignment horizontal="left" vertical="top"/>
    </xf>
    <xf numFmtId="0" fontId="22" fillId="0" borderId="120" xfId="0" applyFont="1" applyBorder="1" applyAlignment="1">
      <alignment horizontal="center" vertical="top"/>
    </xf>
    <xf numFmtId="0" fontId="22" fillId="0" borderId="131" xfId="0" applyFont="1" applyBorder="1" applyAlignment="1">
      <alignment horizontal="left" vertical="top"/>
    </xf>
    <xf numFmtId="0" fontId="22" fillId="0" borderId="13" xfId="0" applyFont="1" applyBorder="1" applyAlignment="1">
      <alignment horizontal="left" vertical="top"/>
    </xf>
    <xf numFmtId="0" fontId="22" fillId="0" borderId="105" xfId="0" applyFont="1" applyBorder="1" applyAlignment="1">
      <alignment horizontal="left" vertical="top"/>
    </xf>
    <xf numFmtId="0" fontId="22" fillId="0" borderId="120" xfId="0" applyFont="1" applyBorder="1" applyAlignment="1">
      <alignment horizontal="left" vertical="top"/>
    </xf>
    <xf numFmtId="0" fontId="26" fillId="0" borderId="14" xfId="0" applyFont="1" applyBorder="1" applyAlignment="1">
      <alignment horizontal="center" vertical="top"/>
    </xf>
    <xf numFmtId="0" fontId="26" fillId="23" borderId="136" xfId="0" applyFont="1" applyFill="1" applyBorder="1" applyAlignment="1">
      <alignment horizontal="right" vertical="center"/>
    </xf>
    <xf numFmtId="4" fontId="26" fillId="23" borderId="128" xfId="0" applyNumberFormat="1" applyFont="1" applyFill="1" applyBorder="1" applyAlignment="1">
      <alignment horizontal="right" vertical="center"/>
    </xf>
    <xf numFmtId="0" fontId="22" fillId="0" borderId="132" xfId="0" applyFont="1" applyFill="1" applyBorder="1" applyAlignment="1">
      <alignment horizontal="left" vertical="center"/>
    </xf>
    <xf numFmtId="4" fontId="22" fillId="0" borderId="133" xfId="56" applyNumberFormat="1" applyFont="1" applyFill="1" applyBorder="1" applyAlignment="1" applyProtection="1">
      <alignment horizontal="right" vertical="center"/>
    </xf>
    <xf numFmtId="166" fontId="28" fillId="0" borderId="140" xfId="37" applyFont="1" applyBorder="1" applyAlignment="1">
      <alignment horizontal="right" vertical="center"/>
    </xf>
    <xf numFmtId="166" fontId="28" fillId="0" borderId="85" xfId="37" applyFont="1" applyBorder="1" applyAlignment="1">
      <alignment horizontal="right" vertical="center"/>
    </xf>
    <xf numFmtId="0" fontId="25" fillId="18" borderId="137" xfId="38" applyFont="1" applyFill="1" applyBorder="1" applyAlignment="1">
      <alignment horizontal="center" vertical="center"/>
    </xf>
    <xf numFmtId="0" fontId="22" fillId="0" borderId="15" xfId="0" applyFont="1" applyBorder="1" applyAlignment="1">
      <alignment horizontal="left" vertical="top"/>
    </xf>
    <xf numFmtId="0" fontId="22" fillId="0" borderId="16" xfId="0" applyFont="1" applyBorder="1" applyAlignment="1">
      <alignment horizontal="left" vertical="top"/>
    </xf>
    <xf numFmtId="0" fontId="22" fillId="0" borderId="34" xfId="0" applyFont="1" applyBorder="1" applyAlignment="1">
      <alignment horizontal="left" vertical="top"/>
    </xf>
    <xf numFmtId="0" fontId="22" fillId="0" borderId="18" xfId="0" applyFont="1" applyBorder="1" applyAlignment="1">
      <alignment horizontal="left" vertical="top"/>
    </xf>
    <xf numFmtId="0" fontId="22" fillId="0" borderId="0" xfId="0" applyFont="1" applyBorder="1" applyAlignment="1">
      <alignment horizontal="left" vertical="top"/>
    </xf>
    <xf numFmtId="0" fontId="22" fillId="0" borderId="32" xfId="0" applyFont="1" applyBorder="1" applyAlignment="1">
      <alignment horizontal="left" vertical="top"/>
    </xf>
    <xf numFmtId="0" fontId="22" fillId="0" borderId="33" xfId="0" applyFont="1" applyBorder="1" applyAlignment="1">
      <alignment horizontal="left" vertical="top"/>
    </xf>
    <xf numFmtId="0" fontId="22" fillId="0" borderId="39" xfId="0" applyFont="1" applyBorder="1" applyAlignment="1">
      <alignment horizontal="left" vertical="top"/>
    </xf>
    <xf numFmtId="0" fontId="22" fillId="0" borderId="138" xfId="38" applyFont="1" applyBorder="1" applyAlignment="1">
      <alignment horizontal="left" vertical="top"/>
    </xf>
    <xf numFmtId="0" fontId="22" fillId="0" borderId="114" xfId="38" applyFont="1" applyBorder="1" applyAlignment="1">
      <alignment horizontal="left" vertical="top"/>
    </xf>
    <xf numFmtId="0" fontId="22" fillId="0" borderId="139" xfId="38" applyFont="1" applyBorder="1" applyAlignment="1">
      <alignment horizontal="left" vertical="top"/>
    </xf>
    <xf numFmtId="0" fontId="22" fillId="0" borderId="10" xfId="38" applyFont="1" applyBorder="1" applyAlignment="1">
      <alignment horizontal="left" vertical="top"/>
    </xf>
    <xf numFmtId="0" fontId="22" fillId="0" borderId="11" xfId="38" applyFont="1" applyBorder="1" applyAlignment="1">
      <alignment horizontal="left" vertical="top"/>
    </xf>
    <xf numFmtId="0" fontId="22" fillId="0" borderId="24" xfId="38" applyFont="1" applyBorder="1" applyAlignment="1">
      <alignment horizontal="left" vertical="top"/>
    </xf>
    <xf numFmtId="0" fontId="27" fillId="20" borderId="140" xfId="39" applyFont="1" applyFill="1" applyBorder="1" applyAlignment="1">
      <alignment horizontal="center" vertical="center"/>
    </xf>
    <xf numFmtId="0" fontId="27" fillId="20" borderId="85" xfId="39" applyFont="1" applyFill="1" applyBorder="1" applyAlignment="1">
      <alignment horizontal="center" vertical="center"/>
    </xf>
    <xf numFmtId="168" fontId="27" fillId="24" borderId="140" xfId="39" applyNumberFormat="1" applyFont="1" applyFill="1" applyBorder="1" applyAlignment="1">
      <alignment horizontal="left" vertical="center"/>
    </xf>
    <xf numFmtId="168" fontId="27" fillId="24" borderId="85" xfId="39" applyNumberFormat="1" applyFont="1" applyFill="1" applyBorder="1" applyAlignment="1">
      <alignment horizontal="left" vertical="center"/>
    </xf>
    <xf numFmtId="168" fontId="27" fillId="24" borderId="74" xfId="39" applyNumberFormat="1" applyFont="1" applyFill="1" applyBorder="1" applyAlignment="1">
      <alignment horizontal="left" vertical="center"/>
    </xf>
    <xf numFmtId="0" fontId="22" fillId="0" borderId="46" xfId="39" applyFont="1" applyBorder="1" applyAlignment="1">
      <alignment horizontal="left" vertical="center"/>
    </xf>
    <xf numFmtId="0" fontId="22" fillId="0" borderId="0" xfId="39" applyFont="1" applyBorder="1" applyAlignment="1">
      <alignment horizontal="left" vertical="center"/>
    </xf>
    <xf numFmtId="0" fontId="22" fillId="0" borderId="48" xfId="39" applyFont="1" applyBorder="1" applyAlignment="1">
      <alignment horizontal="left" vertical="center"/>
    </xf>
    <xf numFmtId="0" fontId="22" fillId="0" borderId="63" xfId="39" applyFont="1" applyBorder="1" applyAlignment="1">
      <alignment horizontal="left" vertical="center"/>
    </xf>
    <xf numFmtId="0" fontId="22" fillId="0" borderId="64" xfId="39" applyFont="1" applyBorder="1" applyAlignment="1">
      <alignment horizontal="left" vertical="center"/>
    </xf>
    <xf numFmtId="0" fontId="22" fillId="0" borderId="65" xfId="39" applyFont="1" applyBorder="1" applyAlignment="1">
      <alignment horizontal="left" vertical="center"/>
    </xf>
    <xf numFmtId="0" fontId="24" fillId="0" borderId="91" xfId="39" applyFont="1" applyBorder="1" applyAlignment="1">
      <alignment horizontal="left" vertical="top"/>
    </xf>
    <xf numFmtId="0" fontId="24" fillId="0" borderId="92" xfId="39" applyFont="1" applyBorder="1" applyAlignment="1">
      <alignment horizontal="left" vertical="top"/>
    </xf>
    <xf numFmtId="0" fontId="24" fillId="0" borderId="45" xfId="39" applyFont="1" applyBorder="1" applyAlignment="1">
      <alignment horizontal="left" vertical="top"/>
    </xf>
    <xf numFmtId="0" fontId="24" fillId="0" borderId="42" xfId="39" applyFont="1" applyBorder="1" applyAlignment="1">
      <alignment horizontal="left" vertical="top"/>
    </xf>
    <xf numFmtId="0" fontId="24" fillId="0" borderId="117" xfId="39" applyFont="1" applyBorder="1" applyAlignment="1">
      <alignment horizontal="left" vertical="top"/>
    </xf>
    <xf numFmtId="0" fontId="24" fillId="0" borderId="103" xfId="39" applyFont="1" applyBorder="1" applyAlignment="1">
      <alignment horizontal="left" vertical="top"/>
    </xf>
    <xf numFmtId="0" fontId="24" fillId="0" borderId="110" xfId="39" applyFont="1" applyBorder="1" applyAlignment="1">
      <alignment horizontal="left" vertical="top"/>
    </xf>
    <xf numFmtId="0" fontId="24" fillId="0" borderId="112" xfId="39" applyFont="1" applyBorder="1" applyAlignment="1">
      <alignment horizontal="left" vertical="top"/>
    </xf>
    <xf numFmtId="0" fontId="22" fillId="0" borderId="101" xfId="39" applyFont="1" applyBorder="1" applyAlignment="1">
      <alignment horizontal="left" vertical="top"/>
    </xf>
    <xf numFmtId="0" fontId="22" fillId="0" borderId="86" xfId="39" applyFont="1" applyBorder="1" applyAlignment="1">
      <alignment horizontal="left" vertical="top"/>
    </xf>
    <xf numFmtId="40" fontId="22" fillId="24" borderId="140" xfId="56" applyFont="1" applyFill="1" applyBorder="1" applyAlignment="1">
      <alignment horizontal="center" vertical="center"/>
    </xf>
    <xf numFmtId="40" fontId="22" fillId="24" borderId="85" xfId="56" applyFont="1" applyFill="1" applyBorder="1" applyAlignment="1">
      <alignment horizontal="center" vertical="center"/>
    </xf>
    <xf numFmtId="40" fontId="22" fillId="24" borderId="74" xfId="56" applyFont="1" applyFill="1" applyBorder="1" applyAlignment="1">
      <alignment horizontal="center" vertical="center"/>
    </xf>
    <xf numFmtId="0" fontId="14" fillId="0" borderId="0" xfId="0" applyFont="1" applyAlignment="1">
      <alignment horizontal="center" vertical="center"/>
    </xf>
    <xf numFmtId="0" fontId="27" fillId="20" borderId="78" xfId="39" applyFont="1" applyFill="1" applyBorder="1" applyAlignment="1">
      <alignment horizontal="center" vertical="center"/>
    </xf>
    <xf numFmtId="0" fontId="27" fillId="20" borderId="144" xfId="39" applyFont="1" applyFill="1" applyBorder="1" applyAlignment="1">
      <alignment horizontal="center" vertical="center"/>
    </xf>
    <xf numFmtId="0" fontId="27" fillId="20" borderId="146" xfId="39" applyFont="1" applyFill="1" applyBorder="1" applyAlignment="1">
      <alignment horizontal="center" vertical="center"/>
    </xf>
    <xf numFmtId="0" fontId="25" fillId="18" borderId="101" xfId="39" applyFont="1" applyFill="1" applyBorder="1" applyAlignment="1">
      <alignment horizontal="center" vertical="center"/>
    </xf>
    <xf numFmtId="0" fontId="25" fillId="18" borderId="86" xfId="39" applyFont="1" applyFill="1" applyBorder="1" applyAlignment="1">
      <alignment horizontal="center" vertical="center"/>
    </xf>
    <xf numFmtId="0" fontId="25" fillId="18" borderId="87" xfId="39" applyFont="1" applyFill="1" applyBorder="1" applyAlignment="1">
      <alignment horizontal="center" vertical="center"/>
    </xf>
    <xf numFmtId="0" fontId="25" fillId="18" borderId="63" xfId="39" applyFont="1" applyFill="1" applyBorder="1" applyAlignment="1">
      <alignment horizontal="center" vertical="center"/>
    </xf>
    <xf numFmtId="0" fontId="25" fillId="18" borderId="64" xfId="39" applyFont="1" applyFill="1" applyBorder="1" applyAlignment="1">
      <alignment horizontal="center" vertical="center"/>
    </xf>
    <xf numFmtId="0" fontId="25" fillId="18" borderId="65" xfId="39" applyFont="1" applyFill="1" applyBorder="1" applyAlignment="1">
      <alignment horizontal="center" vertical="center"/>
    </xf>
    <xf numFmtId="40" fontId="27" fillId="0" borderId="63" xfId="56" applyFont="1" applyBorder="1" applyAlignment="1">
      <alignment horizontal="right" vertical="center"/>
    </xf>
    <xf numFmtId="40" fontId="27" fillId="0" borderId="64" xfId="56" applyFont="1" applyBorder="1" applyAlignment="1">
      <alignment horizontal="right" vertical="center"/>
    </xf>
    <xf numFmtId="40" fontId="27" fillId="0" borderId="65" xfId="56" applyFont="1" applyBorder="1" applyAlignment="1">
      <alignment horizontal="right" vertical="center"/>
    </xf>
    <xf numFmtId="0" fontId="24" fillId="0" borderId="147" xfId="39" applyFont="1" applyBorder="1" applyAlignment="1">
      <alignment horizontal="left" vertical="top"/>
    </xf>
    <xf numFmtId="0" fontId="24" fillId="0" borderId="148" xfId="39" applyFont="1" applyBorder="1" applyAlignment="1">
      <alignment horizontal="left" vertical="top"/>
    </xf>
    <xf numFmtId="0" fontId="24" fillId="0" borderId="149" xfId="39" applyFont="1" applyBorder="1" applyAlignment="1">
      <alignment horizontal="left" vertical="top"/>
    </xf>
    <xf numFmtId="0" fontId="24" fillId="0" borderId="118" xfId="39" applyFont="1" applyBorder="1" applyAlignment="1">
      <alignment horizontal="left" vertical="top"/>
    </xf>
    <xf numFmtId="0" fontId="24" fillId="0" borderId="41" xfId="39" applyFont="1" applyBorder="1" applyAlignment="1">
      <alignment horizontal="left" vertical="top"/>
    </xf>
    <xf numFmtId="0" fontId="24" fillId="0" borderId="82" xfId="39" applyFont="1" applyBorder="1" applyAlignment="1">
      <alignment horizontal="left" vertical="top"/>
    </xf>
    <xf numFmtId="0" fontId="27" fillId="0" borderId="141" xfId="39" applyFont="1" applyBorder="1" applyAlignment="1">
      <alignment horizontal="center" vertical="center"/>
    </xf>
    <xf numFmtId="0" fontId="27" fillId="0" borderId="142" xfId="39" applyFont="1" applyBorder="1" applyAlignment="1">
      <alignment horizontal="center" vertical="center"/>
    </xf>
    <xf numFmtId="0" fontId="27" fillId="20" borderId="143" xfId="39" applyFont="1" applyFill="1" applyBorder="1" applyAlignment="1">
      <alignment horizontal="center" vertical="center"/>
    </xf>
    <xf numFmtId="0" fontId="27" fillId="20" borderId="145" xfId="39" applyFont="1" applyFill="1" applyBorder="1" applyAlignment="1">
      <alignment horizontal="center" vertical="center"/>
    </xf>
    <xf numFmtId="0" fontId="27" fillId="0" borderId="101" xfId="39" applyFont="1" applyBorder="1" applyAlignment="1">
      <alignment horizontal="right" vertical="center"/>
    </xf>
    <xf numFmtId="0" fontId="27" fillId="0" borderId="86" xfId="39" applyFont="1" applyBorder="1" applyAlignment="1">
      <alignment horizontal="right" vertical="center"/>
    </xf>
    <xf numFmtId="4" fontId="27" fillId="0" borderId="143" xfId="39" applyNumberFormat="1" applyFont="1" applyBorder="1" applyAlignment="1">
      <alignment horizontal="right" vertical="center"/>
    </xf>
    <xf numFmtId="4" fontId="27" fillId="0" borderId="144" xfId="39" applyNumberFormat="1" applyFont="1" applyBorder="1" applyAlignment="1">
      <alignment horizontal="right" vertical="center"/>
    </xf>
    <xf numFmtId="4" fontId="27" fillId="0" borderId="146" xfId="39" applyNumberFormat="1" applyFont="1" applyBorder="1" applyAlignment="1">
      <alignment horizontal="right" vertical="center"/>
    </xf>
    <xf numFmtId="0" fontId="26" fillId="23" borderId="140" xfId="40" applyFont="1" applyFill="1" applyBorder="1" applyAlignment="1">
      <alignment horizontal="center" vertical="center"/>
    </xf>
    <xf numFmtId="0" fontId="26" fillId="23" borderId="85" xfId="40" applyFont="1" applyFill="1" applyBorder="1" applyAlignment="1">
      <alignment horizontal="center" vertical="center"/>
    </xf>
    <xf numFmtId="0" fontId="26" fillId="23" borderId="74" xfId="40" applyFont="1" applyFill="1" applyBorder="1" applyAlignment="1">
      <alignment horizontal="center" vertical="center"/>
    </xf>
    <xf numFmtId="4" fontId="14" fillId="24" borderId="117" xfId="40" applyNumberFormat="1" applyFont="1" applyFill="1" applyBorder="1" applyAlignment="1">
      <alignment horizontal="justify" vertical="center" wrapText="1"/>
    </xf>
    <xf numFmtId="4" fontId="14" fillId="24" borderId="43" xfId="40" applyNumberFormat="1" applyFont="1" applyFill="1" applyBorder="1" applyAlignment="1">
      <alignment horizontal="justify" vertical="center" wrapText="1"/>
    </xf>
    <xf numFmtId="4" fontId="14" fillId="24" borderId="154" xfId="40" applyNumberFormat="1" applyFont="1" applyFill="1" applyBorder="1" applyAlignment="1">
      <alignment horizontal="justify" vertical="center" wrapText="1"/>
    </xf>
    <xf numFmtId="0" fontId="26" fillId="18" borderId="150" xfId="40" applyFont="1" applyFill="1" applyBorder="1" applyAlignment="1">
      <alignment horizontal="center" vertical="center"/>
    </xf>
    <xf numFmtId="0" fontId="26" fillId="18" borderId="155" xfId="40" applyFont="1" applyFill="1" applyBorder="1" applyAlignment="1">
      <alignment horizontal="center" vertical="center"/>
    </xf>
    <xf numFmtId="0" fontId="26" fillId="18" borderId="151" xfId="40" applyFont="1" applyFill="1" applyBorder="1" applyAlignment="1">
      <alignment horizontal="center" vertical="center"/>
    </xf>
    <xf numFmtId="0" fontId="26" fillId="18" borderId="152" xfId="40" applyFont="1" applyFill="1" applyBorder="1" applyAlignment="1">
      <alignment horizontal="center" vertical="center"/>
    </xf>
    <xf numFmtId="0" fontId="26" fillId="18" borderId="156" xfId="40" applyFont="1" applyFill="1" applyBorder="1" applyAlignment="1">
      <alignment horizontal="center" vertical="center"/>
    </xf>
    <xf numFmtId="0" fontId="26" fillId="18" borderId="137" xfId="40" applyFont="1" applyFill="1" applyBorder="1" applyAlignment="1">
      <alignment horizontal="center" vertical="center"/>
    </xf>
    <xf numFmtId="0" fontId="26" fillId="0" borderId="61" xfId="40" applyFont="1" applyBorder="1" applyAlignment="1">
      <alignment horizontal="center" vertical="center"/>
    </xf>
    <xf numFmtId="0" fontId="26" fillId="0" borderId="113" xfId="40" applyFont="1" applyBorder="1" applyAlignment="1">
      <alignment horizontal="center" vertical="center"/>
    </xf>
    <xf numFmtId="0" fontId="14" fillId="0" borderId="24" xfId="40" applyFont="1" applyFill="1" applyBorder="1" applyAlignment="1">
      <alignment horizontal="center" vertical="center"/>
    </xf>
    <xf numFmtId="0" fontId="14" fillId="0" borderId="25" xfId="40" applyFont="1" applyFill="1" applyBorder="1" applyAlignment="1">
      <alignment horizontal="center" vertical="center"/>
    </xf>
    <xf numFmtId="0" fontId="14" fillId="0" borderId="139" xfId="40" applyFont="1" applyFill="1" applyBorder="1" applyAlignment="1">
      <alignment horizontal="center" vertical="center"/>
    </xf>
    <xf numFmtId="0" fontId="14" fillId="0" borderId="26" xfId="40" applyFont="1" applyFill="1" applyBorder="1" applyAlignment="1">
      <alignment horizontal="center" vertical="center"/>
    </xf>
    <xf numFmtId="0" fontId="14" fillId="0" borderId="25" xfId="40" applyFont="1" applyBorder="1" applyAlignment="1">
      <alignment horizontal="center" vertical="center" wrapText="1"/>
    </xf>
    <xf numFmtId="0" fontId="14" fillId="0" borderId="27" xfId="40" applyFont="1" applyBorder="1" applyAlignment="1">
      <alignment horizontal="center" vertical="center" wrapText="1"/>
    </xf>
    <xf numFmtId="38" fontId="14" fillId="0" borderId="25" xfId="56" applyNumberFormat="1" applyFont="1" applyFill="1" applyBorder="1" applyAlignment="1">
      <alignment horizontal="center" vertical="center" wrapText="1"/>
    </xf>
    <xf numFmtId="38" fontId="14" fillId="0" borderId="27" xfId="56" applyNumberFormat="1" applyFont="1" applyFill="1" applyBorder="1" applyAlignment="1">
      <alignment horizontal="center" vertical="center" wrapText="1"/>
    </xf>
    <xf numFmtId="0" fontId="26" fillId="0" borderId="47" xfId="40" applyFont="1" applyBorder="1" applyAlignment="1">
      <alignment horizontal="left" vertical="top"/>
    </xf>
    <xf numFmtId="0" fontId="26" fillId="0" borderId="16" xfId="40" applyFont="1" applyBorder="1" applyAlignment="1">
      <alignment horizontal="left" vertical="top"/>
    </xf>
    <xf numFmtId="0" fontId="26" fillId="0" borderId="34" xfId="40" applyFont="1" applyBorder="1" applyAlignment="1">
      <alignment horizontal="left" vertical="top"/>
    </xf>
    <xf numFmtId="0" fontId="26" fillId="0" borderId="58" xfId="40" applyFont="1" applyBorder="1" applyAlignment="1">
      <alignment horizontal="left" vertical="top"/>
    </xf>
    <xf numFmtId="0" fontId="26" fillId="0" borderId="0" xfId="40" applyFont="1" applyBorder="1" applyAlignment="1">
      <alignment horizontal="left" vertical="top"/>
    </xf>
    <xf numFmtId="0" fontId="26" fillId="0" borderId="81" xfId="40" applyFont="1" applyBorder="1" applyAlignment="1">
      <alignment horizontal="left" vertical="top"/>
    </xf>
    <xf numFmtId="0" fontId="26" fillId="0" borderId="49" xfId="40" applyFont="1" applyBorder="1" applyAlignment="1">
      <alignment horizontal="left" vertical="top"/>
    </xf>
    <xf numFmtId="0" fontId="14" fillId="0" borderId="33" xfId="40" applyFont="1" applyBorder="1" applyAlignment="1">
      <alignment horizontal="left" vertical="top"/>
    </xf>
    <xf numFmtId="0" fontId="14" fillId="0" borderId="16" xfId="40" applyFont="1" applyBorder="1" applyAlignment="1">
      <alignment horizontal="left" vertical="top"/>
    </xf>
    <xf numFmtId="0" fontId="14" fillId="0" borderId="34" xfId="40" applyFont="1" applyBorder="1" applyAlignment="1">
      <alignment horizontal="left" vertical="top"/>
    </xf>
    <xf numFmtId="0" fontId="14" fillId="0" borderId="80" xfId="40" applyFont="1" applyBorder="1" applyAlignment="1">
      <alignment horizontal="left" vertical="top"/>
    </xf>
    <xf numFmtId="0" fontId="14" fillId="0" borderId="81" xfId="40" applyFont="1" applyBorder="1" applyAlignment="1">
      <alignment horizontal="left" vertical="top"/>
    </xf>
    <xf numFmtId="0" fontId="14" fillId="0" borderId="49" xfId="40" applyFont="1" applyBorder="1" applyAlignment="1">
      <alignment horizontal="left" vertical="top"/>
    </xf>
    <xf numFmtId="0" fontId="14" fillId="0" borderId="153" xfId="40" applyFont="1" applyBorder="1" applyAlignment="1">
      <alignment horizontal="center" vertical="center" wrapText="1"/>
    </xf>
    <xf numFmtId="0" fontId="26" fillId="0" borderId="42" xfId="40" applyFont="1" applyBorder="1" applyAlignment="1">
      <alignment horizontal="center" vertical="center"/>
    </xf>
    <xf numFmtId="0" fontId="26" fillId="0" borderId="119" xfId="40" applyFont="1" applyBorder="1" applyAlignment="1">
      <alignment horizontal="center" vertical="center"/>
    </xf>
    <xf numFmtId="0" fontId="14" fillId="0" borderId="0" xfId="40" applyFont="1" applyBorder="1" applyAlignment="1">
      <alignment horizontal="left" vertical="center" wrapText="1"/>
    </xf>
    <xf numFmtId="43" fontId="14" fillId="0" borderId="101" xfId="40" applyNumberFormat="1" applyFont="1" applyBorder="1" applyAlignment="1">
      <alignment horizontal="left" vertical="top"/>
    </xf>
    <xf numFmtId="43" fontId="14" fillId="0" borderId="86" xfId="40" applyNumberFormat="1" applyFont="1" applyBorder="1" applyAlignment="1">
      <alignment horizontal="left" vertical="top"/>
    </xf>
    <xf numFmtId="43" fontId="14" fillId="0" borderId="157" xfId="40" applyNumberFormat="1" applyFont="1" applyBorder="1" applyAlignment="1">
      <alignment horizontal="left" vertical="top"/>
    </xf>
    <xf numFmtId="43" fontId="14" fillId="0" borderId="61" xfId="40" applyNumberFormat="1" applyFont="1" applyBorder="1" applyAlignment="1">
      <alignment horizontal="left" vertical="top"/>
    </xf>
    <xf numFmtId="43" fontId="14" fillId="0" borderId="11" xfId="40" applyNumberFormat="1" applyFont="1" applyBorder="1" applyAlignment="1">
      <alignment horizontal="left" vertical="top"/>
    </xf>
    <xf numFmtId="43" fontId="14" fillId="0" borderId="24" xfId="40" applyNumberFormat="1" applyFont="1" applyBorder="1" applyAlignment="1">
      <alignment horizontal="left" vertical="top"/>
    </xf>
    <xf numFmtId="0" fontId="14" fillId="0" borderId="47" xfId="40" applyFont="1" applyBorder="1" applyAlignment="1">
      <alignment horizontal="left" vertical="top"/>
    </xf>
    <xf numFmtId="0" fontId="14" fillId="0" borderId="63" xfId="40" applyFont="1" applyBorder="1" applyAlignment="1">
      <alignment horizontal="left" vertical="top"/>
    </xf>
    <xf numFmtId="0" fontId="14" fillId="0" borderId="64" xfId="40" applyFont="1" applyBorder="1" applyAlignment="1">
      <alignment horizontal="left" vertical="top"/>
    </xf>
    <xf numFmtId="0" fontId="14" fillId="0" borderId="158" xfId="40" applyFont="1" applyBorder="1" applyAlignment="1">
      <alignment horizontal="left" vertical="top"/>
    </xf>
    <xf numFmtId="49" fontId="14" fillId="24" borderId="42" xfId="40" applyNumberFormat="1" applyFont="1" applyFill="1" applyBorder="1" applyAlignment="1">
      <alignment horizontal="justify" vertical="center" wrapText="1"/>
    </xf>
    <xf numFmtId="49" fontId="33" fillId="24" borderId="42" xfId="0" applyNumberFormat="1" applyFont="1" applyFill="1" applyBorder="1" applyAlignment="1">
      <alignment horizontal="justify" vertical="center" wrapText="1"/>
    </xf>
    <xf numFmtId="43" fontId="26" fillId="24" borderId="140" xfId="40" applyNumberFormat="1" applyFont="1" applyFill="1" applyBorder="1" applyAlignment="1">
      <alignment horizontal="right" vertical="center"/>
    </xf>
    <xf numFmtId="43" fontId="26" fillId="24" borderId="85" xfId="40" applyNumberFormat="1" applyFont="1" applyFill="1" applyBorder="1" applyAlignment="1">
      <alignment horizontal="right" vertical="center"/>
    </xf>
    <xf numFmtId="43" fontId="26" fillId="24" borderId="74" xfId="40" applyNumberFormat="1" applyFont="1" applyFill="1" applyBorder="1" applyAlignment="1">
      <alignment horizontal="right" vertical="center"/>
    </xf>
    <xf numFmtId="49" fontId="14" fillId="24" borderId="106" xfId="40" applyNumberFormat="1" applyFont="1" applyFill="1" applyBorder="1" applyAlignment="1">
      <alignment horizontal="justify" vertical="center" wrapText="1"/>
    </xf>
    <xf numFmtId="49" fontId="33" fillId="24" borderId="106" xfId="0" applyNumberFormat="1" applyFont="1" applyFill="1" applyBorder="1" applyAlignment="1">
      <alignment horizontal="justify" vertical="center" wrapText="1"/>
    </xf>
    <xf numFmtId="0" fontId="14" fillId="24" borderId="117" xfId="40" applyNumberFormat="1" applyFont="1" applyFill="1" applyBorder="1" applyAlignment="1">
      <alignment horizontal="left" vertical="center" wrapText="1"/>
    </xf>
    <xf numFmtId="0" fontId="14" fillId="24" borderId="43" xfId="40" applyNumberFormat="1" applyFont="1" applyFill="1" applyBorder="1" applyAlignment="1">
      <alignment horizontal="left" vertical="center" wrapText="1"/>
    </xf>
    <xf numFmtId="0" fontId="14" fillId="24" borderId="154" xfId="40" applyNumberFormat="1" applyFont="1" applyFill="1" applyBorder="1" applyAlignment="1">
      <alignment horizontal="left" vertical="center" wrapText="1"/>
    </xf>
    <xf numFmtId="0" fontId="24" fillId="0" borderId="161" xfId="41" applyFont="1" applyBorder="1" applyAlignment="1">
      <alignment horizontal="left" vertical="center"/>
    </xf>
    <xf numFmtId="0" fontId="24" fillId="0" borderId="27" xfId="41" applyFont="1" applyBorder="1" applyAlignment="1">
      <alignment horizontal="left" vertical="center"/>
    </xf>
    <xf numFmtId="0" fontId="24" fillId="0" borderId="116" xfId="41" applyFont="1" applyBorder="1" applyAlignment="1">
      <alignment horizontal="left" vertical="center"/>
    </xf>
    <xf numFmtId="0" fontId="24" fillId="0" borderId="143" xfId="41" applyFont="1" applyBorder="1" applyAlignment="1">
      <alignment horizontal="left" vertical="center"/>
    </xf>
    <xf numFmtId="0" fontId="24" fillId="0" borderId="144" xfId="41" applyFont="1" applyBorder="1" applyAlignment="1">
      <alignment horizontal="left" vertical="center"/>
    </xf>
    <xf numFmtId="0" fontId="24" fillId="0" borderId="145" xfId="41" applyFont="1" applyBorder="1" applyAlignment="1">
      <alignment horizontal="left" vertical="center"/>
    </xf>
    <xf numFmtId="2" fontId="29" fillId="0" borderId="31" xfId="0" applyNumberFormat="1" applyFont="1" applyBorder="1" applyAlignment="1">
      <alignment horizontal="justify" vertical="top" wrapText="1"/>
    </xf>
    <xf numFmtId="2" fontId="29" fillId="0" borderId="30" xfId="0" applyNumberFormat="1" applyFont="1" applyBorder="1" applyAlignment="1">
      <alignment horizontal="justify" vertical="top" wrapText="1"/>
    </xf>
    <xf numFmtId="2" fontId="29" fillId="0" borderId="29" xfId="0" applyNumberFormat="1" applyFont="1" applyBorder="1" applyAlignment="1">
      <alignment horizontal="justify" vertical="top" wrapText="1"/>
    </xf>
    <xf numFmtId="0" fontId="22" fillId="0" borderId="31" xfId="0" applyFont="1" applyBorder="1" applyAlignment="1">
      <alignment horizontal="justify" vertical="top" wrapText="1"/>
    </xf>
    <xf numFmtId="0" fontId="22" fillId="0" borderId="30" xfId="0" applyFont="1" applyBorder="1" applyAlignment="1">
      <alignment horizontal="justify" vertical="top" wrapText="1"/>
    </xf>
    <xf numFmtId="0" fontId="22" fillId="0" borderId="29" xfId="0" applyFont="1" applyBorder="1" applyAlignment="1">
      <alignment horizontal="justify" vertical="top" wrapText="1"/>
    </xf>
    <xf numFmtId="0" fontId="27" fillId="0" borderId="34" xfId="41" applyNumberFormat="1" applyFont="1" applyBorder="1" applyAlignment="1">
      <alignment horizontal="right" vertical="center"/>
    </xf>
    <xf numFmtId="0" fontId="25" fillId="18" borderId="150" xfId="41" applyFont="1" applyFill="1" applyBorder="1" applyAlignment="1">
      <alignment horizontal="center" vertical="center"/>
    </xf>
    <xf numFmtId="0" fontId="25" fillId="18" borderId="162" xfId="41" applyFont="1" applyFill="1" applyBorder="1" applyAlignment="1">
      <alignment horizontal="center" vertical="center"/>
    </xf>
    <xf numFmtId="0" fontId="25" fillId="18" borderId="163" xfId="41" applyFont="1" applyFill="1" applyBorder="1" applyAlignment="1">
      <alignment horizontal="center" vertical="center"/>
    </xf>
    <xf numFmtId="0" fontId="25" fillId="18" borderId="164" xfId="41" applyFont="1" applyFill="1" applyBorder="1" applyAlignment="1">
      <alignment horizontal="center" vertical="center"/>
    </xf>
    <xf numFmtId="0" fontId="24" fillId="0" borderId="79" xfId="41" applyFont="1" applyBorder="1" applyAlignment="1">
      <alignment horizontal="left" vertical="center"/>
    </xf>
    <xf numFmtId="0" fontId="24" fillId="0" borderId="26" xfId="41" applyFont="1" applyBorder="1" applyAlignment="1">
      <alignment horizontal="left" vertical="center"/>
    </xf>
    <xf numFmtId="0" fontId="24" fillId="0" borderId="160" xfId="41" applyFont="1" applyBorder="1" applyAlignment="1">
      <alignment horizontal="left" vertical="center"/>
    </xf>
    <xf numFmtId="0" fontId="22" fillId="0" borderId="66" xfId="41" applyFont="1" applyBorder="1" applyAlignment="1">
      <alignment horizontal="center" vertical="center"/>
    </xf>
    <xf numFmtId="0" fontId="22" fillId="0" borderId="25" xfId="41" applyFont="1" applyBorder="1" applyAlignment="1">
      <alignment horizontal="center" vertical="center"/>
    </xf>
    <xf numFmtId="0" fontId="22" fillId="0" borderId="25" xfId="41" applyFont="1" applyBorder="1" applyAlignment="1">
      <alignment horizontal="center" vertical="center" wrapText="1"/>
    </xf>
    <xf numFmtId="0" fontId="22" fillId="0" borderId="153" xfId="41" applyFont="1" applyBorder="1" applyAlignment="1">
      <alignment horizontal="center" vertical="center" wrapText="1"/>
    </xf>
    <xf numFmtId="0" fontId="24" fillId="0" borderId="70" xfId="41" applyFont="1" applyBorder="1" applyAlignment="1">
      <alignment horizontal="left" vertical="center"/>
    </xf>
    <xf numFmtId="0" fontId="24" fillId="0" borderId="44" xfId="41" applyFont="1" applyBorder="1" applyAlignment="1">
      <alignment horizontal="left" vertical="center"/>
    </xf>
    <xf numFmtId="0" fontId="24" fillId="0" borderId="57" xfId="41" applyFont="1" applyBorder="1" applyAlignment="1">
      <alignment horizontal="left" vertical="center"/>
    </xf>
    <xf numFmtId="0" fontId="24" fillId="0" borderId="47" xfId="41" applyFont="1" applyBorder="1" applyAlignment="1">
      <alignment horizontal="left" vertical="top"/>
    </xf>
    <xf numFmtId="0" fontId="24" fillId="0" borderId="34" xfId="41" applyFont="1" applyBorder="1" applyAlignment="1">
      <alignment horizontal="left" vertical="top"/>
    </xf>
    <xf numFmtId="0" fontId="24" fillId="0" borderId="58" xfId="41" applyFont="1" applyBorder="1" applyAlignment="1">
      <alignment horizontal="left" vertical="top"/>
    </xf>
    <xf numFmtId="0" fontId="24" fillId="0" borderId="49" xfId="41" applyFont="1" applyBorder="1" applyAlignment="1">
      <alignment horizontal="left" vertical="top"/>
    </xf>
    <xf numFmtId="2" fontId="29" fillId="0" borderId="50" xfId="0" applyNumberFormat="1" applyFont="1" applyBorder="1" applyAlignment="1">
      <alignment horizontal="center" vertical="center" wrapText="1"/>
    </xf>
    <xf numFmtId="2" fontId="29" fillId="0" borderId="31" xfId="0" applyNumberFormat="1" applyFont="1" applyBorder="1" applyAlignment="1">
      <alignment horizontal="center" vertical="center" wrapText="1"/>
    </xf>
    <xf numFmtId="0" fontId="32" fillId="0" borderId="50" xfId="0" applyFont="1" applyBorder="1" applyAlignment="1">
      <alignment horizontal="left" vertical="top" wrapText="1"/>
    </xf>
    <xf numFmtId="0" fontId="32" fillId="0" borderId="31" xfId="0" applyFont="1" applyBorder="1" applyAlignment="1">
      <alignment horizontal="left" vertical="top" wrapText="1"/>
    </xf>
    <xf numFmtId="49" fontId="22" fillId="0" borderId="52" xfId="41" applyNumberFormat="1" applyFont="1" applyBorder="1" applyAlignment="1">
      <alignment horizontal="center" vertical="center"/>
    </xf>
    <xf numFmtId="49" fontId="22" fillId="0" borderId="28" xfId="41" applyNumberFormat="1" applyFont="1" applyBorder="1" applyAlignment="1">
      <alignment horizontal="center" vertical="center"/>
    </xf>
    <xf numFmtId="0" fontId="22" fillId="0" borderId="50" xfId="0" applyFont="1" applyBorder="1" applyAlignment="1">
      <alignment horizontal="left" vertical="top" wrapText="1"/>
    </xf>
    <xf numFmtId="0" fontId="22" fillId="0" borderId="31" xfId="0" applyFont="1" applyBorder="1" applyAlignment="1">
      <alignment horizontal="left" vertical="top" wrapText="1"/>
    </xf>
    <xf numFmtId="2" fontId="29" fillId="0" borderId="50" xfId="0" applyNumberFormat="1" applyFont="1" applyBorder="1" applyAlignment="1">
      <alignment horizontal="left" vertical="center" wrapText="1"/>
    </xf>
    <xf numFmtId="2" fontId="29" fillId="0" borderId="31" xfId="0" applyNumberFormat="1" applyFont="1" applyBorder="1" applyAlignment="1">
      <alignment horizontal="left" vertical="center" wrapText="1"/>
    </xf>
    <xf numFmtId="49" fontId="22" fillId="0" borderId="50" xfId="41" applyNumberFormat="1" applyFont="1" applyBorder="1" applyAlignment="1">
      <alignment horizontal="center" vertical="center"/>
    </xf>
    <xf numFmtId="49" fontId="22" fillId="0" borderId="31" xfId="41" applyNumberFormat="1" applyFont="1" applyBorder="1" applyAlignment="1">
      <alignment horizontal="center" vertical="center"/>
    </xf>
    <xf numFmtId="0" fontId="24" fillId="0" borderId="79" xfId="41" applyFont="1" applyBorder="1" applyAlignment="1">
      <alignment horizontal="left" vertical="top"/>
    </xf>
    <xf numFmtId="0" fontId="24" fillId="0" borderId="26" xfId="41" applyFont="1" applyBorder="1" applyAlignment="1">
      <alignment horizontal="left" vertical="top"/>
    </xf>
    <xf numFmtId="0" fontId="24" fillId="0" borderId="160" xfId="41" applyFont="1" applyBorder="1" applyAlignment="1">
      <alignment horizontal="left" vertical="top"/>
    </xf>
    <xf numFmtId="0" fontId="22" fillId="0" borderId="161" xfId="41" applyFont="1" applyBorder="1" applyAlignment="1">
      <alignment horizontal="center" vertical="center"/>
    </xf>
    <xf numFmtId="0" fontId="22" fillId="0" borderId="27" xfId="41" applyFont="1" applyBorder="1" applyAlignment="1">
      <alignment horizontal="center" vertical="center"/>
    </xf>
    <xf numFmtId="2" fontId="29" fillId="0" borderId="50" xfId="0" applyNumberFormat="1" applyFont="1" applyBorder="1" applyAlignment="1">
      <alignment horizontal="left" vertical="top" wrapText="1"/>
    </xf>
    <xf numFmtId="2" fontId="29" fillId="0" borderId="31" xfId="0" applyNumberFormat="1" applyFont="1" applyBorder="1" applyAlignment="1">
      <alignment horizontal="left" vertical="top" wrapText="1"/>
    </xf>
    <xf numFmtId="0" fontId="24" fillId="0" borderId="33" xfId="41" applyFont="1" applyBorder="1" applyAlignment="1">
      <alignment horizontal="left" vertical="top"/>
    </xf>
    <xf numFmtId="0" fontId="24" fillId="0" borderId="16" xfId="41" applyFont="1" applyBorder="1" applyAlignment="1">
      <alignment horizontal="left" vertical="top"/>
    </xf>
    <xf numFmtId="0" fontId="24" fillId="0" borderId="80" xfId="41" applyFont="1" applyBorder="1" applyAlignment="1">
      <alignment horizontal="left" vertical="top"/>
    </xf>
    <xf numFmtId="0" fontId="24" fillId="0" borderId="81" xfId="41" applyFont="1" applyBorder="1" applyAlignment="1">
      <alignment horizontal="left" vertical="top"/>
    </xf>
    <xf numFmtId="0" fontId="22" fillId="0" borderId="161" xfId="41" applyFont="1" applyBorder="1" applyAlignment="1">
      <alignment horizontal="left" vertical="top"/>
    </xf>
    <xf numFmtId="0" fontId="22" fillId="0" borderId="27" xfId="41" applyFont="1" applyBorder="1" applyAlignment="1">
      <alignment horizontal="left" vertical="top"/>
    </xf>
    <xf numFmtId="0" fontId="22" fillId="0" borderId="116" xfId="41" applyFont="1" applyBorder="1" applyAlignment="1">
      <alignment horizontal="left" vertical="top"/>
    </xf>
    <xf numFmtId="0" fontId="27" fillId="0" borderId="165" xfId="41" applyNumberFormat="1" applyFont="1" applyBorder="1" applyAlignment="1">
      <alignment horizontal="right" vertical="center"/>
    </xf>
    <xf numFmtId="0" fontId="27" fillId="0" borderId="166" xfId="41" applyNumberFormat="1" applyFont="1" applyBorder="1" applyAlignment="1">
      <alignment horizontal="right" vertical="center"/>
    </xf>
    <xf numFmtId="0" fontId="22" fillId="0" borderId="70" xfId="41" applyFont="1" applyBorder="1" applyAlignment="1">
      <alignment horizontal="left" vertical="center"/>
    </xf>
    <xf numFmtId="0" fontId="22" fillId="0" borderId="44" xfId="41" applyFont="1" applyBorder="1" applyAlignment="1">
      <alignment horizontal="left" vertical="center"/>
    </xf>
    <xf numFmtId="0" fontId="22" fillId="0" borderId="57" xfId="41" applyFont="1" applyBorder="1" applyAlignment="1">
      <alignment horizontal="left" vertical="center"/>
    </xf>
    <xf numFmtId="49" fontId="22" fillId="0" borderId="108" xfId="41" applyNumberFormat="1" applyFont="1" applyBorder="1" applyAlignment="1">
      <alignment horizontal="center" vertical="center"/>
    </xf>
    <xf numFmtId="49" fontId="22" fillId="0" borderId="167" xfId="41" applyNumberFormat="1" applyFont="1" applyBorder="1" applyAlignment="1">
      <alignment horizontal="center" vertical="center"/>
    </xf>
    <xf numFmtId="0" fontId="25" fillId="18" borderId="151" xfId="41" applyFont="1" applyFill="1" applyBorder="1" applyAlignment="1">
      <alignment horizontal="center" vertical="center"/>
    </xf>
    <xf numFmtId="0" fontId="25" fillId="18" borderId="152" xfId="41" applyFont="1" applyFill="1" applyBorder="1" applyAlignment="1">
      <alignment horizontal="center" vertical="center"/>
    </xf>
    <xf numFmtId="0" fontId="25" fillId="18" borderId="137" xfId="41" applyFont="1" applyFill="1" applyBorder="1" applyAlignment="1">
      <alignment horizontal="center" vertical="center"/>
    </xf>
    <xf numFmtId="0" fontId="27" fillId="0" borderId="168" xfId="41" applyFont="1" applyBorder="1" applyAlignment="1">
      <alignment horizontal="center" vertical="center"/>
    </xf>
    <xf numFmtId="0" fontId="27" fillId="0" borderId="159" xfId="41" applyFont="1" applyBorder="1" applyAlignment="1">
      <alignment horizontal="center" vertical="center"/>
    </xf>
    <xf numFmtId="0" fontId="27" fillId="0" borderId="165" xfId="41" applyFont="1" applyBorder="1" applyAlignment="1">
      <alignment horizontal="center" vertical="center"/>
    </xf>
    <xf numFmtId="0" fontId="27" fillId="0" borderId="166" xfId="41" applyFont="1" applyBorder="1" applyAlignment="1">
      <alignment horizontal="center" vertical="center"/>
    </xf>
    <xf numFmtId="0" fontId="27" fillId="24" borderId="118" xfId="41" applyFont="1" applyFill="1" applyBorder="1" applyAlignment="1">
      <alignment horizontal="left" vertical="center"/>
    </xf>
    <xf numFmtId="0" fontId="27" fillId="24" borderId="41" xfId="41" applyFont="1" applyFill="1" applyBorder="1" applyAlignment="1">
      <alignment horizontal="left" vertical="center"/>
    </xf>
    <xf numFmtId="0" fontId="14" fillId="25" borderId="169" xfId="41" applyFont="1" applyFill="1" applyBorder="1" applyAlignment="1">
      <alignment horizontal="center" vertical="center"/>
    </xf>
    <xf numFmtId="0" fontId="14" fillId="25" borderId="170" xfId="41" applyFont="1" applyFill="1" applyBorder="1" applyAlignment="1">
      <alignment horizontal="center" vertical="center"/>
    </xf>
    <xf numFmtId="0" fontId="27" fillId="24" borderId="42" xfId="41" applyFont="1" applyFill="1" applyBorder="1" applyAlignment="1">
      <alignment horizontal="right" vertical="center"/>
    </xf>
    <xf numFmtId="0" fontId="27" fillId="24" borderId="171" xfId="41" applyFont="1" applyFill="1" applyBorder="1" applyAlignment="1">
      <alignment horizontal="left" vertical="center"/>
    </xf>
    <xf numFmtId="0" fontId="27" fillId="24" borderId="0" xfId="41" applyFont="1" applyFill="1" applyBorder="1" applyAlignment="1">
      <alignment horizontal="left" vertical="center"/>
    </xf>
    <xf numFmtId="0" fontId="24" fillId="0" borderId="72" xfId="41" applyFont="1" applyBorder="1" applyAlignment="1">
      <alignment horizontal="left" vertical="top"/>
    </xf>
    <xf numFmtId="0" fontId="24" fillId="0" borderId="38" xfId="41" applyFont="1" applyBorder="1" applyAlignment="1">
      <alignment horizontal="left" vertical="top"/>
    </xf>
    <xf numFmtId="0" fontId="22" fillId="24" borderId="172" xfId="0" applyFont="1" applyFill="1" applyBorder="1" applyAlignment="1">
      <alignment horizontal="left" vertical="center"/>
    </xf>
    <xf numFmtId="0" fontId="22" fillId="24" borderId="173" xfId="0" applyFont="1" applyFill="1" applyBorder="1" applyAlignment="1">
      <alignment horizontal="left" vertical="center"/>
    </xf>
    <xf numFmtId="0" fontId="22" fillId="24" borderId="174" xfId="0" applyFont="1" applyFill="1" applyBorder="1" applyAlignment="1">
      <alignment horizontal="left" vertical="center"/>
    </xf>
    <xf numFmtId="0" fontId="22" fillId="24" borderId="42" xfId="0" applyFont="1" applyFill="1" applyBorder="1" applyAlignment="1">
      <alignment horizontal="left" vertical="center"/>
    </xf>
    <xf numFmtId="0" fontId="27" fillId="24" borderId="47" xfId="41" applyFont="1" applyFill="1" applyBorder="1" applyAlignment="1">
      <alignment horizontal="right" vertical="center"/>
    </xf>
    <xf numFmtId="0" fontId="27" fillId="24" borderId="33" xfId="41" applyFont="1" applyFill="1" applyBorder="1" applyAlignment="1">
      <alignment horizontal="right" vertical="center"/>
    </xf>
    <xf numFmtId="0" fontId="22" fillId="24" borderId="31" xfId="41" applyFont="1" applyFill="1" applyBorder="1" applyAlignment="1">
      <alignment horizontal="left" vertical="center" wrapText="1"/>
    </xf>
    <xf numFmtId="0" fontId="22" fillId="24" borderId="30" xfId="41" applyFont="1" applyFill="1" applyBorder="1" applyAlignment="1">
      <alignment horizontal="left" vertical="center" wrapText="1"/>
    </xf>
    <xf numFmtId="0" fontId="22" fillId="24" borderId="29" xfId="41" applyFont="1" applyFill="1" applyBorder="1" applyAlignment="1">
      <alignment horizontal="left" vertical="center" wrapText="1"/>
    </xf>
    <xf numFmtId="0" fontId="27" fillId="24" borderId="169" xfId="41" applyNumberFormat="1" applyFont="1" applyFill="1" applyBorder="1" applyAlignment="1">
      <alignment horizontal="right" vertical="center"/>
    </xf>
    <xf numFmtId="0" fontId="27" fillId="24" borderId="170" xfId="41" applyNumberFormat="1" applyFont="1" applyFill="1" applyBorder="1" applyAlignment="1">
      <alignment horizontal="right" vertical="center"/>
    </xf>
    <xf numFmtId="0" fontId="14" fillId="25" borderId="175" xfId="41" applyFont="1" applyFill="1" applyBorder="1" applyAlignment="1">
      <alignment horizontal="center" vertical="center"/>
    </xf>
    <xf numFmtId="0" fontId="14" fillId="25" borderId="176" xfId="41" applyFont="1" applyFill="1" applyBorder="1" applyAlignment="1">
      <alignment horizontal="center" vertical="center"/>
    </xf>
    <xf numFmtId="0" fontId="27" fillId="24" borderId="25" xfId="41" applyFont="1" applyFill="1" applyBorder="1" applyAlignment="1">
      <alignment horizontal="left" vertical="center"/>
    </xf>
    <xf numFmtId="0" fontId="22" fillId="24" borderId="28" xfId="41" applyFont="1" applyFill="1" applyBorder="1" applyAlignment="1">
      <alignment horizontal="left" vertical="center"/>
    </xf>
    <xf numFmtId="0" fontId="14" fillId="25" borderId="49" xfId="41" applyFont="1" applyFill="1" applyBorder="1" applyAlignment="1">
      <alignment horizontal="center" vertical="center"/>
    </xf>
    <xf numFmtId="0" fontId="37" fillId="19" borderId="101" xfId="30" applyFont="1" applyFill="1" applyBorder="1" applyAlignment="1">
      <alignment horizontal="center" vertical="center"/>
    </xf>
    <xf numFmtId="0" fontId="37" fillId="19" borderId="86" xfId="30" applyFont="1" applyFill="1" applyBorder="1" applyAlignment="1">
      <alignment horizontal="center" vertical="center"/>
    </xf>
    <xf numFmtId="0" fontId="37" fillId="19" borderId="87" xfId="30" applyFont="1" applyFill="1" applyBorder="1" applyAlignment="1">
      <alignment horizontal="center" vertical="center"/>
    </xf>
    <xf numFmtId="0" fontId="36" fillId="0" borderId="140" xfId="30" applyFont="1" applyBorder="1" applyAlignment="1">
      <alignment horizontal="center" vertical="center" wrapText="1"/>
    </xf>
    <xf numFmtId="0" fontId="36" fillId="0" borderId="85" xfId="30" applyFont="1" applyBorder="1" applyAlignment="1">
      <alignment horizontal="center" vertical="center" wrapText="1"/>
    </xf>
    <xf numFmtId="0" fontId="36" fillId="0" borderId="74" xfId="30" applyFont="1" applyBorder="1" applyAlignment="1">
      <alignment horizontal="center" vertical="center" wrapText="1"/>
    </xf>
    <xf numFmtId="0" fontId="34" fillId="0" borderId="140" xfId="30" applyFont="1" applyBorder="1" applyAlignment="1">
      <alignment horizontal="center" vertical="center"/>
    </xf>
    <xf numFmtId="0" fontId="34" fillId="0" borderId="85" xfId="30" applyFont="1" applyBorder="1" applyAlignment="1">
      <alignment horizontal="center" vertical="center"/>
    </xf>
    <xf numFmtId="0" fontId="34" fillId="0" borderId="74" xfId="30" applyFont="1" applyBorder="1" applyAlignment="1">
      <alignment horizontal="center" vertical="center"/>
    </xf>
    <xf numFmtId="0" fontId="43" fillId="0" borderId="42" xfId="59" applyFont="1" applyBorder="1" applyAlignment="1">
      <alignment horizontal="center" vertical="center"/>
    </xf>
    <xf numFmtId="0" fontId="48" fillId="0" borderId="119" xfId="59" applyFont="1" applyBorder="1" applyAlignment="1">
      <alignment horizontal="left" vertical="center" wrapText="1"/>
    </xf>
    <xf numFmtId="0" fontId="48" fillId="0" borderId="181" xfId="59" applyFont="1" applyBorder="1" applyAlignment="1">
      <alignment horizontal="left" vertical="center" wrapText="1"/>
    </xf>
    <xf numFmtId="0" fontId="48" fillId="0" borderId="106" xfId="59" applyFont="1" applyBorder="1" applyAlignment="1">
      <alignment horizontal="left" vertical="center" wrapText="1"/>
    </xf>
    <xf numFmtId="0" fontId="43" fillId="0" borderId="182" xfId="59" applyFont="1" applyBorder="1" applyAlignment="1">
      <alignment horizontal="center" vertical="center"/>
    </xf>
    <xf numFmtId="0" fontId="43" fillId="0" borderId="183" xfId="59" applyFont="1" applyBorder="1" applyAlignment="1">
      <alignment horizontal="center" vertical="center"/>
    </xf>
    <xf numFmtId="0" fontId="43" fillId="0" borderId="184" xfId="59" applyFont="1" applyBorder="1" applyAlignment="1">
      <alignment horizontal="center" vertical="center"/>
    </xf>
    <xf numFmtId="173" fontId="44" fillId="0" borderId="42" xfId="59" applyNumberFormat="1" applyFont="1" applyBorder="1" applyAlignment="1">
      <alignment horizontal="center" vertical="center"/>
    </xf>
    <xf numFmtId="0" fontId="46" fillId="0" borderId="0" xfId="59" applyFont="1" applyAlignment="1">
      <alignment horizontal="center" vertical="center"/>
    </xf>
    <xf numFmtId="9" fontId="43" fillId="0" borderId="180" xfId="60" applyFont="1" applyBorder="1" applyAlignment="1">
      <alignment horizontal="center" vertical="center"/>
    </xf>
    <xf numFmtId="9" fontId="43" fillId="0" borderId="103" xfId="60" applyFont="1" applyBorder="1" applyAlignment="1">
      <alignment horizontal="center" vertical="center"/>
    </xf>
    <xf numFmtId="9" fontId="43" fillId="0" borderId="104" xfId="60" applyFont="1" applyBorder="1" applyAlignment="1">
      <alignment horizontal="center" vertical="center"/>
    </xf>
    <xf numFmtId="173" fontId="44" fillId="0" borderId="179" xfId="59" applyNumberFormat="1" applyFont="1" applyBorder="1" applyAlignment="1">
      <alignment horizontal="center" vertical="center"/>
    </xf>
    <xf numFmtId="0" fontId="40" fillId="0" borderId="140" xfId="59" applyFont="1" applyBorder="1" applyAlignment="1">
      <alignment horizontal="center" vertical="center" wrapText="1"/>
    </xf>
    <xf numFmtId="0" fontId="40" fillId="0" borderId="85" xfId="59" applyFont="1" applyBorder="1" applyAlignment="1">
      <alignment horizontal="center" vertical="center" wrapText="1"/>
    </xf>
    <xf numFmtId="0" fontId="40" fillId="0" borderId="74" xfId="59" applyFont="1" applyBorder="1" applyAlignment="1">
      <alignment horizontal="center" vertical="center" wrapText="1"/>
    </xf>
    <xf numFmtId="0" fontId="42" fillId="0" borderId="101" xfId="59" applyFont="1" applyBorder="1" applyAlignment="1">
      <alignment horizontal="center" vertical="center"/>
    </xf>
    <xf numFmtId="0" fontId="42" fillId="0" borderId="86" xfId="59" applyFont="1" applyBorder="1" applyAlignment="1">
      <alignment horizontal="center" vertical="center"/>
    </xf>
    <xf numFmtId="173" fontId="42" fillId="0" borderId="89" xfId="59" applyNumberFormat="1" applyFont="1" applyBorder="1" applyAlignment="1" applyProtection="1">
      <alignment horizontal="center" vertical="center"/>
      <protection locked="0"/>
    </xf>
    <xf numFmtId="173" fontId="42" fillId="0" borderId="178" xfId="59" applyNumberFormat="1" applyFont="1" applyBorder="1" applyAlignment="1" applyProtection="1">
      <alignment horizontal="center" vertical="center"/>
      <protection locked="0"/>
    </xf>
    <xf numFmtId="0" fontId="42" fillId="0" borderId="45" xfId="59" applyFont="1" applyBorder="1" applyAlignment="1">
      <alignment horizontal="center" vertical="center"/>
    </xf>
    <xf numFmtId="0" fontId="42" fillId="0" borderId="42" xfId="59" applyFont="1" applyBorder="1" applyAlignment="1">
      <alignment horizontal="center" vertical="center"/>
    </xf>
    <xf numFmtId="0" fontId="42" fillId="0" borderId="106" xfId="59" applyFont="1" applyBorder="1" applyAlignment="1">
      <alignment horizontal="center" vertical="center"/>
    </xf>
    <xf numFmtId="0" fontId="42" fillId="0" borderId="107" xfId="59" applyFont="1" applyBorder="1" applyAlignment="1">
      <alignment horizontal="center" vertical="center"/>
    </xf>
    <xf numFmtId="0" fontId="43" fillId="0" borderId="179" xfId="59" applyFont="1" applyBorder="1" applyAlignment="1">
      <alignment horizontal="center" vertical="center"/>
    </xf>
  </cellXfs>
  <cellStyles count="61">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Excel Built-in Normal" xfId="30" xr:uid="{00000000-0005-0000-0000-00001D000000}"/>
    <cellStyle name="Neutro" xfId="32" builtinId="28" customBuiltin="1"/>
    <cellStyle name="Normal" xfId="0" builtinId="0"/>
    <cellStyle name="Normal 11" xfId="59" xr:uid="{84277106-1EA8-44AA-A3A8-EB675D4F0328}"/>
    <cellStyle name="Normal 2" xfId="33" xr:uid="{00000000-0005-0000-0000-000022000000}"/>
    <cellStyle name="Normal 2 2" xfId="34" xr:uid="{00000000-0005-0000-0000-000023000000}"/>
    <cellStyle name="Normal 3" xfId="57" xr:uid="{111D7490-479C-4F21-BC5C-B04AB59A1927}"/>
    <cellStyle name="Normal 5" xfId="35" xr:uid="{00000000-0005-0000-0000-000024000000}"/>
    <cellStyle name="Normal 7" xfId="36" xr:uid="{00000000-0005-0000-0000-000025000000}"/>
    <cellStyle name="Normal_PP-2A" xfId="37" xr:uid="{00000000-0005-0000-0000-000026000000}"/>
    <cellStyle name="Normal_PP-II" xfId="38" xr:uid="{00000000-0005-0000-0000-000027000000}"/>
    <cellStyle name="Normal_PP-III" xfId="39" xr:uid="{00000000-0005-0000-0000-000028000000}"/>
    <cellStyle name="Normal_PP-V" xfId="40" xr:uid="{00000000-0005-0000-0000-00002A000000}"/>
    <cellStyle name="Normal_PP-VI" xfId="41" xr:uid="{00000000-0005-0000-0000-00002B000000}"/>
    <cellStyle name="Nota" xfId="42" builtinId="10" customBuiltin="1"/>
    <cellStyle name="Porcentagem" xfId="43" builtinId="5"/>
    <cellStyle name="Porcentagem 2" xfId="60" xr:uid="{438DF140-26B5-4FBA-AD09-19D220E2E688}"/>
    <cellStyle name="Ruim" xfId="31" builtinId="27" customBuiltin="1"/>
    <cellStyle name="Saída" xfId="44" builtinId="21" customBuiltin="1"/>
    <cellStyle name="Separador de milhares 10" xfId="58" xr:uid="{4C459366-5488-402C-91BD-B90403FA0CC0}"/>
    <cellStyle name="Separador de milhares 5" xfId="45" xr:uid="{00000000-0005-0000-0000-000030000000}"/>
    <cellStyle name="Separador de milhares 6" xfId="46" xr:uid="{00000000-0005-0000-0000-000031000000}"/>
    <cellStyle name="Separador de milhares 7" xfId="47" xr:uid="{00000000-0005-0000-0000-000032000000}"/>
    <cellStyle name="Texto de Aviso" xfId="48" builtinId="11" customBuiltin="1"/>
    <cellStyle name="Texto Explicativo" xfId="49" builtinId="53" customBuiltin="1"/>
    <cellStyle name="Título 1" xfId="50" builtinId="16" customBuiltin="1"/>
    <cellStyle name="Título 1 1" xfId="51" xr:uid="{00000000-0005-0000-0000-000036000000}"/>
    <cellStyle name="Título 2" xfId="52" builtinId="17" customBuiltin="1"/>
    <cellStyle name="Título 3" xfId="53" builtinId="18" customBuiltin="1"/>
    <cellStyle name="Título 4" xfId="54" builtinId="19" customBuiltin="1"/>
    <cellStyle name="Total" xfId="55" builtinId="25" customBuiltin="1"/>
    <cellStyle name="Vírgula" xfId="56"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6666"/>
      <rgbColor rgb="00FFFFC0"/>
      <rgbColor rgb="00CCFFFF"/>
      <rgbColor rgb="00660066"/>
      <rgbColor rgb="00FF8080"/>
      <rgbColor rgb="000066CC"/>
      <rgbColor rgb="00E3E3E3"/>
      <rgbColor rgb="00000080"/>
      <rgbColor rgb="00FF00FF"/>
      <rgbColor rgb="00FFFF00"/>
      <rgbColor rgb="0000FFFF"/>
      <rgbColor rgb="00800080"/>
      <rgbColor rgb="00800000"/>
      <rgbColor rgb="00008080"/>
      <rgbColor rgb="000000FF"/>
      <rgbColor rgb="0000CCFF"/>
      <rgbColor rgb="00CCFFFF"/>
      <rgbColor rgb="00A0E0E0"/>
      <rgbColor rgb="00FFFF99"/>
      <rgbColor rgb="00A6CAF0"/>
      <rgbColor rgb="00CC9CCC"/>
      <rgbColor rgb="00CC99FF"/>
      <rgbColor rgb="00BFBFBF"/>
      <rgbColor rgb="003333CC"/>
      <rgbColor rgb="0033CCCC"/>
      <rgbColor rgb="00999933"/>
      <rgbColor rgb="00FFCC00"/>
      <rgbColor rgb="00FF9900"/>
      <rgbColor rgb="00FF6600"/>
      <rgbColor rgb="00666699"/>
      <rgbColor rgb="00969696"/>
      <rgbColor rgb="00003366"/>
      <rgbColor rgb="00339966"/>
      <rgbColor rgb="00003300"/>
      <rgbColor rgb="00333300"/>
      <rgbColor rgb="0099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238125</xdr:colOff>
      <xdr:row>2</xdr:row>
      <xdr:rowOff>142875</xdr:rowOff>
    </xdr:to>
    <xdr:pic>
      <xdr:nvPicPr>
        <xdr:cNvPr id="1918" name="Imagem 2">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0502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1</xdr:col>
      <xdr:colOff>152400</xdr:colOff>
      <xdr:row>2</xdr:row>
      <xdr:rowOff>133350</xdr:rowOff>
    </xdr:to>
    <xdr:pic>
      <xdr:nvPicPr>
        <xdr:cNvPr id="2947" name="Imagem 2">
          <a:extLst>
            <a:ext uri="{FF2B5EF4-FFF2-40B4-BE49-F238E27FC236}">
              <a16:creationId xmlns:a16="http://schemas.microsoft.com/office/drawing/2014/main" id="{00000000-0008-0000-0100-0000830B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28575"/>
          <a:ext cx="17145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133350</xdr:rowOff>
    </xdr:from>
    <xdr:to>
      <xdr:col>0</xdr:col>
      <xdr:colOff>1885950</xdr:colOff>
      <xdr:row>4</xdr:row>
      <xdr:rowOff>114300</xdr:rowOff>
    </xdr:to>
    <xdr:pic>
      <xdr:nvPicPr>
        <xdr:cNvPr id="3967" name="Imagem 2">
          <a:extLst>
            <a:ext uri="{FF2B5EF4-FFF2-40B4-BE49-F238E27FC236}">
              <a16:creationId xmlns:a16="http://schemas.microsoft.com/office/drawing/2014/main" id="{00000000-0008-0000-0200-00007F0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33350"/>
          <a:ext cx="18669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85725</xdr:colOff>
      <xdr:row>0</xdr:row>
      <xdr:rowOff>47625</xdr:rowOff>
    </xdr:from>
    <xdr:to>
      <xdr:col>3</xdr:col>
      <xdr:colOff>1219200</xdr:colOff>
      <xdr:row>2</xdr:row>
      <xdr:rowOff>95250</xdr:rowOff>
    </xdr:to>
    <xdr:pic>
      <xdr:nvPicPr>
        <xdr:cNvPr id="6019" name="Imagem 1">
          <a:extLst>
            <a:ext uri="{FF2B5EF4-FFF2-40B4-BE49-F238E27FC236}">
              <a16:creationId xmlns:a16="http://schemas.microsoft.com/office/drawing/2014/main" id="{00000000-0008-0000-0400-00008317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47625"/>
          <a:ext cx="271462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1790700</xdr:colOff>
      <xdr:row>2</xdr:row>
      <xdr:rowOff>28575</xdr:rowOff>
    </xdr:to>
    <xdr:pic>
      <xdr:nvPicPr>
        <xdr:cNvPr id="8062" name="Imagem 2">
          <a:extLst>
            <a:ext uri="{FF2B5EF4-FFF2-40B4-BE49-F238E27FC236}">
              <a16:creationId xmlns:a16="http://schemas.microsoft.com/office/drawing/2014/main" id="{00000000-0008-0000-0600-00007E1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478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1504950</xdr:colOff>
      <xdr:row>1</xdr:row>
      <xdr:rowOff>161925</xdr:rowOff>
    </xdr:to>
    <xdr:pic>
      <xdr:nvPicPr>
        <xdr:cNvPr id="36172" name="Imagem 2">
          <a:extLst>
            <a:ext uri="{FF2B5EF4-FFF2-40B4-BE49-F238E27FC236}">
              <a16:creationId xmlns:a16="http://schemas.microsoft.com/office/drawing/2014/main" id="{00000000-0008-0000-0700-00004C8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2875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1685925</xdr:colOff>
      <xdr:row>2</xdr:row>
      <xdr:rowOff>9525</xdr:rowOff>
    </xdr:to>
    <xdr:pic>
      <xdr:nvPicPr>
        <xdr:cNvPr id="43052" name="Imagem 2">
          <a:extLst>
            <a:ext uri="{FF2B5EF4-FFF2-40B4-BE49-F238E27FC236}">
              <a16:creationId xmlns:a16="http://schemas.microsoft.com/office/drawing/2014/main" id="{00000000-0008-0000-0800-00002CA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43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g Aurea"/>
      <sheetName val="CRONOGRAMA"/>
      <sheetName val="COMPOSIÇÕES"/>
      <sheetName val="RELAÇÃO - COMPOSIÇÕES E INSUMOS"/>
      <sheetName val="mc Big Aurea"/>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7"/>
  <sheetViews>
    <sheetView showGridLines="0" view="pageBreakPreview" zoomScaleNormal="100" zoomScaleSheetLayoutView="100" workbookViewId="0">
      <selection activeCell="W34" sqref="W34"/>
    </sheetView>
  </sheetViews>
  <sheetFormatPr defaultColWidth="11.42578125" defaultRowHeight="11.25" x14ac:dyDescent="0.2"/>
  <cols>
    <col min="1" max="1" width="2.28515625" style="1" customWidth="1"/>
    <col min="2" max="2" width="5" style="1" customWidth="1"/>
    <col min="3" max="3" width="8.7109375" style="1" customWidth="1"/>
    <col min="4" max="4" width="3.42578125" style="1" customWidth="1"/>
    <col min="5" max="5" width="3.5703125" style="1" customWidth="1"/>
    <col min="6" max="7" width="5" style="1" customWidth="1"/>
    <col min="8" max="8" width="1.7109375" style="1" customWidth="1"/>
    <col min="9" max="9" width="8.5703125" style="1" customWidth="1"/>
    <col min="10" max="10" width="8.28515625" style="1" customWidth="1"/>
    <col min="11" max="11" width="4.5703125" style="1" customWidth="1"/>
    <col min="12" max="12" width="5.85546875" style="1" customWidth="1"/>
    <col min="13" max="13" width="11.85546875" style="1" customWidth="1"/>
    <col min="14" max="14" width="3" style="1" customWidth="1"/>
    <col min="15" max="15" width="10.5703125" style="1" customWidth="1"/>
    <col min="16" max="19" width="11.42578125" style="1"/>
    <col min="20" max="20" width="14.7109375" style="1" bestFit="1" customWidth="1"/>
    <col min="21" max="16384" width="11.42578125" style="1"/>
  </cols>
  <sheetData>
    <row r="1" spans="1:19" x14ac:dyDescent="0.2">
      <c r="H1" s="1" t="s">
        <v>265</v>
      </c>
    </row>
    <row r="2" spans="1:19" x14ac:dyDescent="0.2">
      <c r="H2" s="1" t="s">
        <v>0</v>
      </c>
    </row>
    <row r="5" spans="1:19" ht="9.9499999999999993" customHeight="1" thickBot="1" x14ac:dyDescent="0.25">
      <c r="A5" s="371" t="s">
        <v>1</v>
      </c>
      <c r="B5" s="371"/>
      <c r="C5" s="371"/>
      <c r="D5" s="371"/>
      <c r="E5" s="371"/>
      <c r="F5" s="371"/>
      <c r="G5" s="371"/>
      <c r="H5" s="371"/>
      <c r="I5" s="371"/>
      <c r="J5" s="371"/>
      <c r="K5" s="371"/>
      <c r="L5" s="371"/>
      <c r="M5" s="371"/>
      <c r="N5" s="372" t="s">
        <v>2</v>
      </c>
      <c r="O5" s="372"/>
    </row>
    <row r="6" spans="1:19" ht="20.100000000000001" customHeight="1" thickTop="1" thickBot="1" x14ac:dyDescent="0.3">
      <c r="A6" s="371"/>
      <c r="B6" s="371"/>
      <c r="C6" s="371"/>
      <c r="D6" s="371"/>
      <c r="E6" s="371"/>
      <c r="F6" s="371"/>
      <c r="G6" s="371"/>
      <c r="H6" s="371"/>
      <c r="I6" s="371"/>
      <c r="J6" s="371"/>
      <c r="K6" s="371"/>
      <c r="L6" s="371"/>
      <c r="M6" s="371"/>
      <c r="N6" s="373" t="s">
        <v>3</v>
      </c>
      <c r="O6" s="373"/>
    </row>
    <row r="7" spans="1:19" ht="12.6" customHeight="1" thickTop="1" x14ac:dyDescent="0.2">
      <c r="A7" s="374" t="s">
        <v>4</v>
      </c>
      <c r="B7" s="374"/>
      <c r="C7" s="374"/>
      <c r="D7" s="374"/>
      <c r="E7" s="374"/>
      <c r="F7" s="374"/>
      <c r="G7" s="374"/>
      <c r="H7" s="374"/>
      <c r="I7" s="374"/>
      <c r="J7" s="374"/>
      <c r="K7" s="374"/>
      <c r="L7" s="374"/>
      <c r="M7" s="374"/>
      <c r="N7" s="374"/>
      <c r="O7" s="374"/>
    </row>
    <row r="8" spans="1:19" ht="12.6" customHeight="1" x14ac:dyDescent="0.2">
      <c r="A8" s="3"/>
      <c r="B8" s="4"/>
      <c r="C8" s="4"/>
      <c r="D8" s="4"/>
      <c r="E8" s="4"/>
      <c r="F8" s="4"/>
      <c r="G8" s="4"/>
      <c r="H8" s="4"/>
      <c r="I8" s="4"/>
      <c r="J8" s="4"/>
      <c r="K8" s="4"/>
      <c r="L8" s="4"/>
      <c r="M8" s="4"/>
      <c r="N8" s="4"/>
      <c r="O8" s="5"/>
    </row>
    <row r="9" spans="1:19" ht="12.6" customHeight="1" x14ac:dyDescent="0.2">
      <c r="A9" s="376" t="s">
        <v>129</v>
      </c>
      <c r="B9" s="376"/>
      <c r="C9" s="376"/>
      <c r="D9" s="376"/>
      <c r="E9" s="376"/>
      <c r="F9" s="376"/>
      <c r="G9" s="377" t="s">
        <v>5</v>
      </c>
      <c r="H9" s="377"/>
      <c r="I9" s="377"/>
      <c r="J9" s="377"/>
      <c r="K9" s="377"/>
      <c r="L9" s="377"/>
      <c r="M9" s="377"/>
      <c r="N9" s="377"/>
      <c r="O9" s="6" t="s">
        <v>6</v>
      </c>
    </row>
    <row r="10" spans="1:19" ht="12.6" customHeight="1" x14ac:dyDescent="0.2">
      <c r="A10" s="378"/>
      <c r="B10" s="378"/>
      <c r="C10" s="378"/>
      <c r="D10" s="378"/>
      <c r="E10" s="378"/>
      <c r="F10" s="378"/>
      <c r="G10" s="379"/>
      <c r="H10" s="379"/>
      <c r="I10" s="379"/>
      <c r="J10" s="379"/>
      <c r="K10" s="379"/>
      <c r="L10" s="379"/>
      <c r="M10" s="379"/>
      <c r="N10" s="379"/>
      <c r="O10" s="7"/>
    </row>
    <row r="11" spans="1:19" ht="15" customHeight="1" thickBot="1" x14ac:dyDescent="0.25">
      <c r="A11" s="380" t="s">
        <v>264</v>
      </c>
      <c r="B11" s="381"/>
      <c r="C11" s="381"/>
      <c r="D11" s="381"/>
      <c r="E11" s="381"/>
      <c r="F11" s="381"/>
      <c r="G11" s="381"/>
      <c r="H11" s="381"/>
      <c r="I11" s="381"/>
      <c r="J11" s="381"/>
      <c r="K11" s="381"/>
      <c r="L11" s="381"/>
      <c r="M11" s="381"/>
      <c r="N11" s="381"/>
      <c r="O11" s="382"/>
    </row>
    <row r="12" spans="1:19" ht="20.100000000000001" customHeight="1" thickTop="1" x14ac:dyDescent="0.2">
      <c r="A12" s="383" t="s">
        <v>7</v>
      </c>
      <c r="B12" s="383"/>
      <c r="C12" s="383"/>
      <c r="D12" s="383"/>
      <c r="E12" s="383"/>
      <c r="F12" s="383"/>
      <c r="G12" s="383"/>
      <c r="H12" s="383"/>
      <c r="I12" s="383"/>
      <c r="J12" s="383"/>
      <c r="K12" s="383"/>
      <c r="L12" s="383"/>
      <c r="M12" s="383"/>
      <c r="N12" s="384">
        <f>N14+N16+N19</f>
        <v>45930.92</v>
      </c>
      <c r="O12" s="384"/>
    </row>
    <row r="13" spans="1:19" ht="14.1" customHeight="1" x14ac:dyDescent="0.2">
      <c r="A13" s="375" t="s">
        <v>8</v>
      </c>
      <c r="B13" s="375"/>
      <c r="C13" s="375"/>
      <c r="D13" s="375"/>
      <c r="E13" s="375"/>
      <c r="F13" s="375"/>
      <c r="G13" s="375"/>
      <c r="H13" s="375"/>
      <c r="I13" s="375"/>
      <c r="J13" s="375"/>
      <c r="K13" s="375"/>
      <c r="L13" s="375"/>
      <c r="M13" s="375"/>
      <c r="N13" s="375"/>
      <c r="O13" s="375"/>
    </row>
    <row r="14" spans="1:19" ht="14.1" customHeight="1" x14ac:dyDescent="0.2">
      <c r="A14" s="367" t="s">
        <v>9</v>
      </c>
      <c r="B14" s="367"/>
      <c r="C14" s="367"/>
      <c r="D14" s="367"/>
      <c r="E14" s="367"/>
      <c r="F14" s="367"/>
      <c r="G14" s="367"/>
      <c r="H14" s="367"/>
      <c r="I14" s="367"/>
      <c r="J14" s="367"/>
      <c r="K14" s="367"/>
      <c r="L14" s="367"/>
      <c r="M14" s="367"/>
      <c r="N14" s="368">
        <f>N15</f>
        <v>9085.3799999999992</v>
      </c>
      <c r="O14" s="368"/>
      <c r="R14" s="296"/>
    </row>
    <row r="15" spans="1:19" ht="14.1" customHeight="1" x14ac:dyDescent="0.2">
      <c r="A15" s="369" t="s">
        <v>10</v>
      </c>
      <c r="B15" s="369"/>
      <c r="C15" s="369"/>
      <c r="D15" s="369"/>
      <c r="E15" s="369"/>
      <c r="F15" s="369"/>
      <c r="G15" s="369"/>
      <c r="H15" s="369"/>
      <c r="I15" s="369"/>
      <c r="J15" s="369"/>
      <c r="K15" s="369"/>
      <c r="L15" s="369"/>
      <c r="M15" s="369"/>
      <c r="N15" s="370">
        <f>'PFS_I Equipe'!E15</f>
        <v>9085.3799999999992</v>
      </c>
      <c r="O15" s="370"/>
      <c r="Q15" s="284"/>
      <c r="S15" s="8"/>
    </row>
    <row r="16" spans="1:19" s="9" customFormat="1" ht="14.1" customHeight="1" x14ac:dyDescent="0.2">
      <c r="A16" s="367" t="s">
        <v>11</v>
      </c>
      <c r="B16" s="367"/>
      <c r="C16" s="367"/>
      <c r="D16" s="367"/>
      <c r="E16" s="367"/>
      <c r="F16" s="367"/>
      <c r="G16" s="367"/>
      <c r="H16" s="367"/>
      <c r="I16" s="367"/>
      <c r="J16" s="367"/>
      <c r="K16" s="367"/>
      <c r="L16" s="367"/>
      <c r="M16" s="367"/>
      <c r="N16" s="368">
        <f>N17</f>
        <v>6566.01</v>
      </c>
      <c r="O16" s="368"/>
      <c r="Q16" s="284"/>
      <c r="R16" s="296"/>
    </row>
    <row r="17" spans="1:22" ht="14.1" customHeight="1" x14ac:dyDescent="0.2">
      <c r="A17" s="369" t="s">
        <v>211</v>
      </c>
      <c r="B17" s="369"/>
      <c r="C17" s="369"/>
      <c r="D17" s="369"/>
      <c r="E17" s="369"/>
      <c r="F17" s="369"/>
      <c r="G17" s="369"/>
      <c r="H17" s="369"/>
      <c r="I17" s="369"/>
      <c r="J17" s="369"/>
      <c r="K17" s="369"/>
      <c r="L17" s="369"/>
      <c r="M17" s="369"/>
      <c r="N17" s="370">
        <f>'PFS_I Equipe'!G15</f>
        <v>6566.01</v>
      </c>
      <c r="O17" s="370"/>
      <c r="Q17" s="284"/>
    </row>
    <row r="18" spans="1:22" ht="14.1" customHeight="1" x14ac:dyDescent="0.2">
      <c r="A18" s="375" t="s">
        <v>12</v>
      </c>
      <c r="B18" s="375"/>
      <c r="C18" s="375"/>
      <c r="D18" s="375"/>
      <c r="E18" s="375"/>
      <c r="F18" s="375"/>
      <c r="G18" s="375"/>
      <c r="H18" s="375"/>
      <c r="I18" s="375"/>
      <c r="J18" s="375"/>
      <c r="K18" s="375"/>
      <c r="L18" s="375"/>
      <c r="M18" s="375"/>
      <c r="N18" s="375"/>
      <c r="O18" s="375"/>
    </row>
    <row r="19" spans="1:22" ht="14.1" customHeight="1" x14ac:dyDescent="0.2">
      <c r="A19" s="367" t="s">
        <v>13</v>
      </c>
      <c r="B19" s="367"/>
      <c r="C19" s="367"/>
      <c r="D19" s="367"/>
      <c r="E19" s="367"/>
      <c r="F19" s="367"/>
      <c r="G19" s="367"/>
      <c r="H19" s="367"/>
      <c r="I19" s="367"/>
      <c r="J19" s="367"/>
      <c r="K19" s="367"/>
      <c r="L19" s="367"/>
      <c r="M19" s="367"/>
      <c r="N19" s="387">
        <f>SUM(N20:O21)</f>
        <v>30279.53</v>
      </c>
      <c r="O19" s="387"/>
    </row>
    <row r="20" spans="1:22" ht="14.1" customHeight="1" x14ac:dyDescent="0.2">
      <c r="A20" s="385" t="s">
        <v>147</v>
      </c>
      <c r="B20" s="385"/>
      <c r="C20" s="385"/>
      <c r="D20" s="385"/>
      <c r="E20" s="385"/>
      <c r="F20" s="385"/>
      <c r="G20" s="385"/>
      <c r="H20" s="385"/>
      <c r="I20" s="385"/>
      <c r="J20" s="385"/>
      <c r="K20" s="385"/>
      <c r="L20" s="385"/>
      <c r="M20" s="385"/>
      <c r="N20" s="370">
        <f>'PFS_II Desp Alimentacao'!H17</f>
        <v>7648</v>
      </c>
      <c r="O20" s="370"/>
      <c r="Q20" s="284"/>
      <c r="R20" s="296"/>
    </row>
    <row r="21" spans="1:22" ht="14.1" customHeight="1" x14ac:dyDescent="0.2">
      <c r="A21" s="385" t="s">
        <v>267</v>
      </c>
      <c r="B21" s="385"/>
      <c r="C21" s="385"/>
      <c r="D21" s="385"/>
      <c r="E21" s="385"/>
      <c r="F21" s="385"/>
      <c r="G21" s="385"/>
      <c r="H21" s="385"/>
      <c r="I21" s="385"/>
      <c r="J21" s="385"/>
      <c r="K21" s="385"/>
      <c r="L21" s="385"/>
      <c r="M21" s="385"/>
      <c r="N21" s="386">
        <f>'PFS_III Desp Gerais'!J27</f>
        <v>22631.53</v>
      </c>
      <c r="O21" s="386"/>
      <c r="Q21" s="284"/>
      <c r="R21" s="296"/>
    </row>
    <row r="22" spans="1:22" ht="14.1" customHeight="1" x14ac:dyDescent="0.2">
      <c r="A22" s="383" t="s">
        <v>14</v>
      </c>
      <c r="B22" s="383"/>
      <c r="C22" s="383"/>
      <c r="D22" s="383"/>
      <c r="E22" s="383"/>
      <c r="F22" s="383"/>
      <c r="G22" s="383"/>
      <c r="H22" s="383"/>
      <c r="I22" s="383"/>
      <c r="J22" s="383"/>
      <c r="K22" s="383"/>
      <c r="L22" s="383"/>
      <c r="M22" s="383"/>
      <c r="N22" s="384">
        <f>SUM(N23:O25)</f>
        <v>14286.42</v>
      </c>
      <c r="O22" s="384"/>
      <c r="R22" s="296"/>
      <c r="U22" s="8"/>
      <c r="V22" s="323"/>
    </row>
    <row r="23" spans="1:22" ht="14.1" customHeight="1" x14ac:dyDescent="0.2">
      <c r="A23" s="385" t="s">
        <v>268</v>
      </c>
      <c r="B23" s="385"/>
      <c r="C23" s="385"/>
      <c r="D23" s="385"/>
      <c r="E23" s="385"/>
      <c r="F23" s="385"/>
      <c r="G23" s="385"/>
      <c r="H23" s="385"/>
      <c r="I23" s="385"/>
      <c r="J23" s="385"/>
      <c r="K23" s="385"/>
      <c r="L23" s="385"/>
      <c r="M23" s="385"/>
      <c r="N23" s="370">
        <f>'PFS_IV_ Det_ Custos Adm'!G38</f>
        <v>1271.95</v>
      </c>
      <c r="O23" s="370"/>
      <c r="Q23" s="284"/>
      <c r="R23" s="296"/>
      <c r="U23" s="8"/>
      <c r="V23" s="323"/>
    </row>
    <row r="24" spans="1:22" ht="14.1" customHeight="1" x14ac:dyDescent="0.2">
      <c r="A24" s="385" t="s">
        <v>256</v>
      </c>
      <c r="B24" s="385"/>
      <c r="C24" s="385"/>
      <c r="D24" s="385"/>
      <c r="E24" s="385"/>
      <c r="F24" s="385"/>
      <c r="G24" s="385"/>
      <c r="H24" s="385"/>
      <c r="I24" s="385"/>
      <c r="J24" s="385"/>
      <c r="K24" s="385"/>
      <c r="L24" s="385"/>
      <c r="M24" s="385"/>
      <c r="N24" s="386">
        <f>9.4%*(N14+N16+N19+N23)</f>
        <v>4437.07</v>
      </c>
      <c r="O24" s="386"/>
      <c r="Q24" s="284"/>
      <c r="R24" s="296"/>
      <c r="U24" s="8"/>
      <c r="V24" s="323"/>
    </row>
    <row r="25" spans="1:22" ht="14.1" customHeight="1" thickBot="1" x14ac:dyDescent="0.25">
      <c r="A25" s="399" t="s">
        <v>257</v>
      </c>
      <c r="B25" s="399"/>
      <c r="C25" s="399"/>
      <c r="D25" s="399"/>
      <c r="E25" s="399"/>
      <c r="F25" s="399"/>
      <c r="G25" s="399"/>
      <c r="H25" s="399"/>
      <c r="I25" s="399"/>
      <c r="J25" s="399"/>
      <c r="K25" s="399"/>
      <c r="L25" s="399"/>
      <c r="M25" s="399"/>
      <c r="N25" s="400">
        <f>'PFS_V Det_ Desp Fiscais'!H39</f>
        <v>8577.4</v>
      </c>
      <c r="O25" s="400"/>
      <c r="Q25" s="284"/>
      <c r="R25" s="296"/>
      <c r="U25" s="8"/>
      <c r="V25" s="323"/>
    </row>
    <row r="26" spans="1:22" ht="20.100000000000001" customHeight="1" thickTop="1" thickBot="1" x14ac:dyDescent="0.25">
      <c r="A26" s="397" t="s">
        <v>253</v>
      </c>
      <c r="B26" s="397"/>
      <c r="C26" s="397"/>
      <c r="D26" s="397"/>
      <c r="E26" s="397"/>
      <c r="F26" s="397"/>
      <c r="G26" s="397"/>
      <c r="H26" s="397"/>
      <c r="I26" s="397"/>
      <c r="J26" s="397"/>
      <c r="K26" s="397"/>
      <c r="L26" s="397"/>
      <c r="M26" s="397"/>
      <c r="N26" s="398">
        <f>N22+N12</f>
        <v>60217.34</v>
      </c>
      <c r="O26" s="398"/>
      <c r="Q26" s="321"/>
      <c r="R26" s="321"/>
      <c r="S26" s="284"/>
      <c r="U26" s="8"/>
      <c r="V26" s="323"/>
    </row>
    <row r="27" spans="1:22" ht="20.100000000000001" customHeight="1" thickTop="1" thickBot="1" x14ac:dyDescent="0.25">
      <c r="A27" s="397" t="s">
        <v>254</v>
      </c>
      <c r="B27" s="397"/>
      <c r="C27" s="397"/>
      <c r="D27" s="397"/>
      <c r="E27" s="397"/>
      <c r="F27" s="397"/>
      <c r="G27" s="397"/>
      <c r="H27" s="397"/>
      <c r="I27" s="397"/>
      <c r="J27" s="397"/>
      <c r="K27" s="397"/>
      <c r="L27" s="397"/>
      <c r="M27" s="397"/>
      <c r="N27" s="398">
        <f>N26*12</f>
        <v>722608.08</v>
      </c>
      <c r="O27" s="398"/>
      <c r="P27" s="321"/>
      <c r="Q27" s="321"/>
      <c r="R27" s="321"/>
      <c r="S27" s="284"/>
      <c r="U27" s="8"/>
      <c r="V27" s="323"/>
    </row>
    <row r="28" spans="1:22" ht="12.6" customHeight="1" thickTop="1" x14ac:dyDescent="0.2">
      <c r="A28" s="389" t="s">
        <v>15</v>
      </c>
      <c r="B28" s="389"/>
      <c r="C28" s="389"/>
      <c r="D28" s="389"/>
      <c r="E28" s="389"/>
      <c r="F28" s="389"/>
      <c r="G28" s="389"/>
      <c r="H28" s="389"/>
      <c r="I28" s="389"/>
      <c r="J28" s="390" t="s">
        <v>16</v>
      </c>
      <c r="K28" s="390"/>
      <c r="L28" s="390"/>
      <c r="M28" s="390"/>
      <c r="N28" s="390"/>
      <c r="O28" s="390"/>
      <c r="P28" s="8"/>
      <c r="Q28" s="8"/>
      <c r="R28" s="284"/>
      <c r="U28" s="8"/>
      <c r="V28" s="323"/>
    </row>
    <row r="29" spans="1:22" ht="12.6" customHeight="1" x14ac:dyDescent="0.2">
      <c r="A29" s="391"/>
      <c r="B29" s="391"/>
      <c r="C29" s="391"/>
      <c r="D29" s="391"/>
      <c r="E29" s="391"/>
      <c r="F29" s="391"/>
      <c r="G29" s="391"/>
      <c r="H29" s="391"/>
      <c r="I29" s="391"/>
      <c r="J29" s="10"/>
      <c r="K29" s="11"/>
      <c r="L29" s="11"/>
      <c r="M29" s="11"/>
      <c r="N29" s="11"/>
      <c r="O29" s="12"/>
      <c r="U29" s="8"/>
      <c r="V29" s="323"/>
    </row>
    <row r="30" spans="1:22" ht="12.6" customHeight="1" x14ac:dyDescent="0.2">
      <c r="A30" s="392" t="s">
        <v>17</v>
      </c>
      <c r="B30" s="392"/>
      <c r="C30" s="392"/>
      <c r="D30" s="392"/>
      <c r="E30" s="392"/>
      <c r="F30" s="392"/>
      <c r="G30" s="392"/>
      <c r="H30" s="392"/>
      <c r="I30" s="392"/>
      <c r="J30" s="392"/>
      <c r="K30" s="392"/>
      <c r="L30" s="392"/>
      <c r="M30" s="392"/>
      <c r="N30" s="393" t="s">
        <v>18</v>
      </c>
      <c r="O30" s="393"/>
      <c r="U30" s="8"/>
      <c r="V30" s="323"/>
    </row>
    <row r="31" spans="1:22" ht="12.6" customHeight="1" x14ac:dyDescent="0.2">
      <c r="A31" s="395"/>
      <c r="B31" s="395"/>
      <c r="C31" s="395"/>
      <c r="D31" s="395"/>
      <c r="E31" s="395"/>
      <c r="F31" s="395"/>
      <c r="G31" s="395"/>
      <c r="H31" s="395"/>
      <c r="I31" s="395"/>
      <c r="J31" s="395"/>
      <c r="K31" s="395"/>
      <c r="L31" s="395"/>
      <c r="M31" s="395"/>
      <c r="N31" s="396"/>
      <c r="O31" s="396"/>
    </row>
    <row r="32" spans="1:22" s="2" customFormat="1" ht="9.75" customHeight="1" x14ac:dyDescent="0.2">
      <c r="A32" s="13" t="s">
        <v>19</v>
      </c>
      <c r="B32" s="14"/>
      <c r="C32" s="15"/>
      <c r="D32" s="15"/>
      <c r="E32" s="15"/>
      <c r="F32" s="15"/>
      <c r="G32" s="15"/>
      <c r="H32" s="15"/>
      <c r="I32" s="15"/>
      <c r="J32" s="15"/>
      <c r="K32" s="15"/>
      <c r="L32" s="15"/>
      <c r="M32" s="15"/>
      <c r="N32" s="16"/>
      <c r="O32" s="17"/>
      <c r="R32" s="297"/>
    </row>
    <row r="33" spans="1:17" s="2" customFormat="1" ht="12" customHeight="1" x14ac:dyDescent="0.2">
      <c r="A33" s="18" t="s">
        <v>20</v>
      </c>
      <c r="B33" s="19"/>
      <c r="C33" s="19"/>
      <c r="D33" s="19"/>
      <c r="E33" s="19"/>
      <c r="F33" s="19"/>
      <c r="G33" s="19"/>
      <c r="H33" s="19"/>
      <c r="I33" s="19"/>
      <c r="J33" s="19"/>
      <c r="K33" s="19"/>
      <c r="L33" s="19"/>
      <c r="M33" s="19"/>
      <c r="N33" s="19"/>
      <c r="O33" s="20"/>
      <c r="Q33" s="320"/>
    </row>
    <row r="34" spans="1:17" s="2" customFormat="1" ht="12" customHeight="1" x14ac:dyDescent="0.2">
      <c r="A34" s="394" t="s">
        <v>21</v>
      </c>
      <c r="B34" s="394"/>
      <c r="C34" s="394"/>
      <c r="D34" s="394"/>
      <c r="E34" s="394"/>
      <c r="F34" s="394"/>
      <c r="G34" s="394"/>
      <c r="H34" s="394"/>
      <c r="I34" s="394"/>
      <c r="J34" s="394"/>
      <c r="K34" s="394"/>
      <c r="L34" s="394"/>
      <c r="M34" s="394"/>
      <c r="N34" s="394"/>
      <c r="O34" s="394"/>
    </row>
    <row r="35" spans="1:17" s="2" customFormat="1" ht="12" customHeight="1" x14ac:dyDescent="0.2">
      <c r="A35" s="21" t="s">
        <v>148</v>
      </c>
      <c r="O35" s="22"/>
    </row>
    <row r="36" spans="1:17" s="2" customFormat="1" ht="12" customHeight="1" x14ac:dyDescent="0.2">
      <c r="A36" s="394" t="s">
        <v>212</v>
      </c>
      <c r="B36" s="394"/>
      <c r="C36" s="394"/>
      <c r="D36" s="394"/>
      <c r="E36" s="394"/>
      <c r="F36" s="394"/>
      <c r="G36" s="394"/>
      <c r="H36" s="394"/>
      <c r="I36" s="394"/>
      <c r="J36" s="394"/>
      <c r="K36" s="394"/>
      <c r="L36" s="394"/>
      <c r="M36" s="394"/>
      <c r="N36" s="394"/>
      <c r="O36" s="394"/>
    </row>
    <row r="37" spans="1:17" s="2" customFormat="1" ht="12" customHeight="1" x14ac:dyDescent="0.2">
      <c r="A37" s="21" t="s">
        <v>210</v>
      </c>
      <c r="O37" s="22"/>
    </row>
    <row r="38" spans="1:17" s="2" customFormat="1" ht="12" customHeight="1" x14ac:dyDescent="0.2">
      <c r="A38" s="21" t="s">
        <v>106</v>
      </c>
      <c r="O38" s="22"/>
    </row>
    <row r="39" spans="1:17" s="2" customFormat="1" ht="12" customHeight="1" x14ac:dyDescent="0.2">
      <c r="A39" s="21" t="s">
        <v>22</v>
      </c>
      <c r="O39" s="22"/>
    </row>
    <row r="40" spans="1:17" ht="16.5" customHeight="1" x14ac:dyDescent="0.2">
      <c r="A40" s="388" t="s">
        <v>23</v>
      </c>
      <c r="B40" s="388"/>
      <c r="C40" s="388"/>
      <c r="D40" s="388"/>
      <c r="E40" s="388"/>
      <c r="F40" s="388"/>
      <c r="G40" s="388"/>
      <c r="H40" s="388"/>
      <c r="I40" s="388"/>
      <c r="J40" s="388"/>
      <c r="K40" s="388"/>
      <c r="L40" s="388"/>
      <c r="M40" s="388"/>
      <c r="N40" s="388"/>
      <c r="O40" s="388"/>
    </row>
    <row r="41" spans="1:17" x14ac:dyDescent="0.2">
      <c r="A41" s="388" t="s">
        <v>105</v>
      </c>
      <c r="B41" s="388"/>
      <c r="C41" s="388"/>
      <c r="D41" s="388"/>
      <c r="E41" s="388"/>
      <c r="F41" s="388"/>
      <c r="G41" s="388"/>
      <c r="H41" s="388"/>
      <c r="I41" s="388"/>
      <c r="J41" s="388"/>
      <c r="K41" s="388"/>
      <c r="L41" s="388"/>
      <c r="M41" s="388"/>
      <c r="N41" s="388"/>
      <c r="O41" s="388"/>
    </row>
    <row r="42" spans="1:17" x14ac:dyDescent="0.2">
      <c r="A42" s="388" t="s">
        <v>154</v>
      </c>
      <c r="B42" s="388"/>
      <c r="C42" s="388"/>
      <c r="D42" s="388"/>
      <c r="E42" s="388"/>
      <c r="F42" s="388"/>
      <c r="G42" s="388"/>
      <c r="H42" s="388"/>
      <c r="I42" s="388"/>
      <c r="J42" s="388"/>
      <c r="K42" s="388"/>
      <c r="L42" s="388"/>
      <c r="M42" s="388"/>
      <c r="N42" s="388"/>
      <c r="O42" s="388"/>
    </row>
    <row r="43" spans="1:17" x14ac:dyDescent="0.2">
      <c r="A43" s="21" t="s">
        <v>24</v>
      </c>
      <c r="B43" s="2"/>
      <c r="C43" s="2"/>
      <c r="D43" s="2"/>
      <c r="E43" s="2"/>
      <c r="F43" s="2"/>
      <c r="G43" s="2"/>
      <c r="H43" s="2"/>
      <c r="I43" s="2"/>
      <c r="J43" s="2"/>
      <c r="K43" s="2"/>
      <c r="L43" s="2"/>
      <c r="M43" s="2"/>
      <c r="N43" s="2"/>
      <c r="O43" s="22"/>
    </row>
    <row r="44" spans="1:17" ht="12" thickBot="1" x14ac:dyDescent="0.25">
      <c r="A44" s="23"/>
      <c r="B44" s="24"/>
      <c r="C44" s="24"/>
      <c r="D44" s="24"/>
      <c r="E44" s="24"/>
      <c r="F44" s="24"/>
      <c r="G44" s="24"/>
      <c r="H44" s="24"/>
      <c r="I44" s="24"/>
      <c r="J44" s="24"/>
      <c r="K44" s="24"/>
      <c r="L44" s="24"/>
      <c r="M44" s="24"/>
      <c r="N44" s="24"/>
      <c r="O44" s="25"/>
    </row>
    <row r="47" spans="1:17" x14ac:dyDescent="0.2">
      <c r="O47" s="8"/>
    </row>
  </sheetData>
  <mergeCells count="51">
    <mergeCell ref="A26:M26"/>
    <mergeCell ref="N26:O26"/>
    <mergeCell ref="A25:M25"/>
    <mergeCell ref="N25:O25"/>
    <mergeCell ref="A27:M27"/>
    <mergeCell ref="N27:O27"/>
    <mergeCell ref="A42:O42"/>
    <mergeCell ref="A28:I28"/>
    <mergeCell ref="J28:O28"/>
    <mergeCell ref="A29:I29"/>
    <mergeCell ref="A30:M30"/>
    <mergeCell ref="N30:O30"/>
    <mergeCell ref="A34:O34"/>
    <mergeCell ref="A36:O36"/>
    <mergeCell ref="A31:M31"/>
    <mergeCell ref="N31:O31"/>
    <mergeCell ref="A40:O40"/>
    <mergeCell ref="A41:O41"/>
    <mergeCell ref="A24:M24"/>
    <mergeCell ref="N24:O24"/>
    <mergeCell ref="A19:M19"/>
    <mergeCell ref="N19:O19"/>
    <mergeCell ref="A17:M17"/>
    <mergeCell ref="N17:O17"/>
    <mergeCell ref="A18:O18"/>
    <mergeCell ref="A20:M20"/>
    <mergeCell ref="A23:M23"/>
    <mergeCell ref="N23:O23"/>
    <mergeCell ref="A21:M21"/>
    <mergeCell ref="N21:O21"/>
    <mergeCell ref="A22:M22"/>
    <mergeCell ref="N22:O22"/>
    <mergeCell ref="N20:O20"/>
    <mergeCell ref="A5:M6"/>
    <mergeCell ref="N5:O5"/>
    <mergeCell ref="N6:O6"/>
    <mergeCell ref="A7:O7"/>
    <mergeCell ref="A13:O13"/>
    <mergeCell ref="A9:F9"/>
    <mergeCell ref="G9:N9"/>
    <mergeCell ref="A10:F10"/>
    <mergeCell ref="G10:N10"/>
    <mergeCell ref="A11:O11"/>
    <mergeCell ref="A12:M12"/>
    <mergeCell ref="N12:O12"/>
    <mergeCell ref="A16:M16"/>
    <mergeCell ref="N16:O16"/>
    <mergeCell ref="A14:M14"/>
    <mergeCell ref="N14:O14"/>
    <mergeCell ref="A15:M15"/>
    <mergeCell ref="N15:O15"/>
  </mergeCells>
  <phoneticPr fontId="30" type="noConversion"/>
  <printOptions horizontalCentered="1"/>
  <pageMargins left="0.59055118110236227" right="0.59055118110236227" top="0.78740157480314965" bottom="0.39370078740157483" header="0.19685039370078741" footer="0.31496062992125984"/>
  <pageSetup paperSize="9" firstPageNumber="0" orientation="portrait" r:id="rId1"/>
  <headerFooter alignWithMargins="0"/>
  <ignoredErrors>
    <ignoredError sqref="N15"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K25"/>
  <sheetViews>
    <sheetView showGridLines="0" zoomScaleNormal="100" zoomScaleSheetLayoutView="110" workbookViewId="0">
      <selection activeCell="N16" sqref="N16"/>
    </sheetView>
  </sheetViews>
  <sheetFormatPr defaultColWidth="11.42578125" defaultRowHeight="11.25" x14ac:dyDescent="0.2"/>
  <cols>
    <col min="1" max="1" width="25.7109375" style="26" customWidth="1"/>
    <col min="2" max="2" width="13" style="27" hidden="1" customWidth="1"/>
    <col min="3" max="3" width="10.42578125" style="162" bestFit="1" customWidth="1"/>
    <col min="4" max="4" width="10.28515625" style="28" customWidth="1"/>
    <col min="5" max="5" width="12.140625" style="28" customWidth="1"/>
    <col min="6" max="6" width="10.5703125" style="28" customWidth="1"/>
    <col min="7" max="7" width="11.7109375" style="28" bestFit="1" customWidth="1"/>
    <col min="8" max="8" width="10.28515625" style="28" customWidth="1"/>
    <col min="9" max="9" width="9.140625" style="28" customWidth="1"/>
    <col min="10" max="10" width="8.5703125" style="28" customWidth="1"/>
    <col min="11" max="11" width="6" style="28" customWidth="1"/>
    <col min="12" max="16384" width="11.42578125" style="28"/>
  </cols>
  <sheetData>
    <row r="1" spans="1:11" x14ac:dyDescent="0.2">
      <c r="D1" s="1" t="s">
        <v>265</v>
      </c>
    </row>
    <row r="2" spans="1:11" x14ac:dyDescent="0.2">
      <c r="D2" s="1" t="s">
        <v>0</v>
      </c>
    </row>
    <row r="4" spans="1:11" ht="12" thickBot="1" x14ac:dyDescent="0.25"/>
    <row r="5" spans="1:11" ht="12" thickBot="1" x14ac:dyDescent="0.25">
      <c r="A5" s="403" t="s">
        <v>25</v>
      </c>
      <c r="B5" s="403"/>
      <c r="C5" s="403"/>
      <c r="D5" s="403"/>
      <c r="E5" s="403"/>
      <c r="F5" s="403"/>
      <c r="G5" s="403"/>
      <c r="H5" s="403"/>
      <c r="I5" s="29" t="s">
        <v>2</v>
      </c>
    </row>
    <row r="6" spans="1:11" ht="17.25" thickTop="1" thickBot="1" x14ac:dyDescent="0.25">
      <c r="A6" s="403"/>
      <c r="B6" s="403"/>
      <c r="C6" s="403"/>
      <c r="D6" s="403"/>
      <c r="E6" s="403"/>
      <c r="F6" s="403"/>
      <c r="G6" s="403"/>
      <c r="H6" s="403"/>
      <c r="I6" s="188" t="s">
        <v>26</v>
      </c>
    </row>
    <row r="7" spans="1:11" ht="12" thickTop="1" x14ac:dyDescent="0.2">
      <c r="A7" s="412" t="s">
        <v>4</v>
      </c>
      <c r="B7" s="413"/>
      <c r="C7" s="413"/>
      <c r="D7" s="413"/>
      <c r="E7" s="413"/>
      <c r="F7" s="413"/>
      <c r="G7" s="413"/>
      <c r="H7" s="414"/>
      <c r="I7" s="30"/>
    </row>
    <row r="8" spans="1:11" x14ac:dyDescent="0.2">
      <c r="A8" s="415"/>
      <c r="B8" s="416"/>
      <c r="C8" s="416"/>
      <c r="D8" s="416"/>
      <c r="E8" s="416"/>
      <c r="F8" s="416"/>
      <c r="G8" s="416"/>
      <c r="H8" s="417"/>
      <c r="I8" s="30"/>
    </row>
    <row r="9" spans="1:11" x14ac:dyDescent="0.2">
      <c r="A9" s="404" t="s">
        <v>129</v>
      </c>
      <c r="B9" s="405"/>
      <c r="C9" s="406"/>
      <c r="D9" s="410" t="s">
        <v>5</v>
      </c>
      <c r="E9" s="405"/>
      <c r="F9" s="405"/>
      <c r="G9" s="405"/>
      <c r="H9" s="406"/>
      <c r="I9" s="393" t="s">
        <v>6</v>
      </c>
    </row>
    <row r="10" spans="1:11" ht="12" thickBot="1" x14ac:dyDescent="0.25">
      <c r="A10" s="407"/>
      <c r="B10" s="408"/>
      <c r="C10" s="409"/>
      <c r="D10" s="411"/>
      <c r="E10" s="408"/>
      <c r="F10" s="408"/>
      <c r="G10" s="408"/>
      <c r="H10" s="409"/>
      <c r="I10" s="390"/>
    </row>
    <row r="11" spans="1:11" ht="45.75" thickBot="1" x14ac:dyDescent="0.25">
      <c r="A11" s="155" t="s">
        <v>27</v>
      </c>
      <c r="B11" s="156" t="s">
        <v>102</v>
      </c>
      <c r="C11" s="152" t="s">
        <v>132</v>
      </c>
      <c r="D11" s="153" t="s">
        <v>134</v>
      </c>
      <c r="E11" s="153" t="s">
        <v>133</v>
      </c>
      <c r="F11" s="153" t="s">
        <v>135</v>
      </c>
      <c r="G11" s="153" t="s">
        <v>136</v>
      </c>
      <c r="H11" s="153" t="s">
        <v>137</v>
      </c>
      <c r="I11" s="154" t="s">
        <v>138</v>
      </c>
    </row>
    <row r="12" spans="1:11" ht="12" customHeight="1" x14ac:dyDescent="0.2">
      <c r="A12" s="235" t="s">
        <v>104</v>
      </c>
      <c r="B12" s="236"/>
      <c r="C12" s="237"/>
      <c r="D12" s="238"/>
      <c r="E12" s="238"/>
      <c r="F12" s="239"/>
      <c r="G12" s="238"/>
      <c r="H12" s="239"/>
      <c r="I12" s="240"/>
      <c r="J12" s="228"/>
    </row>
    <row r="13" spans="1:11" ht="12" customHeight="1" x14ac:dyDescent="0.2">
      <c r="A13" s="230" t="s">
        <v>125</v>
      </c>
      <c r="B13" s="241" t="s">
        <v>96</v>
      </c>
      <c r="C13" s="231">
        <f>2</f>
        <v>2</v>
      </c>
      <c r="D13" s="289">
        <v>3225.23</v>
      </c>
      <c r="E13" s="232">
        <f t="shared" ref="E13" si="0">ROUND(C13*D13,2)</f>
        <v>6450.46</v>
      </c>
      <c r="F13" s="233" t="s">
        <v>31</v>
      </c>
      <c r="G13" s="232">
        <f t="shared" ref="G13:G14" si="1">ROUND(I13*E13,2)</f>
        <v>4661.75</v>
      </c>
      <c r="H13" s="233" t="s">
        <v>31</v>
      </c>
      <c r="I13" s="234">
        <f>'PFS_VI Det_ Enc_ Soc'!$F$51</f>
        <v>0.72270000000000001</v>
      </c>
      <c r="J13" s="228"/>
    </row>
    <row r="14" spans="1:11" ht="12" customHeight="1" thickBot="1" x14ac:dyDescent="0.25">
      <c r="A14" s="230" t="s">
        <v>126</v>
      </c>
      <c r="B14" s="242" t="s">
        <v>107</v>
      </c>
      <c r="C14" s="231">
        <f>2</f>
        <v>2</v>
      </c>
      <c r="D14" s="289">
        <v>1317.46</v>
      </c>
      <c r="E14" s="232">
        <f>ROUND(C14*D14,2)</f>
        <v>2634.92</v>
      </c>
      <c r="F14" s="233" t="s">
        <v>31</v>
      </c>
      <c r="G14" s="232">
        <f t="shared" si="1"/>
        <v>1904.26</v>
      </c>
      <c r="H14" s="233" t="s">
        <v>31</v>
      </c>
      <c r="I14" s="234">
        <f>'PFS_VI Det_ Enc_ Soc'!$F$51</f>
        <v>0.72270000000000001</v>
      </c>
      <c r="J14" s="228"/>
    </row>
    <row r="15" spans="1:11" s="33" customFormat="1" ht="12" thickBot="1" x14ac:dyDescent="0.25">
      <c r="A15" s="401" t="s">
        <v>131</v>
      </c>
      <c r="B15" s="402"/>
      <c r="C15" s="402"/>
      <c r="D15" s="149"/>
      <c r="E15" s="148">
        <f>SUM(E13:E14)</f>
        <v>9085.3799999999992</v>
      </c>
      <c r="F15" s="148">
        <v>0</v>
      </c>
      <c r="G15" s="150">
        <f>SUM(G13:G14)</f>
        <v>6566.01</v>
      </c>
      <c r="H15" s="186">
        <v>0</v>
      </c>
      <c r="I15" s="151"/>
      <c r="J15" s="84"/>
      <c r="K15" s="84"/>
    </row>
    <row r="16" spans="1:11" x14ac:dyDescent="0.2">
      <c r="A16" s="31" t="s">
        <v>15</v>
      </c>
      <c r="B16" s="32"/>
      <c r="C16" s="157"/>
      <c r="D16" s="131"/>
      <c r="E16" s="131"/>
      <c r="F16" s="135"/>
      <c r="G16" s="33" t="s">
        <v>16</v>
      </c>
      <c r="H16" s="33"/>
      <c r="I16" s="30"/>
    </row>
    <row r="17" spans="1:9" x14ac:dyDescent="0.2">
      <c r="A17" s="31"/>
      <c r="B17" s="32"/>
      <c r="C17" s="158"/>
      <c r="D17" s="33"/>
      <c r="E17" s="84"/>
      <c r="F17" s="34"/>
      <c r="G17" s="33"/>
      <c r="H17" s="35"/>
      <c r="I17" s="36"/>
    </row>
    <row r="18" spans="1:9" x14ac:dyDescent="0.2">
      <c r="A18" s="121" t="s">
        <v>17</v>
      </c>
      <c r="B18" s="122"/>
      <c r="C18" s="159"/>
      <c r="D18" s="123"/>
      <c r="E18" s="123"/>
      <c r="F18" s="123"/>
      <c r="G18" s="124"/>
      <c r="H18" s="125" t="s">
        <v>18</v>
      </c>
      <c r="I18" s="163"/>
    </row>
    <row r="19" spans="1:9" x14ac:dyDescent="0.2">
      <c r="A19" s="126"/>
      <c r="B19" s="127"/>
      <c r="C19" s="160"/>
      <c r="D19" s="128"/>
      <c r="E19" s="128"/>
      <c r="F19" s="128"/>
      <c r="G19" s="129"/>
      <c r="H19" s="130"/>
      <c r="I19" s="36"/>
    </row>
    <row r="20" spans="1:9" x14ac:dyDescent="0.2">
      <c r="A20" s="31" t="s">
        <v>35</v>
      </c>
      <c r="B20" s="32"/>
      <c r="C20" s="157"/>
      <c r="D20" s="131"/>
      <c r="E20" s="131"/>
      <c r="F20" s="131"/>
      <c r="G20" s="131"/>
      <c r="H20" s="131"/>
      <c r="I20" s="30"/>
    </row>
    <row r="21" spans="1:9" x14ac:dyDescent="0.2">
      <c r="A21" s="31" t="s">
        <v>36</v>
      </c>
      <c r="B21" s="32"/>
      <c r="C21" s="157"/>
      <c r="D21" s="131"/>
      <c r="E21" s="131"/>
      <c r="F21" s="131"/>
      <c r="G21" s="131"/>
      <c r="H21" s="131"/>
      <c r="I21" s="30"/>
    </row>
    <row r="22" spans="1:9" x14ac:dyDescent="0.2">
      <c r="A22" s="126" t="s">
        <v>37</v>
      </c>
      <c r="B22" s="127"/>
      <c r="C22" s="160"/>
      <c r="D22" s="128"/>
      <c r="E22" s="128"/>
      <c r="F22" s="128"/>
      <c r="G22" s="128"/>
      <c r="H22" s="128"/>
      <c r="I22" s="36"/>
    </row>
    <row r="23" spans="1:9" x14ac:dyDescent="0.2">
      <c r="A23" s="121" t="s">
        <v>19</v>
      </c>
      <c r="B23" s="122"/>
      <c r="C23" s="159"/>
      <c r="D23" s="123"/>
      <c r="E23" s="123"/>
      <c r="F23" s="123"/>
      <c r="G23" s="123"/>
      <c r="H23" s="131"/>
      <c r="I23" s="30"/>
    </row>
    <row r="24" spans="1:9" x14ac:dyDescent="0.2">
      <c r="A24" s="31" t="s">
        <v>38</v>
      </c>
      <c r="B24" s="32"/>
      <c r="C24" s="157"/>
      <c r="D24" s="131"/>
      <c r="E24" s="131"/>
      <c r="F24" s="131"/>
      <c r="G24" s="131"/>
      <c r="H24" s="131"/>
      <c r="I24" s="30"/>
    </row>
    <row r="25" spans="1:9" ht="12" thickBot="1" x14ac:dyDescent="0.25">
      <c r="A25" s="132"/>
      <c r="B25" s="133"/>
      <c r="C25" s="161"/>
      <c r="D25" s="134"/>
      <c r="E25" s="134"/>
      <c r="F25" s="134"/>
      <c r="G25" s="134"/>
      <c r="H25" s="134"/>
      <c r="I25" s="37"/>
    </row>
  </sheetData>
  <autoFilter ref="B1:B25" xr:uid="{00000000-0009-0000-0000-000001000000}"/>
  <mergeCells count="6">
    <mergeCell ref="A15:C15"/>
    <mergeCell ref="A5:H6"/>
    <mergeCell ref="A9:C10"/>
    <mergeCell ref="D9:H10"/>
    <mergeCell ref="I9:I10"/>
    <mergeCell ref="A7:H8"/>
  </mergeCells>
  <phoneticPr fontId="30" type="noConversion"/>
  <printOptions horizontalCentered="1"/>
  <pageMargins left="0.59055118110236227" right="0.39370078740157483" top="0.78740157480314965" bottom="0.39370078740157483" header="0.19685039370078741" footer="0.31496062992125984"/>
  <pageSetup paperSize="9" scale="94" firstPageNumber="0" orientation="portrait" r:id="rId1"/>
  <headerFooter alignWithMargins="0"/>
  <ignoredErrors>
    <ignoredError sqref="E14 G14 G13 E13 C13 C14"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2:J30"/>
  <sheetViews>
    <sheetView showGridLines="0" view="pageBreakPreview" zoomScale="118" zoomScaleNormal="100" zoomScaleSheetLayoutView="118" workbookViewId="0">
      <selection activeCell="A2" sqref="A2:H2"/>
    </sheetView>
  </sheetViews>
  <sheetFormatPr defaultColWidth="10.7109375" defaultRowHeight="11.25" x14ac:dyDescent="0.2"/>
  <cols>
    <col min="1" max="1" width="38.7109375" style="38" customWidth="1"/>
    <col min="2" max="2" width="12.5703125" style="38" hidden="1" customWidth="1"/>
    <col min="3" max="3" width="8.85546875" style="81" bestFit="1" customWidth="1"/>
    <col min="4" max="4" width="12.28515625" style="38" bestFit="1" customWidth="1"/>
    <col min="5" max="5" width="10.85546875" style="38" customWidth="1"/>
    <col min="6" max="8" width="10.7109375" style="38"/>
    <col min="9" max="9" width="20.28515625" style="38" customWidth="1"/>
    <col min="10" max="16384" width="10.7109375" style="38"/>
  </cols>
  <sheetData>
    <row r="2" spans="1:10" ht="12.75" x14ac:dyDescent="0.2">
      <c r="A2" s="442" t="s">
        <v>265</v>
      </c>
      <c r="B2" s="442"/>
      <c r="C2" s="442"/>
      <c r="D2" s="442"/>
      <c r="E2" s="442"/>
      <c r="F2" s="442"/>
      <c r="G2" s="442"/>
      <c r="H2" s="442"/>
    </row>
    <row r="3" spans="1:10" ht="12.75" x14ac:dyDescent="0.2">
      <c r="A3" s="442" t="s">
        <v>266</v>
      </c>
      <c r="B3" s="442"/>
      <c r="C3" s="442"/>
      <c r="D3" s="442"/>
      <c r="E3" s="442"/>
      <c r="F3" s="442"/>
      <c r="G3" s="442"/>
      <c r="H3" s="442"/>
    </row>
    <row r="5" spans="1:10" ht="12" thickBot="1" x14ac:dyDescent="0.25">
      <c r="A5" s="39"/>
      <c r="B5" s="39"/>
      <c r="C5" s="82"/>
      <c r="D5" s="39"/>
      <c r="E5" s="39"/>
    </row>
    <row r="6" spans="1:10" ht="12" customHeight="1" x14ac:dyDescent="0.2">
      <c r="A6" s="446" t="s">
        <v>146</v>
      </c>
      <c r="B6" s="447"/>
      <c r="C6" s="447"/>
      <c r="D6" s="447"/>
      <c r="E6" s="447"/>
      <c r="F6" s="447"/>
      <c r="G6" s="448"/>
      <c r="H6" s="187" t="s">
        <v>2</v>
      </c>
    </row>
    <row r="7" spans="1:10" ht="12" customHeight="1" thickBot="1" x14ac:dyDescent="0.25">
      <c r="A7" s="449"/>
      <c r="B7" s="450"/>
      <c r="C7" s="450"/>
      <c r="D7" s="450"/>
      <c r="E7" s="450"/>
      <c r="F7" s="450"/>
      <c r="G7" s="451"/>
      <c r="H7" s="188" t="s">
        <v>149</v>
      </c>
    </row>
    <row r="8" spans="1:10" x14ac:dyDescent="0.2">
      <c r="A8" s="85"/>
      <c r="B8" s="39"/>
      <c r="C8" s="82"/>
      <c r="D8" s="39"/>
      <c r="E8" s="39"/>
    </row>
    <row r="9" spans="1:10" x14ac:dyDescent="0.2">
      <c r="A9" s="86" t="s">
        <v>130</v>
      </c>
      <c r="B9" s="40"/>
      <c r="C9" s="177"/>
      <c r="D9" s="455" t="s">
        <v>5</v>
      </c>
      <c r="E9" s="456"/>
      <c r="F9" s="456"/>
      <c r="G9" s="456"/>
      <c r="H9" s="457"/>
    </row>
    <row r="10" spans="1:10" ht="12" thickBot="1" x14ac:dyDescent="0.25">
      <c r="A10" s="171"/>
      <c r="B10" s="172"/>
      <c r="C10" s="173"/>
      <c r="D10" s="458"/>
      <c r="E10" s="459"/>
      <c r="F10" s="459"/>
      <c r="G10" s="459"/>
      <c r="H10" s="460"/>
    </row>
    <row r="11" spans="1:10" ht="12" thickBot="1" x14ac:dyDescent="0.25">
      <c r="A11" s="190"/>
      <c r="B11" s="461" t="s">
        <v>102</v>
      </c>
      <c r="C11" s="443" t="s">
        <v>101</v>
      </c>
      <c r="D11" s="444"/>
      <c r="E11" s="445"/>
      <c r="F11" s="463" t="s">
        <v>141</v>
      </c>
      <c r="G11" s="444"/>
      <c r="H11" s="464"/>
    </row>
    <row r="12" spans="1:10" ht="12" thickBot="1" x14ac:dyDescent="0.25">
      <c r="A12" s="191"/>
      <c r="B12" s="462"/>
      <c r="C12" s="181" t="s">
        <v>39</v>
      </c>
      <c r="D12" s="182" t="s">
        <v>40</v>
      </c>
      <c r="E12" s="183" t="s">
        <v>41</v>
      </c>
      <c r="F12" s="183" t="s">
        <v>39</v>
      </c>
      <c r="G12" s="183" t="s">
        <v>40</v>
      </c>
      <c r="H12" s="184" t="s">
        <v>41</v>
      </c>
    </row>
    <row r="13" spans="1:10" ht="12" thickBot="1" x14ac:dyDescent="0.25">
      <c r="A13" s="420" t="s">
        <v>104</v>
      </c>
      <c r="B13" s="421"/>
      <c r="C13" s="421"/>
      <c r="D13" s="421"/>
      <c r="E13" s="422"/>
      <c r="F13" s="439"/>
      <c r="G13" s="440"/>
      <c r="H13" s="441"/>
      <c r="J13" s="164"/>
    </row>
    <row r="14" spans="1:10" x14ac:dyDescent="0.2">
      <c r="A14" s="243" t="s">
        <v>125</v>
      </c>
      <c r="B14" s="244" t="s">
        <v>96</v>
      </c>
      <c r="C14" s="288">
        <f>8*2</f>
        <v>16</v>
      </c>
      <c r="D14" s="288">
        <v>87</v>
      </c>
      <c r="E14" s="290">
        <f>ROUND(C14*D14,2)</f>
        <v>1392</v>
      </c>
      <c r="F14" s="291">
        <f>8*2</f>
        <v>16</v>
      </c>
      <c r="G14" s="292">
        <v>152</v>
      </c>
      <c r="H14" s="293">
        <f t="shared" ref="H14:H15" si="0">ROUND(F14*G14,2)</f>
        <v>2432</v>
      </c>
      <c r="J14" s="164"/>
    </row>
    <row r="15" spans="1:10" ht="12" thickBot="1" x14ac:dyDescent="0.25">
      <c r="A15" s="245" t="s">
        <v>126</v>
      </c>
      <c r="B15" s="246" t="s">
        <v>107</v>
      </c>
      <c r="C15" s="287">
        <f>C14</f>
        <v>16</v>
      </c>
      <c r="D15" s="287">
        <v>87</v>
      </c>
      <c r="E15" s="287">
        <f>ROUND(C15*D15,2)</f>
        <v>1392</v>
      </c>
      <c r="F15" s="287">
        <f>F14</f>
        <v>16</v>
      </c>
      <c r="G15" s="294">
        <v>152</v>
      </c>
      <c r="H15" s="295">
        <f t="shared" si="0"/>
        <v>2432</v>
      </c>
      <c r="J15" s="164"/>
    </row>
    <row r="16" spans="1:10" ht="12" thickBot="1" x14ac:dyDescent="0.25">
      <c r="A16" s="465" t="s">
        <v>128</v>
      </c>
      <c r="B16" s="466"/>
      <c r="C16" s="467">
        <f>SUM(E14:E15)</f>
        <v>2784</v>
      </c>
      <c r="D16" s="468"/>
      <c r="E16" s="469"/>
      <c r="F16" s="452">
        <f>SUM(H14:H15)</f>
        <v>4864</v>
      </c>
      <c r="G16" s="453"/>
      <c r="H16" s="454"/>
    </row>
    <row r="17" spans="1:8" ht="13.5" customHeight="1" thickBot="1" x14ac:dyDescent="0.25">
      <c r="A17" s="418" t="s">
        <v>144</v>
      </c>
      <c r="B17" s="419"/>
      <c r="C17" s="419"/>
      <c r="D17" s="419"/>
      <c r="E17" s="174"/>
      <c r="F17" s="178"/>
      <c r="G17" s="179"/>
      <c r="H17" s="180">
        <f>C16+F16</f>
        <v>7648</v>
      </c>
    </row>
    <row r="18" spans="1:8" ht="13.5" customHeight="1" x14ac:dyDescent="0.2">
      <c r="A18" s="429" t="s">
        <v>15</v>
      </c>
      <c r="B18" s="430"/>
      <c r="C18" s="430"/>
      <c r="D18" s="430"/>
      <c r="E18" s="430"/>
      <c r="F18" s="432" t="s">
        <v>16</v>
      </c>
      <c r="G18" s="432"/>
      <c r="H18" s="433"/>
    </row>
    <row r="19" spans="1:8" x14ac:dyDescent="0.2">
      <c r="A19" s="431"/>
      <c r="B19" s="432"/>
      <c r="C19" s="432"/>
      <c r="D19" s="432"/>
      <c r="E19" s="432"/>
      <c r="F19" s="432"/>
      <c r="G19" s="432"/>
      <c r="H19" s="433"/>
    </row>
    <row r="20" spans="1:8" x14ac:dyDescent="0.2">
      <c r="A20" s="431" t="s">
        <v>17</v>
      </c>
      <c r="B20" s="432"/>
      <c r="C20" s="432"/>
      <c r="D20" s="432"/>
      <c r="E20" s="432"/>
      <c r="F20" s="432"/>
      <c r="G20" s="432" t="s">
        <v>150</v>
      </c>
      <c r="H20" s="433"/>
    </row>
    <row r="21" spans="1:8" ht="12.75" customHeight="1" thickBot="1" x14ac:dyDescent="0.25">
      <c r="A21" s="436"/>
      <c r="B21" s="434"/>
      <c r="C21" s="434"/>
      <c r="D21" s="434"/>
      <c r="E21" s="434"/>
      <c r="F21" s="434"/>
      <c r="G21" s="434"/>
      <c r="H21" s="435"/>
    </row>
    <row r="22" spans="1:8" ht="13.5" customHeight="1" x14ac:dyDescent="0.2">
      <c r="A22" s="437" t="s">
        <v>19</v>
      </c>
      <c r="B22" s="438"/>
      <c r="C22" s="438"/>
      <c r="D22" s="438"/>
      <c r="E22" s="438"/>
      <c r="F22" s="175"/>
      <c r="G22" s="175"/>
      <c r="H22" s="176"/>
    </row>
    <row r="23" spans="1:8" x14ac:dyDescent="0.2">
      <c r="A23" s="88" t="s">
        <v>142</v>
      </c>
      <c r="B23" s="41"/>
      <c r="C23" s="83"/>
      <c r="D23" s="41"/>
      <c r="E23" s="41"/>
      <c r="F23" s="39"/>
      <c r="G23" s="39"/>
      <c r="H23" s="87"/>
    </row>
    <row r="24" spans="1:8" x14ac:dyDescent="0.2">
      <c r="A24" s="88" t="s">
        <v>145</v>
      </c>
      <c r="B24" s="41"/>
      <c r="C24" s="83"/>
      <c r="D24" s="41"/>
      <c r="E24" s="41"/>
      <c r="F24" s="39"/>
      <c r="G24" s="39"/>
      <c r="H24" s="87"/>
    </row>
    <row r="25" spans="1:8" x14ac:dyDescent="0.2">
      <c r="A25" s="88" t="s">
        <v>143</v>
      </c>
      <c r="B25" s="41"/>
      <c r="C25" s="83"/>
      <c r="D25" s="41"/>
      <c r="E25" s="41"/>
      <c r="F25" s="39"/>
      <c r="G25" s="39"/>
      <c r="H25" s="87"/>
    </row>
    <row r="26" spans="1:8" x14ac:dyDescent="0.2">
      <c r="A26" s="423" t="s">
        <v>207</v>
      </c>
      <c r="B26" s="424"/>
      <c r="C26" s="424"/>
      <c r="D26" s="424"/>
      <c r="E26" s="424"/>
      <c r="F26" s="424"/>
      <c r="G26" s="424"/>
      <c r="H26" s="425"/>
    </row>
    <row r="27" spans="1:8" ht="12" thickBot="1" x14ac:dyDescent="0.25">
      <c r="A27" s="426" t="s">
        <v>208</v>
      </c>
      <c r="B27" s="427"/>
      <c r="C27" s="427"/>
      <c r="D27" s="427"/>
      <c r="E27" s="427"/>
      <c r="F27" s="427"/>
      <c r="G27" s="427"/>
      <c r="H27" s="428"/>
    </row>
    <row r="28" spans="1:8" ht="13.5" customHeight="1" x14ac:dyDescent="0.2">
      <c r="E28" s="164"/>
    </row>
    <row r="29" spans="1:8" x14ac:dyDescent="0.2">
      <c r="A29" s="185"/>
      <c r="E29" s="164"/>
    </row>
    <row r="30" spans="1:8" x14ac:dyDescent="0.2">
      <c r="E30" s="164"/>
    </row>
  </sheetData>
  <mergeCells count="20">
    <mergeCell ref="A3:H3"/>
    <mergeCell ref="A2:H2"/>
    <mergeCell ref="C11:E11"/>
    <mergeCell ref="A6:G7"/>
    <mergeCell ref="F16:H16"/>
    <mergeCell ref="D9:H10"/>
    <mergeCell ref="B11:B12"/>
    <mergeCell ref="F11:H11"/>
    <mergeCell ref="A16:B16"/>
    <mergeCell ref="C16:E16"/>
    <mergeCell ref="A17:D17"/>
    <mergeCell ref="A13:E13"/>
    <mergeCell ref="A26:H26"/>
    <mergeCell ref="A27:H27"/>
    <mergeCell ref="A18:E19"/>
    <mergeCell ref="F18:H19"/>
    <mergeCell ref="G20:H21"/>
    <mergeCell ref="A20:F21"/>
    <mergeCell ref="A22:E22"/>
    <mergeCell ref="F13:H13"/>
  </mergeCells>
  <phoneticPr fontId="30" type="noConversion"/>
  <printOptions horizontalCentered="1"/>
  <pageMargins left="0.59055118110236227" right="0.39370078740157483" top="0.78740157480314965" bottom="0.39370078740157483" header="0.19685039370078741" footer="0.31496062992125984"/>
  <pageSetup paperSize="9" scale="92" firstPageNumber="0" orientation="portrait" r:id="rId1"/>
  <headerFooter alignWithMargins="0"/>
  <ignoredErrors>
    <ignoredError sqref="F14"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J34"/>
  <sheetViews>
    <sheetView showGridLines="0" view="pageBreakPreview" zoomScale="90" zoomScaleNormal="120" zoomScaleSheetLayoutView="90" workbookViewId="0">
      <selection activeCell="N14" sqref="N14"/>
    </sheetView>
  </sheetViews>
  <sheetFormatPr defaultColWidth="10.7109375" defaultRowHeight="15" customHeight="1" x14ac:dyDescent="0.2"/>
  <cols>
    <col min="1" max="1" width="5.140625" style="195" customWidth="1"/>
    <col min="2" max="2" width="12.7109375" style="195" customWidth="1"/>
    <col min="3" max="3" width="9.85546875" style="219" customWidth="1"/>
    <col min="4" max="4" width="19.5703125" style="219" customWidth="1"/>
    <col min="5" max="5" width="4" style="219" customWidth="1"/>
    <col min="6" max="6" width="19.42578125" style="219" customWidth="1"/>
    <col min="7" max="7" width="12.85546875" style="196" customWidth="1"/>
    <col min="8" max="8" width="9.85546875" style="197" customWidth="1"/>
    <col min="9" max="9" width="11.28515625" style="219" customWidth="1"/>
    <col min="10" max="10" width="15.42578125" style="196" customWidth="1"/>
    <col min="11" max="16384" width="10.7109375" style="196"/>
  </cols>
  <sheetData>
    <row r="1" spans="1:10" ht="15" customHeight="1" x14ac:dyDescent="0.2">
      <c r="E1" s="220" t="s">
        <v>265</v>
      </c>
    </row>
    <row r="2" spans="1:10" ht="15" customHeight="1" x14ac:dyDescent="0.2">
      <c r="E2" s="220" t="s">
        <v>0</v>
      </c>
    </row>
    <row r="4" spans="1:10" ht="15" customHeight="1" thickBot="1" x14ac:dyDescent="0.25"/>
    <row r="5" spans="1:10" ht="9.9499999999999993" customHeight="1" thickBot="1" x14ac:dyDescent="0.25">
      <c r="A5" s="476" t="s">
        <v>47</v>
      </c>
      <c r="B5" s="477"/>
      <c r="C5" s="478"/>
      <c r="D5" s="478"/>
      <c r="E5" s="478"/>
      <c r="F5" s="478"/>
      <c r="G5" s="478"/>
      <c r="H5" s="478"/>
      <c r="I5" s="478"/>
      <c r="J5" s="198" t="s">
        <v>2</v>
      </c>
    </row>
    <row r="6" spans="1:10" ht="20.100000000000001" customHeight="1" thickTop="1" thickBot="1" x14ac:dyDescent="0.25">
      <c r="A6" s="479"/>
      <c r="B6" s="480"/>
      <c r="C6" s="481"/>
      <c r="D6" s="481"/>
      <c r="E6" s="481"/>
      <c r="F6" s="481"/>
      <c r="G6" s="481"/>
      <c r="H6" s="481"/>
      <c r="I6" s="481"/>
      <c r="J6" s="199" t="s">
        <v>42</v>
      </c>
    </row>
    <row r="7" spans="1:10" ht="12.6" customHeight="1" thickTop="1" x14ac:dyDescent="0.2">
      <c r="A7" s="200" t="s">
        <v>4</v>
      </c>
      <c r="B7" s="201"/>
      <c r="C7" s="221"/>
      <c r="D7" s="221"/>
      <c r="E7" s="221"/>
      <c r="F7" s="221"/>
      <c r="G7" s="202"/>
      <c r="H7" s="203"/>
      <c r="I7" s="221"/>
      <c r="J7" s="204"/>
    </row>
    <row r="8" spans="1:10" ht="12.6" customHeight="1" x14ac:dyDescent="0.2">
      <c r="A8" s="205"/>
      <c r="B8" s="206"/>
      <c r="C8" s="222"/>
      <c r="D8" s="222"/>
      <c r="E8" s="222"/>
      <c r="F8" s="222"/>
      <c r="G8" s="207"/>
      <c r="H8" s="208"/>
      <c r="I8" s="222"/>
      <c r="J8" s="209"/>
    </row>
    <row r="9" spans="1:10" ht="12.6" customHeight="1" x14ac:dyDescent="0.2">
      <c r="A9" s="492" t="s">
        <v>127</v>
      </c>
      <c r="B9" s="493"/>
      <c r="C9" s="493"/>
      <c r="D9" s="494"/>
      <c r="E9" s="499" t="s">
        <v>5</v>
      </c>
      <c r="F9" s="500"/>
      <c r="G9" s="500"/>
      <c r="H9" s="500"/>
      <c r="I9" s="501"/>
      <c r="J9" s="210" t="s">
        <v>6</v>
      </c>
    </row>
    <row r="10" spans="1:10" ht="12.6" customHeight="1" thickBot="1" x14ac:dyDescent="0.25">
      <c r="A10" s="495"/>
      <c r="B10" s="496"/>
      <c r="C10" s="497"/>
      <c r="D10" s="498"/>
      <c r="E10" s="502"/>
      <c r="F10" s="503"/>
      <c r="G10" s="503"/>
      <c r="H10" s="503"/>
      <c r="I10" s="504"/>
      <c r="J10" s="211"/>
    </row>
    <row r="11" spans="1:10" ht="18.75" customHeight="1" thickTop="1" thickBot="1" x14ac:dyDescent="0.25">
      <c r="A11" s="482" t="s">
        <v>49</v>
      </c>
      <c r="B11" s="506" t="s">
        <v>185</v>
      </c>
      <c r="C11" s="484" t="s">
        <v>43</v>
      </c>
      <c r="D11" s="485"/>
      <c r="E11" s="485"/>
      <c r="F11" s="485"/>
      <c r="G11" s="488" t="s">
        <v>50</v>
      </c>
      <c r="H11" s="490" t="s">
        <v>39</v>
      </c>
      <c r="I11" s="488" t="s">
        <v>44</v>
      </c>
      <c r="J11" s="505"/>
    </row>
    <row r="12" spans="1:10" ht="18.75" customHeight="1" thickTop="1" thickBot="1" x14ac:dyDescent="0.25">
      <c r="A12" s="483"/>
      <c r="B12" s="507"/>
      <c r="C12" s="486"/>
      <c r="D12" s="487"/>
      <c r="E12" s="487"/>
      <c r="F12" s="487"/>
      <c r="G12" s="489"/>
      <c r="H12" s="491"/>
      <c r="I12" s="223" t="s">
        <v>45</v>
      </c>
      <c r="J12" s="212" t="s">
        <v>46</v>
      </c>
    </row>
    <row r="13" spans="1:10" ht="24.75" customHeight="1" thickBot="1" x14ac:dyDescent="0.25">
      <c r="A13" s="257">
        <v>1</v>
      </c>
      <c r="B13" s="470" t="s">
        <v>100</v>
      </c>
      <c r="C13" s="471"/>
      <c r="D13" s="471"/>
      <c r="E13" s="471"/>
      <c r="F13" s="471"/>
      <c r="G13" s="471"/>
      <c r="H13" s="471"/>
      <c r="I13" s="472"/>
      <c r="J13" s="256">
        <f>SUM(J14:J14)</f>
        <v>11643.14</v>
      </c>
    </row>
    <row r="14" spans="1:10" ht="86.25" customHeight="1" thickBot="1" x14ac:dyDescent="0.25">
      <c r="A14" s="247" t="s">
        <v>99</v>
      </c>
      <c r="B14" s="250" t="s">
        <v>155</v>
      </c>
      <c r="C14" s="473" t="s">
        <v>200</v>
      </c>
      <c r="D14" s="474"/>
      <c r="E14" s="474"/>
      <c r="F14" s="475"/>
      <c r="G14" s="251" t="s">
        <v>51</v>
      </c>
      <c r="H14" s="316">
        <v>2</v>
      </c>
      <c r="I14" s="317">
        <f>'Veículo 4x4'!D44</f>
        <v>5821.57</v>
      </c>
      <c r="J14" s="249">
        <f t="shared" ref="J14" si="0">ROUND(H14*I14,2)</f>
        <v>11643.14</v>
      </c>
    </row>
    <row r="15" spans="1:10" ht="29.25" customHeight="1" thickBot="1" x14ac:dyDescent="0.25">
      <c r="A15" s="257">
        <v>2</v>
      </c>
      <c r="B15" s="470" t="s">
        <v>216</v>
      </c>
      <c r="C15" s="471"/>
      <c r="D15" s="471"/>
      <c r="E15" s="471"/>
      <c r="F15" s="471"/>
      <c r="G15" s="471"/>
      <c r="H15" s="471"/>
      <c r="I15" s="471"/>
      <c r="J15" s="258">
        <f>SUM(J16:J26)</f>
        <v>10988.39</v>
      </c>
    </row>
    <row r="16" spans="1:10" ht="48.75" customHeight="1" x14ac:dyDescent="0.2">
      <c r="A16" s="254" t="s">
        <v>97</v>
      </c>
      <c r="B16" s="254" t="s">
        <v>260</v>
      </c>
      <c r="C16" s="524" t="s">
        <v>262</v>
      </c>
      <c r="D16" s="525"/>
      <c r="E16" s="525"/>
      <c r="F16" s="525"/>
      <c r="G16" s="248" t="s">
        <v>98</v>
      </c>
      <c r="H16" s="326">
        <v>2</v>
      </c>
      <c r="I16" s="327">
        <v>1200</v>
      </c>
      <c r="J16" s="249">
        <f t="shared" ref="J16:J26" si="1">ROUND(H16*I16,2)</f>
        <v>2400</v>
      </c>
    </row>
    <row r="17" spans="1:10" ht="12.75" x14ac:dyDescent="0.2">
      <c r="A17" s="254" t="s">
        <v>201</v>
      </c>
      <c r="B17" s="253" t="s">
        <v>182</v>
      </c>
      <c r="C17" s="519" t="s">
        <v>180</v>
      </c>
      <c r="D17" s="520"/>
      <c r="E17" s="520"/>
      <c r="F17" s="520"/>
      <c r="G17" s="251" t="s">
        <v>98</v>
      </c>
      <c r="H17" s="316">
        <v>2</v>
      </c>
      <c r="I17" s="324">
        <v>18.72</v>
      </c>
      <c r="J17" s="252">
        <f t="shared" si="1"/>
        <v>37.44</v>
      </c>
    </row>
    <row r="18" spans="1:10" ht="12.75" x14ac:dyDescent="0.2">
      <c r="A18" s="254" t="s">
        <v>202</v>
      </c>
      <c r="B18" s="253" t="s">
        <v>183</v>
      </c>
      <c r="C18" s="526" t="s">
        <v>181</v>
      </c>
      <c r="D18" s="527"/>
      <c r="E18" s="527"/>
      <c r="F18" s="528"/>
      <c r="G18" s="251" t="s">
        <v>98</v>
      </c>
      <c r="H18" s="325">
        <v>2</v>
      </c>
      <c r="I18" s="324">
        <v>18.510000000000002</v>
      </c>
      <c r="J18" s="252">
        <f t="shared" si="1"/>
        <v>37.020000000000003</v>
      </c>
    </row>
    <row r="19" spans="1:10" ht="25.5" customHeight="1" x14ac:dyDescent="0.2">
      <c r="A19" s="254"/>
      <c r="B19" s="253" t="s">
        <v>249</v>
      </c>
      <c r="C19" s="519" t="s">
        <v>255</v>
      </c>
      <c r="D19" s="520"/>
      <c r="E19" s="520"/>
      <c r="F19" s="520"/>
      <c r="G19" s="251" t="s">
        <v>98</v>
      </c>
      <c r="H19" s="316">
        <v>1</v>
      </c>
      <c r="I19" s="324">
        <v>248.33</v>
      </c>
      <c r="J19" s="252">
        <f t="shared" si="1"/>
        <v>248.33</v>
      </c>
    </row>
    <row r="20" spans="1:10" ht="12.75" x14ac:dyDescent="0.2">
      <c r="A20" s="254" t="s">
        <v>203</v>
      </c>
      <c r="B20" s="253" t="s">
        <v>205</v>
      </c>
      <c r="C20" s="519" t="s">
        <v>184</v>
      </c>
      <c r="D20" s="520"/>
      <c r="E20" s="520"/>
      <c r="F20" s="520"/>
      <c r="G20" s="251" t="s">
        <v>98</v>
      </c>
      <c r="H20" s="316">
        <v>2</v>
      </c>
      <c r="I20" s="324">
        <v>300</v>
      </c>
      <c r="J20" s="252">
        <f t="shared" si="1"/>
        <v>600</v>
      </c>
    </row>
    <row r="21" spans="1:10" ht="12.75" x14ac:dyDescent="0.2">
      <c r="A21" s="254"/>
      <c r="B21" s="253" t="s">
        <v>251</v>
      </c>
      <c r="C21" s="519" t="s">
        <v>252</v>
      </c>
      <c r="D21" s="520"/>
      <c r="E21" s="520"/>
      <c r="F21" s="520"/>
      <c r="G21" s="251" t="s">
        <v>98</v>
      </c>
      <c r="H21" s="316">
        <v>10</v>
      </c>
      <c r="I21" s="324">
        <v>85.96</v>
      </c>
      <c r="J21" s="252">
        <f t="shared" si="1"/>
        <v>859.6</v>
      </c>
    </row>
    <row r="22" spans="1:10" ht="64.5" customHeight="1" x14ac:dyDescent="0.2">
      <c r="A22" s="254" t="s">
        <v>204</v>
      </c>
      <c r="B22" s="253" t="s">
        <v>186</v>
      </c>
      <c r="C22" s="519" t="s">
        <v>261</v>
      </c>
      <c r="D22" s="520"/>
      <c r="E22" s="520"/>
      <c r="F22" s="520"/>
      <c r="G22" s="251" t="s">
        <v>98</v>
      </c>
      <c r="H22" s="316">
        <v>2</v>
      </c>
      <c r="I22" s="324">
        <v>30.9</v>
      </c>
      <c r="J22" s="252">
        <f t="shared" si="1"/>
        <v>61.8</v>
      </c>
    </row>
    <row r="23" spans="1:10" ht="12.75" x14ac:dyDescent="0.2">
      <c r="A23" s="254" t="s">
        <v>213</v>
      </c>
      <c r="B23" s="253" t="s">
        <v>246</v>
      </c>
      <c r="C23" s="519" t="s">
        <v>247</v>
      </c>
      <c r="D23" s="520"/>
      <c r="E23" s="520"/>
      <c r="F23" s="520"/>
      <c r="G23" s="251" t="s">
        <v>98</v>
      </c>
      <c r="H23" s="316">
        <v>4</v>
      </c>
      <c r="I23" s="324">
        <v>154.99</v>
      </c>
      <c r="J23" s="252">
        <f t="shared" si="1"/>
        <v>619.96</v>
      </c>
    </row>
    <row r="24" spans="1:10" ht="12.75" x14ac:dyDescent="0.2">
      <c r="A24" s="254" t="s">
        <v>214</v>
      </c>
      <c r="B24" s="253" t="s">
        <v>245</v>
      </c>
      <c r="C24" s="519" t="s">
        <v>244</v>
      </c>
      <c r="D24" s="520"/>
      <c r="E24" s="520"/>
      <c r="F24" s="520"/>
      <c r="G24" s="251" t="s">
        <v>98</v>
      </c>
      <c r="H24" s="316">
        <v>4</v>
      </c>
      <c r="I24" s="324">
        <v>30</v>
      </c>
      <c r="J24" s="252">
        <f t="shared" si="1"/>
        <v>120</v>
      </c>
    </row>
    <row r="25" spans="1:10" ht="25.5" x14ac:dyDescent="0.2">
      <c r="A25" s="254" t="s">
        <v>215</v>
      </c>
      <c r="B25" s="253" t="s">
        <v>218</v>
      </c>
      <c r="C25" s="519" t="s">
        <v>217</v>
      </c>
      <c r="D25" s="520"/>
      <c r="E25" s="520"/>
      <c r="F25" s="520"/>
      <c r="G25" s="251" t="s">
        <v>98</v>
      </c>
      <c r="H25" s="316">
        <v>2</v>
      </c>
      <c r="I25" s="324">
        <v>2800</v>
      </c>
      <c r="J25" s="252">
        <f t="shared" si="1"/>
        <v>5600</v>
      </c>
    </row>
    <row r="26" spans="1:10" ht="41.25" customHeight="1" thickBot="1" x14ac:dyDescent="0.25">
      <c r="A26" s="254" t="s">
        <v>248</v>
      </c>
      <c r="B26" s="318">
        <v>43505</v>
      </c>
      <c r="C26" s="519" t="s">
        <v>206</v>
      </c>
      <c r="D26" s="520"/>
      <c r="E26" s="520"/>
      <c r="F26" s="520"/>
      <c r="G26" s="251" t="s">
        <v>98</v>
      </c>
      <c r="H26" s="316">
        <v>4</v>
      </c>
      <c r="I26" s="324">
        <v>101.06</v>
      </c>
      <c r="J26" s="252">
        <f t="shared" si="1"/>
        <v>404.24</v>
      </c>
    </row>
    <row r="27" spans="1:10" ht="35.25" customHeight="1" thickBot="1" x14ac:dyDescent="0.25">
      <c r="A27" s="521" t="s">
        <v>52</v>
      </c>
      <c r="B27" s="522"/>
      <c r="C27" s="522"/>
      <c r="D27" s="522"/>
      <c r="E27" s="522"/>
      <c r="F27" s="522"/>
      <c r="G27" s="522"/>
      <c r="H27" s="522"/>
      <c r="I27" s="523"/>
      <c r="J27" s="255">
        <f>J15+J13</f>
        <v>22631.53</v>
      </c>
    </row>
    <row r="28" spans="1:10" ht="12.6" customHeight="1" x14ac:dyDescent="0.2">
      <c r="A28" s="509" t="s">
        <v>15</v>
      </c>
      <c r="B28" s="510"/>
      <c r="C28" s="510"/>
      <c r="D28" s="510"/>
      <c r="E28" s="510"/>
      <c r="F28" s="510"/>
      <c r="G28" s="511"/>
      <c r="H28" s="213" t="s">
        <v>16</v>
      </c>
      <c r="I28" s="224"/>
      <c r="J28" s="214"/>
    </row>
    <row r="29" spans="1:10" ht="12.6" customHeight="1" x14ac:dyDescent="0.2">
      <c r="A29" s="512"/>
      <c r="B29" s="513"/>
      <c r="C29" s="513"/>
      <c r="D29" s="513"/>
      <c r="E29" s="513"/>
      <c r="F29" s="513"/>
      <c r="G29" s="514"/>
      <c r="H29" s="215"/>
      <c r="I29" s="225"/>
      <c r="J29" s="216"/>
    </row>
    <row r="30" spans="1:10" ht="12.6" customHeight="1" x14ac:dyDescent="0.2">
      <c r="A30" s="515" t="s">
        <v>17</v>
      </c>
      <c r="B30" s="500"/>
      <c r="C30" s="500"/>
      <c r="D30" s="500"/>
      <c r="E30" s="500"/>
      <c r="F30" s="500"/>
      <c r="G30" s="500"/>
      <c r="H30" s="501"/>
      <c r="I30" s="226" t="s">
        <v>18</v>
      </c>
      <c r="J30" s="217"/>
    </row>
    <row r="31" spans="1:10" ht="12" customHeight="1" thickBot="1" x14ac:dyDescent="0.25">
      <c r="A31" s="516"/>
      <c r="B31" s="517"/>
      <c r="C31" s="517"/>
      <c r="D31" s="517"/>
      <c r="E31" s="517"/>
      <c r="F31" s="517"/>
      <c r="G31" s="517"/>
      <c r="H31" s="518"/>
      <c r="I31" s="227"/>
      <c r="J31" s="218"/>
    </row>
    <row r="33" spans="3:10" ht="22.5" customHeight="1" x14ac:dyDescent="0.2">
      <c r="C33" s="508"/>
      <c r="D33" s="508"/>
      <c r="E33" s="508"/>
      <c r="F33" s="508"/>
      <c r="G33" s="508"/>
      <c r="H33" s="508"/>
      <c r="I33" s="508"/>
      <c r="J33" s="508"/>
    </row>
    <row r="34" spans="3:10" ht="35.25" customHeight="1" x14ac:dyDescent="0.2">
      <c r="C34" s="508"/>
      <c r="D34" s="508"/>
      <c r="E34" s="508"/>
      <c r="F34" s="508"/>
      <c r="G34" s="508"/>
      <c r="H34" s="508"/>
      <c r="I34" s="508"/>
      <c r="J34" s="508"/>
    </row>
  </sheetData>
  <mergeCells count="28">
    <mergeCell ref="B15:I15"/>
    <mergeCell ref="C20:F20"/>
    <mergeCell ref="A27:I27"/>
    <mergeCell ref="C26:F26"/>
    <mergeCell ref="C16:F16"/>
    <mergeCell ref="C18:F18"/>
    <mergeCell ref="C17:F17"/>
    <mergeCell ref="C23:F23"/>
    <mergeCell ref="C19:F19"/>
    <mergeCell ref="C21:F21"/>
    <mergeCell ref="C33:J33"/>
    <mergeCell ref="C34:J34"/>
    <mergeCell ref="A28:G29"/>
    <mergeCell ref="A30:H31"/>
    <mergeCell ref="C22:F22"/>
    <mergeCell ref="C24:F24"/>
    <mergeCell ref="C25:F25"/>
    <mergeCell ref="B13:I13"/>
    <mergeCell ref="C14:F14"/>
    <mergeCell ref="A5:I6"/>
    <mergeCell ref="A11:A12"/>
    <mergeCell ref="C11:F12"/>
    <mergeCell ref="G11:G12"/>
    <mergeCell ref="H11:H12"/>
    <mergeCell ref="A9:D10"/>
    <mergeCell ref="E9:I10"/>
    <mergeCell ref="I11:J11"/>
    <mergeCell ref="B11:B12"/>
  </mergeCells>
  <phoneticPr fontId="30" type="noConversion"/>
  <printOptions horizontalCentered="1"/>
  <pageMargins left="0.59055118110236227" right="0.39370078740157483" top="0.78740157480314965" bottom="0.39370078740157483" header="0.19685039370078741" footer="0.31496062992125984"/>
  <pageSetup paperSize="9" scale="78" firstPageNumber="0" fitToHeight="2" orientation="portrait" horizontalDpi="4294967294" verticalDpi="4294967294" r:id="rId1"/>
  <headerFooter alignWithMargins="0"/>
  <ignoredErrors>
    <ignoredError sqref="J15" formula="1"/>
    <ignoredError sqref="I14"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45"/>
  <sheetViews>
    <sheetView showGridLines="0" view="pageBreakPreview" zoomScaleNormal="100" zoomScaleSheetLayoutView="100" workbookViewId="0">
      <selection activeCell="L13" sqref="L13"/>
    </sheetView>
  </sheetViews>
  <sheetFormatPr defaultColWidth="11.42578125" defaultRowHeight="15" customHeight="1" x14ac:dyDescent="0.2"/>
  <cols>
    <col min="1" max="1" width="3.85546875" style="42" customWidth="1"/>
    <col min="2" max="2" width="27.5703125" style="42" customWidth="1"/>
    <col min="3" max="3" width="16.140625" style="42" customWidth="1"/>
    <col min="4" max="4" width="6.7109375" style="42" customWidth="1"/>
    <col min="5" max="5" width="7.7109375" style="42" customWidth="1"/>
    <col min="6" max="7" width="13.42578125" style="42" customWidth="1"/>
    <col min="8" max="16384" width="11.42578125" style="42"/>
  </cols>
  <sheetData>
    <row r="1" spans="1:7" ht="15" customHeight="1" x14ac:dyDescent="0.2">
      <c r="C1" s="1" t="s">
        <v>265</v>
      </c>
    </row>
    <row r="2" spans="1:7" ht="15" customHeight="1" x14ac:dyDescent="0.2">
      <c r="C2" s="1" t="s">
        <v>0</v>
      </c>
    </row>
    <row r="3" spans="1:7" ht="15" customHeight="1" thickBot="1" x14ac:dyDescent="0.25"/>
    <row r="4" spans="1:7" ht="9.9499999999999993" customHeight="1" thickBot="1" x14ac:dyDescent="0.25">
      <c r="A4" s="542" t="s">
        <v>53</v>
      </c>
      <c r="B4" s="543"/>
      <c r="C4" s="543"/>
      <c r="D4" s="543"/>
      <c r="E4" s="543"/>
      <c r="F4" s="543"/>
      <c r="G4" s="120" t="s">
        <v>2</v>
      </c>
    </row>
    <row r="5" spans="1:7" ht="20.100000000000001" customHeight="1" thickTop="1" thickBot="1" x14ac:dyDescent="0.25">
      <c r="A5" s="544"/>
      <c r="B5" s="545"/>
      <c r="C5" s="545"/>
      <c r="D5" s="545"/>
      <c r="E5" s="545"/>
      <c r="F5" s="545"/>
      <c r="G5" s="189" t="s">
        <v>48</v>
      </c>
    </row>
    <row r="6" spans="1:7" ht="12.6" customHeight="1" thickTop="1" x14ac:dyDescent="0.2">
      <c r="A6" s="546" t="s">
        <v>4</v>
      </c>
      <c r="B6" s="547"/>
      <c r="C6" s="547"/>
      <c r="D6" s="547"/>
      <c r="E6" s="547"/>
      <c r="F6" s="547"/>
      <c r="G6" s="548"/>
    </row>
    <row r="7" spans="1:7" ht="12.6" customHeight="1" x14ac:dyDescent="0.2">
      <c r="A7" s="98"/>
      <c r="B7" s="43"/>
      <c r="C7" s="43"/>
      <c r="D7" s="43"/>
      <c r="E7" s="43"/>
      <c r="F7" s="43"/>
      <c r="G7" s="99"/>
    </row>
    <row r="8" spans="1:7" ht="12.6" customHeight="1" x14ac:dyDescent="0.2">
      <c r="A8" s="556" t="s">
        <v>129</v>
      </c>
      <c r="B8" s="557"/>
      <c r="C8" s="45" t="s">
        <v>5</v>
      </c>
      <c r="D8" s="47"/>
      <c r="E8" s="47"/>
      <c r="F8" s="46"/>
      <c r="G8" s="136" t="s">
        <v>6</v>
      </c>
    </row>
    <row r="9" spans="1:7" ht="12.6" customHeight="1" thickBot="1" x14ac:dyDescent="0.25">
      <c r="A9" s="558"/>
      <c r="B9" s="559"/>
      <c r="C9" s="165"/>
      <c r="D9" s="166"/>
      <c r="E9" s="166"/>
      <c r="F9" s="167"/>
      <c r="G9" s="168"/>
    </row>
    <row r="10" spans="1:7" ht="12.6" customHeight="1" thickTop="1" x14ac:dyDescent="0.2">
      <c r="A10" s="549" t="s">
        <v>43</v>
      </c>
      <c r="B10" s="550"/>
      <c r="C10" s="550"/>
      <c r="D10" s="550"/>
      <c r="E10" s="550"/>
      <c r="F10" s="551" t="s">
        <v>54</v>
      </c>
      <c r="G10" s="552"/>
    </row>
    <row r="11" spans="1:7" ht="12.6" customHeight="1" x14ac:dyDescent="0.2">
      <c r="A11" s="549"/>
      <c r="B11" s="550"/>
      <c r="C11" s="550"/>
      <c r="D11" s="550"/>
      <c r="E11" s="550"/>
      <c r="F11" s="51" t="s">
        <v>30</v>
      </c>
      <c r="G11" s="137" t="s">
        <v>55</v>
      </c>
    </row>
    <row r="12" spans="1:7" s="43" customFormat="1" ht="36.75" customHeight="1" x14ac:dyDescent="0.2">
      <c r="A12" s="117">
        <v>1</v>
      </c>
      <c r="B12" s="535" t="s">
        <v>56</v>
      </c>
      <c r="C12" s="536"/>
      <c r="D12" s="536"/>
      <c r="E12" s="537"/>
      <c r="F12" s="79">
        <v>0.09</v>
      </c>
      <c r="G12" s="138">
        <f>ROUND(F12*'PFS_I Equipe'!$E$15,2)</f>
        <v>817.68</v>
      </c>
    </row>
    <row r="13" spans="1:7" s="43" customFormat="1" ht="24.75" customHeight="1" x14ac:dyDescent="0.2">
      <c r="A13" s="117"/>
      <c r="B13" s="538" t="s">
        <v>209</v>
      </c>
      <c r="C13" s="539"/>
      <c r="D13" s="539"/>
      <c r="E13" s="540"/>
      <c r="F13" s="79">
        <v>0.02</v>
      </c>
      <c r="G13" s="138">
        <f>ROUND(F13*'PFS_I Equipe'!$E$15,2)</f>
        <v>181.71</v>
      </c>
    </row>
    <row r="14" spans="1:7" s="43" customFormat="1" ht="25.5" customHeight="1" x14ac:dyDescent="0.2">
      <c r="A14" s="139"/>
      <c r="B14" s="538" t="s">
        <v>263</v>
      </c>
      <c r="C14" s="539"/>
      <c r="D14" s="539"/>
      <c r="E14" s="540"/>
      <c r="F14" s="79">
        <v>0.03</v>
      </c>
      <c r="G14" s="138">
        <f>ROUND(F14*'PFS_I Equipe'!$E$15,2)</f>
        <v>272.56</v>
      </c>
    </row>
    <row r="15" spans="1:7" s="43" customFormat="1" ht="26.25" customHeight="1" x14ac:dyDescent="0.2">
      <c r="A15" s="94"/>
      <c r="B15" s="538"/>
      <c r="C15" s="539"/>
      <c r="D15" s="539"/>
      <c r="E15" s="540"/>
      <c r="F15" s="229"/>
      <c r="G15" s="138"/>
    </row>
    <row r="16" spans="1:7" s="43" customFormat="1" ht="24" customHeight="1" x14ac:dyDescent="0.2">
      <c r="A16" s="140"/>
      <c r="B16" s="538"/>
      <c r="C16" s="539"/>
      <c r="D16" s="539"/>
      <c r="E16" s="540"/>
      <c r="F16" s="229"/>
      <c r="G16" s="138"/>
    </row>
    <row r="17" spans="1:7" s="43" customFormat="1" ht="15" customHeight="1" x14ac:dyDescent="0.2">
      <c r="A17" s="140"/>
      <c r="B17" s="53"/>
      <c r="C17" s="53"/>
      <c r="D17" s="53"/>
      <c r="E17" s="54"/>
      <c r="F17" s="52"/>
      <c r="G17" s="138"/>
    </row>
    <row r="18" spans="1:7" s="43" customFormat="1" ht="15" customHeight="1" x14ac:dyDescent="0.2">
      <c r="A18" s="94"/>
      <c r="B18" s="53"/>
      <c r="C18" s="53"/>
      <c r="D18" s="53"/>
      <c r="E18" s="54"/>
      <c r="F18" s="55"/>
      <c r="G18" s="138"/>
    </row>
    <row r="19" spans="1:7" s="43" customFormat="1" ht="15" customHeight="1" x14ac:dyDescent="0.2">
      <c r="A19" s="94"/>
      <c r="B19" s="53"/>
      <c r="C19" s="53"/>
      <c r="D19" s="53"/>
      <c r="E19" s="54"/>
      <c r="F19" s="55"/>
      <c r="G19" s="138"/>
    </row>
    <row r="20" spans="1:7" s="43" customFormat="1" ht="15" customHeight="1" x14ac:dyDescent="0.2">
      <c r="A20" s="140"/>
      <c r="B20" s="53"/>
      <c r="C20" s="53"/>
      <c r="D20" s="53"/>
      <c r="E20" s="54"/>
      <c r="F20" s="55"/>
      <c r="G20" s="138"/>
    </row>
    <row r="21" spans="1:7" s="43" customFormat="1" ht="15" customHeight="1" x14ac:dyDescent="0.2">
      <c r="A21" s="140"/>
      <c r="B21" s="53"/>
      <c r="C21" s="53"/>
      <c r="D21" s="53"/>
      <c r="E21" s="54"/>
      <c r="F21" s="55"/>
      <c r="G21" s="138"/>
    </row>
    <row r="22" spans="1:7" s="43" customFormat="1" ht="15" customHeight="1" x14ac:dyDescent="0.2">
      <c r="A22" s="140"/>
      <c r="B22" s="53"/>
      <c r="C22" s="53"/>
      <c r="D22" s="53"/>
      <c r="E22" s="54"/>
      <c r="F22" s="55"/>
      <c r="G22" s="138"/>
    </row>
    <row r="23" spans="1:7" s="43" customFormat="1" ht="15" customHeight="1" x14ac:dyDescent="0.2">
      <c r="A23" s="140"/>
      <c r="B23" s="53"/>
      <c r="C23" s="53"/>
      <c r="D23" s="53"/>
      <c r="E23" s="54"/>
      <c r="F23" s="55"/>
      <c r="G23" s="138"/>
    </row>
    <row r="24" spans="1:7" s="43" customFormat="1" ht="15" customHeight="1" x14ac:dyDescent="0.2">
      <c r="A24" s="94"/>
      <c r="B24" s="53"/>
      <c r="C24" s="53"/>
      <c r="D24" s="53"/>
      <c r="E24" s="54"/>
      <c r="F24" s="55"/>
      <c r="G24" s="138"/>
    </row>
    <row r="25" spans="1:7" s="43" customFormat="1" ht="15" customHeight="1" x14ac:dyDescent="0.2">
      <c r="A25" s="140"/>
      <c r="B25" s="53"/>
      <c r="C25" s="53"/>
      <c r="D25" s="53"/>
      <c r="E25" s="54"/>
      <c r="F25" s="55"/>
      <c r="G25" s="138"/>
    </row>
    <row r="26" spans="1:7" s="43" customFormat="1" ht="15" customHeight="1" x14ac:dyDescent="0.2">
      <c r="A26" s="140"/>
      <c r="B26" s="53"/>
      <c r="C26" s="53"/>
      <c r="D26" s="53"/>
      <c r="E26" s="54"/>
      <c r="F26" s="55"/>
      <c r="G26" s="138"/>
    </row>
    <row r="27" spans="1:7" s="43" customFormat="1" ht="15" customHeight="1" x14ac:dyDescent="0.2">
      <c r="A27" s="94"/>
      <c r="B27" s="53"/>
      <c r="C27" s="53"/>
      <c r="D27" s="53"/>
      <c r="E27" s="54"/>
      <c r="F27" s="55"/>
      <c r="G27" s="138"/>
    </row>
    <row r="28" spans="1:7" s="43" customFormat="1" ht="15" customHeight="1" x14ac:dyDescent="0.2">
      <c r="A28" s="94"/>
      <c r="B28" s="53"/>
      <c r="C28" s="53"/>
      <c r="D28" s="53"/>
      <c r="E28" s="54"/>
      <c r="F28" s="55"/>
      <c r="G28" s="138"/>
    </row>
    <row r="29" spans="1:7" s="43" customFormat="1" ht="15" customHeight="1" x14ac:dyDescent="0.2">
      <c r="A29" s="140"/>
      <c r="B29" s="53"/>
      <c r="C29" s="53"/>
      <c r="D29" s="53"/>
      <c r="E29" s="54"/>
      <c r="F29" s="55"/>
      <c r="G29" s="138"/>
    </row>
    <row r="30" spans="1:7" s="43" customFormat="1" ht="15" customHeight="1" x14ac:dyDescent="0.2">
      <c r="A30" s="140"/>
      <c r="B30" s="53"/>
      <c r="C30" s="53"/>
      <c r="D30" s="53"/>
      <c r="E30" s="54"/>
      <c r="F30" s="55"/>
      <c r="G30" s="138"/>
    </row>
    <row r="31" spans="1:7" s="43" customFormat="1" ht="15" customHeight="1" x14ac:dyDescent="0.2">
      <c r="A31" s="140"/>
      <c r="B31" s="53"/>
      <c r="C31" s="53"/>
      <c r="D31" s="53"/>
      <c r="E31" s="54"/>
      <c r="F31" s="55"/>
      <c r="G31" s="138"/>
    </row>
    <row r="32" spans="1:7" s="43" customFormat="1" ht="15" customHeight="1" x14ac:dyDescent="0.2">
      <c r="A32" s="140"/>
      <c r="B32" s="53"/>
      <c r="C32" s="53"/>
      <c r="D32" s="53"/>
      <c r="E32" s="54"/>
      <c r="F32" s="55"/>
      <c r="G32" s="138"/>
    </row>
    <row r="33" spans="1:7" s="43" customFormat="1" ht="15" customHeight="1" x14ac:dyDescent="0.2">
      <c r="A33" s="94"/>
      <c r="B33" s="53"/>
      <c r="C33" s="53"/>
      <c r="D33" s="53"/>
      <c r="E33" s="54"/>
      <c r="F33" s="55"/>
      <c r="G33" s="138"/>
    </row>
    <row r="34" spans="1:7" s="43" customFormat="1" ht="15" customHeight="1" x14ac:dyDescent="0.2">
      <c r="A34" s="140"/>
      <c r="B34" s="53"/>
      <c r="C34" s="53"/>
      <c r="D34" s="53"/>
      <c r="E34" s="54"/>
      <c r="F34" s="55"/>
      <c r="G34" s="138"/>
    </row>
    <row r="35" spans="1:7" s="43" customFormat="1" ht="15" customHeight="1" x14ac:dyDescent="0.2">
      <c r="A35" s="140"/>
      <c r="B35" s="53"/>
      <c r="C35" s="53"/>
      <c r="D35" s="53"/>
      <c r="E35" s="54"/>
      <c r="F35" s="55"/>
      <c r="G35" s="138"/>
    </row>
    <row r="36" spans="1:7" s="43" customFormat="1" ht="15" customHeight="1" x14ac:dyDescent="0.2">
      <c r="A36" s="94"/>
      <c r="B36" s="53"/>
      <c r="C36" s="53"/>
      <c r="D36" s="53"/>
      <c r="E36" s="54"/>
      <c r="F36" s="55"/>
      <c r="G36" s="138"/>
    </row>
    <row r="37" spans="1:7" s="43" customFormat="1" ht="15" customHeight="1" x14ac:dyDescent="0.2">
      <c r="A37" s="94"/>
      <c r="B37" s="53"/>
      <c r="C37" s="53"/>
      <c r="D37" s="53"/>
      <c r="E37" s="54"/>
      <c r="F37" s="55"/>
      <c r="G37" s="138"/>
    </row>
    <row r="38" spans="1:7" ht="20.100000000000001" customHeight="1" x14ac:dyDescent="0.2">
      <c r="A38" s="98"/>
      <c r="B38" s="541" t="s">
        <v>57</v>
      </c>
      <c r="C38" s="541"/>
      <c r="D38" s="541"/>
      <c r="E38" s="541"/>
      <c r="F38" s="56">
        <f>SUM(F12:F37)</f>
        <v>0.14000000000000001</v>
      </c>
      <c r="G38" s="141">
        <f>SUM(G12:G37)</f>
        <v>1271.95</v>
      </c>
    </row>
    <row r="39" spans="1:7" ht="1.5" customHeight="1" thickBot="1" x14ac:dyDescent="0.25">
      <c r="A39" s="142"/>
      <c r="B39" s="57"/>
      <c r="C39" s="57"/>
      <c r="D39" s="57"/>
      <c r="E39" s="57"/>
      <c r="F39" s="57"/>
      <c r="G39" s="143"/>
    </row>
    <row r="40" spans="1:7" ht="24.95" customHeight="1" thickTop="1" x14ac:dyDescent="0.2">
      <c r="A40" s="144" t="s">
        <v>15</v>
      </c>
      <c r="B40" s="59"/>
      <c r="C40" s="60"/>
      <c r="D40" s="58" t="s">
        <v>16</v>
      </c>
      <c r="E40" s="59"/>
      <c r="F40" s="59"/>
      <c r="G40" s="145"/>
    </row>
    <row r="41" spans="1:7" ht="24.95" customHeight="1" x14ac:dyDescent="0.2">
      <c r="A41" s="146" t="s">
        <v>17</v>
      </c>
      <c r="B41" s="47"/>
      <c r="C41" s="47"/>
      <c r="D41" s="47"/>
      <c r="E41" s="46"/>
      <c r="F41" s="45" t="s">
        <v>18</v>
      </c>
      <c r="G41" s="147"/>
    </row>
    <row r="42" spans="1:7" ht="15" customHeight="1" x14ac:dyDescent="0.2">
      <c r="A42" s="553" t="s">
        <v>58</v>
      </c>
      <c r="B42" s="554"/>
      <c r="C42" s="554"/>
      <c r="D42" s="554"/>
      <c r="E42" s="554"/>
      <c r="F42" s="554"/>
      <c r="G42" s="555"/>
    </row>
    <row r="43" spans="1:7" ht="15" customHeight="1" x14ac:dyDescent="0.2">
      <c r="A43" s="529"/>
      <c r="B43" s="530"/>
      <c r="C43" s="530"/>
      <c r="D43" s="530"/>
      <c r="E43" s="530"/>
      <c r="F43" s="530"/>
      <c r="G43" s="531"/>
    </row>
    <row r="44" spans="1:7" ht="15" customHeight="1" x14ac:dyDescent="0.2">
      <c r="A44" s="529"/>
      <c r="B44" s="530"/>
      <c r="C44" s="530"/>
      <c r="D44" s="530"/>
      <c r="E44" s="530"/>
      <c r="F44" s="530"/>
      <c r="G44" s="531"/>
    </row>
    <row r="45" spans="1:7" ht="15" customHeight="1" thickBot="1" x14ac:dyDescent="0.25">
      <c r="A45" s="532"/>
      <c r="B45" s="533"/>
      <c r="C45" s="533"/>
      <c r="D45" s="533"/>
      <c r="E45" s="533"/>
      <c r="F45" s="533"/>
      <c r="G45" s="534"/>
    </row>
  </sheetData>
  <mergeCells count="15">
    <mergeCell ref="A4:F5"/>
    <mergeCell ref="A6:G6"/>
    <mergeCell ref="A10:E11"/>
    <mergeCell ref="F10:G10"/>
    <mergeCell ref="A42:G42"/>
    <mergeCell ref="A8:B9"/>
    <mergeCell ref="B14:E14"/>
    <mergeCell ref="B15:E15"/>
    <mergeCell ref="B16:E16"/>
    <mergeCell ref="A43:G43"/>
    <mergeCell ref="A44:G44"/>
    <mergeCell ref="A45:G45"/>
    <mergeCell ref="B12:E12"/>
    <mergeCell ref="B13:E13"/>
    <mergeCell ref="B38:E38"/>
  </mergeCells>
  <phoneticPr fontId="30" type="noConversion"/>
  <printOptions horizontalCentered="1"/>
  <pageMargins left="0.59055118110236227" right="0.39370078740157483" top="0.78740157480314965" bottom="0.39370078740157483" header="0.19685039370078741" footer="0.31496062992125984"/>
  <pageSetup paperSize="9" firstPageNumber="0" orientation="portrait" horizontalDpi="4294967294" verticalDpi="4294967294"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112" zoomScaleNormal="100" zoomScaleSheetLayoutView="112" workbookViewId="0">
      <selection activeCell="M15" sqref="M15"/>
    </sheetView>
  </sheetViews>
  <sheetFormatPr defaultColWidth="11.42578125" defaultRowHeight="15" customHeight="1" x14ac:dyDescent="0.2"/>
  <cols>
    <col min="1" max="1" width="3.85546875" style="42" customWidth="1"/>
    <col min="2" max="2" width="17.5703125" style="42" customWidth="1"/>
    <col min="3" max="3" width="9.140625" style="42" customWidth="1"/>
    <col min="4" max="4" width="8.5703125" style="42" customWidth="1"/>
    <col min="5" max="5" width="7.7109375" style="42" customWidth="1"/>
    <col min="6" max="8" width="12.7109375" style="42" customWidth="1"/>
    <col min="9" max="9" width="12.28515625" style="42" bestFit="1" customWidth="1"/>
    <col min="10" max="16384" width="11.42578125" style="42"/>
  </cols>
  <sheetData>
    <row r="1" spans="1:9" ht="15" customHeight="1" x14ac:dyDescent="0.2">
      <c r="C1" s="1" t="s">
        <v>265</v>
      </c>
    </row>
    <row r="2" spans="1:9" ht="15" customHeight="1" x14ac:dyDescent="0.2">
      <c r="C2" s="1" t="s">
        <v>0</v>
      </c>
    </row>
    <row r="3" spans="1:9" ht="15" customHeight="1" thickBot="1" x14ac:dyDescent="0.25"/>
    <row r="4" spans="1:9" ht="9.9499999999999993" customHeight="1" thickBot="1" x14ac:dyDescent="0.25">
      <c r="A4" s="542" t="s">
        <v>59</v>
      </c>
      <c r="B4" s="543"/>
      <c r="C4" s="543"/>
      <c r="D4" s="543"/>
      <c r="E4" s="543"/>
      <c r="F4" s="543"/>
      <c r="G4" s="543"/>
      <c r="H4" s="97" t="s">
        <v>2</v>
      </c>
    </row>
    <row r="5" spans="1:9" ht="20.100000000000001" customHeight="1" thickTop="1" thickBot="1" x14ac:dyDescent="0.25">
      <c r="A5" s="544"/>
      <c r="B5" s="545"/>
      <c r="C5" s="545"/>
      <c r="D5" s="545"/>
      <c r="E5" s="545"/>
      <c r="F5" s="545"/>
      <c r="G5" s="545"/>
      <c r="H5" s="189" t="s">
        <v>258</v>
      </c>
    </row>
    <row r="6" spans="1:9" ht="12.6" customHeight="1" thickTop="1" x14ac:dyDescent="0.2">
      <c r="A6" s="572" t="s">
        <v>4</v>
      </c>
      <c r="B6" s="573"/>
      <c r="C6" s="573"/>
      <c r="D6" s="573"/>
      <c r="E6" s="573"/>
      <c r="F6" s="573"/>
      <c r="G6" s="573"/>
      <c r="H6" s="574"/>
    </row>
    <row r="7" spans="1:9" ht="12.6" customHeight="1" x14ac:dyDescent="0.2">
      <c r="A7" s="98"/>
      <c r="B7" s="43"/>
      <c r="C7" s="43"/>
      <c r="D7" s="43"/>
      <c r="E7" s="43"/>
      <c r="F7" s="43"/>
      <c r="G7" s="43"/>
      <c r="H7" s="99"/>
    </row>
    <row r="8" spans="1:9" ht="12.6" customHeight="1" x14ac:dyDescent="0.2">
      <c r="A8" s="100" t="s">
        <v>127</v>
      </c>
      <c r="B8" s="62"/>
      <c r="C8" s="579" t="s">
        <v>5</v>
      </c>
      <c r="D8" s="580"/>
      <c r="E8" s="580"/>
      <c r="F8" s="580"/>
      <c r="G8" s="557"/>
      <c r="H8" s="101" t="s">
        <v>6</v>
      </c>
    </row>
    <row r="9" spans="1:9" ht="12.6" customHeight="1" thickBot="1" x14ac:dyDescent="0.25">
      <c r="A9" s="102"/>
      <c r="B9" s="89"/>
      <c r="C9" s="581"/>
      <c r="D9" s="582"/>
      <c r="E9" s="582"/>
      <c r="F9" s="582"/>
      <c r="G9" s="559"/>
      <c r="H9" s="103"/>
    </row>
    <row r="10" spans="1:9" ht="12.6" customHeight="1" thickTop="1" x14ac:dyDescent="0.2">
      <c r="A10" s="549" t="s">
        <v>43</v>
      </c>
      <c r="B10" s="550"/>
      <c r="C10" s="550"/>
      <c r="D10" s="550"/>
      <c r="E10" s="550"/>
      <c r="F10" s="551" t="s">
        <v>54</v>
      </c>
      <c r="G10" s="551"/>
      <c r="H10" s="552"/>
    </row>
    <row r="11" spans="1:9" ht="12.6" customHeight="1" x14ac:dyDescent="0.15">
      <c r="A11" s="575"/>
      <c r="B11" s="576"/>
      <c r="C11" s="576"/>
      <c r="D11" s="576"/>
      <c r="E11" s="576"/>
      <c r="F11" s="90" t="s">
        <v>60</v>
      </c>
      <c r="G11" s="90" t="s">
        <v>61</v>
      </c>
      <c r="H11" s="104" t="s">
        <v>55</v>
      </c>
    </row>
    <row r="12" spans="1:9" s="43" customFormat="1" ht="15" customHeight="1" x14ac:dyDescent="0.2">
      <c r="A12" s="577" t="s">
        <v>62</v>
      </c>
      <c r="B12" s="578"/>
      <c r="C12" s="578"/>
      <c r="D12" s="578"/>
      <c r="E12" s="578"/>
      <c r="F12" s="192">
        <v>5</v>
      </c>
      <c r="G12" s="193">
        <f>(1/(1-$F$39/100))*(F12/100)*100</f>
        <v>5.83</v>
      </c>
      <c r="H12" s="194">
        <f>G12/100*(PFS!$N$14+PFS!$N$16+PFS!$N$19+PFS!$N$23+PFS!$N$24)</f>
        <v>3010.61</v>
      </c>
      <c r="I12" s="285"/>
    </row>
    <row r="13" spans="1:9" s="43" customFormat="1" ht="15" customHeight="1" x14ac:dyDescent="0.2">
      <c r="A13" s="566" t="s">
        <v>63</v>
      </c>
      <c r="B13" s="567"/>
      <c r="C13" s="567"/>
      <c r="D13" s="567"/>
      <c r="E13" s="567"/>
      <c r="F13" s="192">
        <v>1.65</v>
      </c>
      <c r="G13" s="193">
        <f t="shared" ref="G13:G14" si="0">(1/(1-$F$39/100))*(F13/100)*100</f>
        <v>1.92</v>
      </c>
      <c r="H13" s="194">
        <f>G13/100*(PFS!$N$14+PFS!$N$16+PFS!$N$19+PFS!$N$23+PFS!$N$24)</f>
        <v>991.49</v>
      </c>
      <c r="I13" s="285"/>
    </row>
    <row r="14" spans="1:9" s="43" customFormat="1" ht="15" customHeight="1" x14ac:dyDescent="0.2">
      <c r="A14" s="566" t="s">
        <v>64</v>
      </c>
      <c r="B14" s="567"/>
      <c r="C14" s="567"/>
      <c r="D14" s="567"/>
      <c r="E14" s="567"/>
      <c r="F14" s="192">
        <v>7.6</v>
      </c>
      <c r="G14" s="193">
        <f t="shared" si="0"/>
        <v>8.86</v>
      </c>
      <c r="H14" s="194">
        <f>G14/100*(PFS!$N$14+PFS!$N$16+PFS!$N$19+PFS!$N$23+PFS!$N$24)</f>
        <v>4575.3</v>
      </c>
      <c r="I14" s="285"/>
    </row>
    <row r="15" spans="1:9" s="43" customFormat="1" ht="15" customHeight="1" x14ac:dyDescent="0.2">
      <c r="A15" s="562"/>
      <c r="B15" s="563"/>
      <c r="C15" s="563"/>
      <c r="D15" s="563"/>
      <c r="E15" s="563"/>
      <c r="F15" s="65"/>
      <c r="G15" s="65"/>
      <c r="H15" s="93"/>
    </row>
    <row r="16" spans="1:9" s="43" customFormat="1" ht="15" customHeight="1" x14ac:dyDescent="0.2">
      <c r="A16" s="92"/>
      <c r="B16" s="66"/>
      <c r="C16" s="66"/>
      <c r="D16" s="66"/>
      <c r="E16" s="66"/>
      <c r="F16" s="65"/>
      <c r="G16" s="65"/>
      <c r="H16" s="93"/>
    </row>
    <row r="17" spans="1:8" s="43" customFormat="1" ht="15" customHeight="1" x14ac:dyDescent="0.2">
      <c r="A17" s="92"/>
      <c r="B17" s="66"/>
      <c r="C17" s="66"/>
      <c r="D17" s="66"/>
      <c r="E17" s="66"/>
      <c r="F17" s="65"/>
      <c r="G17" s="65"/>
      <c r="H17" s="93"/>
    </row>
    <row r="18" spans="1:8" s="43" customFormat="1" ht="15" customHeight="1" x14ac:dyDescent="0.2">
      <c r="A18" s="92"/>
      <c r="B18" s="66"/>
      <c r="C18" s="66"/>
      <c r="D18" s="66"/>
      <c r="E18" s="66"/>
      <c r="F18" s="65"/>
      <c r="G18" s="65"/>
      <c r="H18" s="93"/>
    </row>
    <row r="19" spans="1:8" s="43" customFormat="1" ht="15" customHeight="1" x14ac:dyDescent="0.2">
      <c r="A19" s="92"/>
      <c r="B19" s="66"/>
      <c r="C19" s="66"/>
      <c r="D19" s="66"/>
      <c r="E19" s="66"/>
      <c r="F19" s="65"/>
      <c r="G19" s="65"/>
      <c r="H19" s="93"/>
    </row>
    <row r="20" spans="1:8" s="43" customFormat="1" ht="15" customHeight="1" x14ac:dyDescent="0.2">
      <c r="A20" s="92"/>
      <c r="B20" s="66"/>
      <c r="C20" s="66"/>
      <c r="D20" s="66"/>
      <c r="E20" s="66"/>
      <c r="F20" s="65"/>
      <c r="G20" s="65"/>
      <c r="H20" s="93"/>
    </row>
    <row r="21" spans="1:8" s="43" customFormat="1" ht="15" customHeight="1" x14ac:dyDescent="0.2">
      <c r="A21" s="92"/>
      <c r="B21" s="66"/>
      <c r="C21" s="66"/>
      <c r="D21" s="66"/>
      <c r="E21" s="66"/>
      <c r="F21" s="65"/>
      <c r="G21" s="65"/>
      <c r="H21" s="93"/>
    </row>
    <row r="22" spans="1:8" s="43" customFormat="1" ht="15" customHeight="1" x14ac:dyDescent="0.2">
      <c r="A22" s="92"/>
      <c r="B22" s="66"/>
      <c r="C22" s="66"/>
      <c r="D22" s="66"/>
      <c r="E22" s="66"/>
      <c r="F22" s="65"/>
      <c r="G22" s="65"/>
      <c r="H22" s="93"/>
    </row>
    <row r="23" spans="1:8" s="43" customFormat="1" ht="15" customHeight="1" x14ac:dyDescent="0.2">
      <c r="A23" s="92"/>
      <c r="B23" s="66"/>
      <c r="C23" s="66"/>
      <c r="D23" s="66"/>
      <c r="E23" s="66"/>
      <c r="F23" s="65"/>
      <c r="G23" s="65"/>
      <c r="H23" s="93"/>
    </row>
    <row r="24" spans="1:8" s="43" customFormat="1" ht="15" customHeight="1" x14ac:dyDescent="0.15">
      <c r="A24" s="564"/>
      <c r="B24" s="565"/>
      <c r="C24" s="565"/>
      <c r="D24" s="565"/>
      <c r="E24" s="565"/>
      <c r="F24" s="67"/>
      <c r="G24" s="67"/>
      <c r="H24" s="93"/>
    </row>
    <row r="25" spans="1:8" s="43" customFormat="1" ht="15" customHeight="1" x14ac:dyDescent="0.15">
      <c r="A25" s="560"/>
      <c r="B25" s="561"/>
      <c r="C25" s="561"/>
      <c r="D25" s="561"/>
      <c r="E25" s="561"/>
      <c r="F25" s="67"/>
      <c r="G25" s="67"/>
      <c r="H25" s="93"/>
    </row>
    <row r="26" spans="1:8" s="43" customFormat="1" ht="15" customHeight="1" x14ac:dyDescent="0.15">
      <c r="A26" s="568"/>
      <c r="B26" s="569"/>
      <c r="C26" s="569"/>
      <c r="D26" s="569"/>
      <c r="E26" s="569"/>
      <c r="F26" s="67"/>
      <c r="G26" s="67"/>
      <c r="H26" s="93"/>
    </row>
    <row r="27" spans="1:8" s="43" customFormat="1" ht="15" customHeight="1" x14ac:dyDescent="0.2">
      <c r="A27" s="570"/>
      <c r="B27" s="571"/>
      <c r="C27" s="571"/>
      <c r="D27" s="571"/>
      <c r="E27" s="571"/>
      <c r="F27" s="64"/>
      <c r="G27" s="64"/>
      <c r="H27" s="93"/>
    </row>
    <row r="28" spans="1:8" s="43" customFormat="1" ht="15" customHeight="1" x14ac:dyDescent="0.2">
      <c r="A28" s="570"/>
      <c r="B28" s="571"/>
      <c r="C28" s="571"/>
      <c r="D28" s="571"/>
      <c r="E28" s="571"/>
      <c r="F28" s="64"/>
      <c r="G28" s="64"/>
      <c r="H28" s="93"/>
    </row>
    <row r="29" spans="1:8" s="43" customFormat="1" ht="15" customHeight="1" x14ac:dyDescent="0.2">
      <c r="A29" s="560"/>
      <c r="B29" s="561"/>
      <c r="C29" s="561"/>
      <c r="D29" s="561"/>
      <c r="E29" s="561"/>
      <c r="F29" s="64"/>
      <c r="G29" s="64"/>
      <c r="H29" s="93"/>
    </row>
    <row r="30" spans="1:8" s="43" customFormat="1" ht="15" customHeight="1" x14ac:dyDescent="0.2">
      <c r="A30" s="560"/>
      <c r="B30" s="561"/>
      <c r="C30" s="561"/>
      <c r="D30" s="561"/>
      <c r="E30" s="561"/>
      <c r="F30" s="64"/>
      <c r="G30" s="64"/>
      <c r="H30" s="93"/>
    </row>
    <row r="31" spans="1:8" s="43" customFormat="1" ht="15" customHeight="1" x14ac:dyDescent="0.2">
      <c r="A31" s="560"/>
      <c r="B31" s="561"/>
      <c r="C31" s="561"/>
      <c r="D31" s="561"/>
      <c r="E31" s="561"/>
      <c r="F31" s="64"/>
      <c r="G31" s="64"/>
      <c r="H31" s="93"/>
    </row>
    <row r="32" spans="1:8" s="43" customFormat="1" ht="15" customHeight="1" x14ac:dyDescent="0.2">
      <c r="A32" s="560"/>
      <c r="B32" s="561"/>
      <c r="C32" s="561"/>
      <c r="D32" s="561"/>
      <c r="E32" s="561"/>
      <c r="F32" s="64"/>
      <c r="G32" s="64"/>
      <c r="H32" s="93"/>
    </row>
    <row r="33" spans="1:8" s="43" customFormat="1" ht="15" customHeight="1" x14ac:dyDescent="0.2">
      <c r="A33" s="570"/>
      <c r="B33" s="571"/>
      <c r="C33" s="571"/>
      <c r="D33" s="571"/>
      <c r="E33" s="571"/>
      <c r="F33" s="64"/>
      <c r="G33" s="64"/>
      <c r="H33" s="93"/>
    </row>
    <row r="34" spans="1:8" s="43" customFormat="1" ht="15" customHeight="1" x14ac:dyDescent="0.2">
      <c r="A34" s="560"/>
      <c r="B34" s="561"/>
      <c r="C34" s="561"/>
      <c r="D34" s="561"/>
      <c r="E34" s="561"/>
      <c r="F34" s="64"/>
      <c r="G34" s="64"/>
      <c r="H34" s="93"/>
    </row>
    <row r="35" spans="1:8" s="43" customFormat="1" ht="15" customHeight="1" x14ac:dyDescent="0.2">
      <c r="A35" s="560"/>
      <c r="B35" s="561"/>
      <c r="C35" s="561"/>
      <c r="D35" s="561"/>
      <c r="E35" s="561"/>
      <c r="F35" s="64"/>
      <c r="G35" s="64"/>
      <c r="H35" s="93"/>
    </row>
    <row r="36" spans="1:8" s="43" customFormat="1" ht="15" customHeight="1" x14ac:dyDescent="0.2">
      <c r="A36" s="560"/>
      <c r="B36" s="561"/>
      <c r="C36" s="561"/>
      <c r="D36" s="561"/>
      <c r="E36" s="561"/>
      <c r="F36" s="64"/>
      <c r="G36" s="64"/>
      <c r="H36" s="93"/>
    </row>
    <row r="37" spans="1:8" s="43" customFormat="1" ht="15" customHeight="1" x14ac:dyDescent="0.2">
      <c r="A37" s="570"/>
      <c r="B37" s="571"/>
      <c r="C37" s="571"/>
      <c r="D37" s="571"/>
      <c r="E37" s="571"/>
      <c r="F37" s="64"/>
      <c r="G37" s="64"/>
      <c r="H37" s="93"/>
    </row>
    <row r="38" spans="1:8" s="43" customFormat="1" ht="15" customHeight="1" thickBot="1" x14ac:dyDescent="0.25">
      <c r="A38" s="591"/>
      <c r="B38" s="592"/>
      <c r="C38" s="592"/>
      <c r="D38" s="592"/>
      <c r="E38" s="592"/>
      <c r="F38" s="95"/>
      <c r="G38" s="95"/>
      <c r="H38" s="96"/>
    </row>
    <row r="39" spans="1:8" ht="22.5" customHeight="1" thickBot="1" x14ac:dyDescent="0.25">
      <c r="A39" s="586" t="s">
        <v>65</v>
      </c>
      <c r="B39" s="587"/>
      <c r="C39" s="587"/>
      <c r="D39" s="587"/>
      <c r="E39" s="587"/>
      <c r="F39" s="91">
        <f>SUM(F12:F38)</f>
        <v>14.25</v>
      </c>
      <c r="G39" s="91">
        <f>SUM(G12:G38)</f>
        <v>16.61</v>
      </c>
      <c r="H39" s="105">
        <f>SUM(H12:H14)</f>
        <v>8577.4</v>
      </c>
    </row>
    <row r="40" spans="1:8" ht="12.6" customHeight="1" thickTop="1" x14ac:dyDescent="0.2">
      <c r="A40" s="106" t="s">
        <v>15</v>
      </c>
      <c r="B40" s="69"/>
      <c r="C40" s="70"/>
      <c r="D40" s="68" t="s">
        <v>16</v>
      </c>
      <c r="E40" s="69"/>
      <c r="F40" s="69"/>
      <c r="G40" s="69"/>
      <c r="H40" s="107"/>
    </row>
    <row r="41" spans="1:8" ht="12.6" customHeight="1" x14ac:dyDescent="0.2">
      <c r="A41" s="108"/>
      <c r="B41" s="71"/>
      <c r="C41" s="72"/>
      <c r="D41" s="71"/>
      <c r="E41" s="71"/>
      <c r="F41" s="71"/>
      <c r="G41" s="71"/>
      <c r="H41" s="109"/>
    </row>
    <row r="42" spans="1:8" ht="12.6" customHeight="1" x14ac:dyDescent="0.2">
      <c r="A42" s="100" t="s">
        <v>17</v>
      </c>
      <c r="B42" s="63"/>
      <c r="C42" s="63"/>
      <c r="D42" s="63"/>
      <c r="E42" s="62"/>
      <c r="F42" s="61" t="s">
        <v>18</v>
      </c>
      <c r="G42" s="63"/>
      <c r="H42" s="110"/>
    </row>
    <row r="43" spans="1:8" ht="12.6" customHeight="1" x14ac:dyDescent="0.2">
      <c r="A43" s="111"/>
      <c r="B43" s="73"/>
      <c r="C43" s="73"/>
      <c r="D43" s="73"/>
      <c r="E43" s="44"/>
      <c r="F43" s="73"/>
      <c r="G43" s="73"/>
      <c r="H43" s="99"/>
    </row>
    <row r="44" spans="1:8" ht="12" customHeight="1" x14ac:dyDescent="0.2">
      <c r="A44" s="588" t="s">
        <v>66</v>
      </c>
      <c r="B44" s="589"/>
      <c r="C44" s="589"/>
      <c r="D44" s="589"/>
      <c r="E44" s="589"/>
      <c r="F44" s="589"/>
      <c r="G44" s="589"/>
      <c r="H44" s="590"/>
    </row>
    <row r="45" spans="1:8" ht="12" customHeight="1" x14ac:dyDescent="0.2">
      <c r="A45" s="583" t="s">
        <v>67</v>
      </c>
      <c r="B45" s="584"/>
      <c r="C45" s="584"/>
      <c r="D45" s="584"/>
      <c r="E45" s="584"/>
      <c r="F45" s="584"/>
      <c r="G45" s="584"/>
      <c r="H45" s="585"/>
    </row>
    <row r="46" spans="1:8" ht="12" customHeight="1" x14ac:dyDescent="0.2">
      <c r="A46" s="112" t="s">
        <v>68</v>
      </c>
      <c r="B46" s="74"/>
      <c r="C46" s="74"/>
      <c r="D46" s="74"/>
      <c r="E46" s="74"/>
      <c r="F46" s="74"/>
      <c r="G46" s="74"/>
      <c r="H46" s="113"/>
    </row>
    <row r="47" spans="1:8" ht="12" customHeight="1" x14ac:dyDescent="0.2">
      <c r="A47" s="112" t="s">
        <v>152</v>
      </c>
      <c r="B47" s="74"/>
      <c r="C47" s="74"/>
      <c r="D47" s="74"/>
      <c r="E47" s="74"/>
      <c r="F47" s="74"/>
      <c r="G47" s="74"/>
      <c r="H47" s="113"/>
    </row>
    <row r="48" spans="1:8" ht="12" customHeight="1" x14ac:dyDescent="0.2">
      <c r="A48" s="112" t="s">
        <v>151</v>
      </c>
      <c r="B48" s="74"/>
      <c r="C48" s="74"/>
      <c r="D48" s="74"/>
      <c r="E48" s="74"/>
      <c r="F48" s="74"/>
      <c r="G48" s="74"/>
      <c r="H48" s="113"/>
    </row>
    <row r="49" spans="1:8" ht="12" customHeight="1" x14ac:dyDescent="0.2">
      <c r="A49" s="112" t="s">
        <v>153</v>
      </c>
      <c r="B49" s="74"/>
      <c r="C49" s="74"/>
      <c r="D49" s="74"/>
      <c r="E49" s="74"/>
      <c r="F49" s="74"/>
      <c r="G49" s="74"/>
      <c r="H49" s="113"/>
    </row>
    <row r="50" spans="1:8" ht="12" customHeight="1" x14ac:dyDescent="0.2">
      <c r="A50" s="583" t="s">
        <v>139</v>
      </c>
      <c r="B50" s="584"/>
      <c r="C50" s="584"/>
      <c r="D50" s="584"/>
      <c r="E50" s="584"/>
      <c r="F50" s="584"/>
      <c r="G50" s="584"/>
      <c r="H50" s="585"/>
    </row>
    <row r="51" spans="1:8" ht="12" customHeight="1" thickBot="1" x14ac:dyDescent="0.25">
      <c r="A51" s="114" t="s">
        <v>140</v>
      </c>
      <c r="B51" s="115"/>
      <c r="C51" s="115"/>
      <c r="D51" s="115"/>
      <c r="E51" s="115"/>
      <c r="F51" s="115"/>
      <c r="G51" s="115"/>
      <c r="H51" s="116"/>
    </row>
  </sheetData>
  <mergeCells count="28">
    <mergeCell ref="A45:H45"/>
    <mergeCell ref="A50:H50"/>
    <mergeCell ref="A33:E33"/>
    <mergeCell ref="A34:E34"/>
    <mergeCell ref="A35:E35"/>
    <mergeCell ref="A36:E36"/>
    <mergeCell ref="A39:E39"/>
    <mergeCell ref="A44:H44"/>
    <mergeCell ref="A37:E37"/>
    <mergeCell ref="A38:E38"/>
    <mergeCell ref="A4:G5"/>
    <mergeCell ref="A6:H6"/>
    <mergeCell ref="A10:E11"/>
    <mergeCell ref="F10:H10"/>
    <mergeCell ref="A12:E12"/>
    <mergeCell ref="C8:G9"/>
    <mergeCell ref="A32:E32"/>
    <mergeCell ref="A15:E15"/>
    <mergeCell ref="A24:E24"/>
    <mergeCell ref="A13:E13"/>
    <mergeCell ref="A14:E14"/>
    <mergeCell ref="A25:E25"/>
    <mergeCell ref="A26:E26"/>
    <mergeCell ref="A27:E27"/>
    <mergeCell ref="A28:E28"/>
    <mergeCell ref="A29:E29"/>
    <mergeCell ref="A30:E30"/>
    <mergeCell ref="A31:E31"/>
  </mergeCells>
  <phoneticPr fontId="30" type="noConversion"/>
  <printOptions horizontalCentered="1"/>
  <pageMargins left="0.59055118110236227" right="0.39370078740157483" top="0.78740157480314965" bottom="0.39370078740157483" header="0.19685039370078741" footer="0.31496062992125984"/>
  <pageSetup paperSize="9" firstPageNumber="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7"/>
  <sheetViews>
    <sheetView showGridLines="0" view="pageBreakPreview" zoomScale="106" zoomScaleNormal="100" zoomScaleSheetLayoutView="106" workbookViewId="0">
      <selection activeCell="K16" sqref="K16"/>
    </sheetView>
  </sheetViews>
  <sheetFormatPr defaultColWidth="11.42578125" defaultRowHeight="15" customHeight="1" x14ac:dyDescent="0.2"/>
  <cols>
    <col min="1" max="1" width="3.85546875" style="42" customWidth="1"/>
    <col min="2" max="2" width="26" style="42" customWidth="1"/>
    <col min="3" max="3" width="18" style="42" customWidth="1"/>
    <col min="4" max="4" width="6.7109375" style="42" customWidth="1"/>
    <col min="5" max="5" width="7.7109375" style="42" customWidth="1"/>
    <col min="6" max="6" width="18.28515625" style="42" customWidth="1"/>
    <col min="7" max="16384" width="11.42578125" style="42"/>
  </cols>
  <sheetData>
    <row r="1" spans="1:7" ht="15" customHeight="1" x14ac:dyDescent="0.2">
      <c r="C1" s="1" t="s">
        <v>265</v>
      </c>
    </row>
    <row r="2" spans="1:7" ht="15" customHeight="1" x14ac:dyDescent="0.2">
      <c r="C2" s="1" t="s">
        <v>0</v>
      </c>
    </row>
    <row r="3" spans="1:7" ht="15" customHeight="1" thickBot="1" x14ac:dyDescent="0.25"/>
    <row r="4" spans="1:7" ht="9.9499999999999993" customHeight="1" thickBot="1" x14ac:dyDescent="0.25">
      <c r="A4" s="542" t="s">
        <v>259</v>
      </c>
      <c r="B4" s="593"/>
      <c r="C4" s="593"/>
      <c r="D4" s="593"/>
      <c r="E4" s="593"/>
      <c r="F4" s="593"/>
    </row>
    <row r="5" spans="1:7" ht="20.100000000000001" customHeight="1" thickTop="1" thickBot="1" x14ac:dyDescent="0.25">
      <c r="A5" s="594"/>
      <c r="B5" s="595"/>
      <c r="C5" s="595"/>
      <c r="D5" s="595"/>
      <c r="E5" s="595"/>
      <c r="F5" s="595"/>
    </row>
    <row r="6" spans="1:7" ht="12.6" customHeight="1" thickTop="1" x14ac:dyDescent="0.2">
      <c r="A6" s="572" t="s">
        <v>4</v>
      </c>
      <c r="B6" s="573"/>
      <c r="C6" s="573"/>
      <c r="D6" s="573"/>
      <c r="E6" s="573"/>
      <c r="F6" s="573"/>
    </row>
    <row r="7" spans="1:7" ht="12.6" customHeight="1" x14ac:dyDescent="0.2">
      <c r="A7" s="98"/>
      <c r="B7" s="43"/>
      <c r="C7" s="43"/>
      <c r="D7" s="43"/>
      <c r="E7" s="43"/>
      <c r="F7" s="43"/>
    </row>
    <row r="8" spans="1:7" ht="12.6" customHeight="1" x14ac:dyDescent="0.2">
      <c r="A8" s="556" t="s">
        <v>129</v>
      </c>
      <c r="B8" s="557"/>
      <c r="C8" s="61" t="s">
        <v>5</v>
      </c>
      <c r="D8" s="63"/>
      <c r="E8" s="63"/>
      <c r="F8" s="62"/>
    </row>
    <row r="9" spans="1:7" ht="12.6" customHeight="1" thickBot="1" x14ac:dyDescent="0.25">
      <c r="A9" s="607"/>
      <c r="B9" s="608"/>
      <c r="C9" s="48"/>
      <c r="D9" s="49"/>
      <c r="E9" s="49"/>
      <c r="F9" s="50"/>
    </row>
    <row r="10" spans="1:7" ht="12.6" customHeight="1" thickTop="1" x14ac:dyDescent="0.2">
      <c r="A10" s="596" t="s">
        <v>43</v>
      </c>
      <c r="B10" s="597"/>
      <c r="C10" s="597"/>
      <c r="D10" s="597"/>
      <c r="E10" s="597"/>
      <c r="F10" s="286" t="s">
        <v>54</v>
      </c>
    </row>
    <row r="11" spans="1:7" ht="12.6" customHeight="1" thickBot="1" x14ac:dyDescent="0.25">
      <c r="A11" s="598"/>
      <c r="B11" s="599"/>
      <c r="C11" s="599"/>
      <c r="D11" s="599"/>
      <c r="E11" s="599"/>
      <c r="F11" s="169" t="s">
        <v>30</v>
      </c>
    </row>
    <row r="12" spans="1:7" ht="15" customHeight="1" thickTop="1" x14ac:dyDescent="0.2">
      <c r="A12" s="259" t="s">
        <v>69</v>
      </c>
      <c r="B12" s="600" t="s">
        <v>70</v>
      </c>
      <c r="C12" s="601"/>
      <c r="D12" s="601"/>
      <c r="E12" s="601"/>
      <c r="F12" s="260"/>
    </row>
    <row r="13" spans="1:7" ht="15" customHeight="1" x14ac:dyDescent="0.2">
      <c r="A13" s="261" t="s">
        <v>103</v>
      </c>
      <c r="B13" s="609" t="s">
        <v>71</v>
      </c>
      <c r="C13" s="610"/>
      <c r="D13" s="610"/>
      <c r="E13" s="611"/>
      <c r="F13" s="262">
        <v>0.2</v>
      </c>
      <c r="G13" s="284"/>
    </row>
    <row r="14" spans="1:7" ht="15" customHeight="1" x14ac:dyDescent="0.2">
      <c r="A14" s="261" t="s">
        <v>32</v>
      </c>
      <c r="B14" s="609" t="s">
        <v>187</v>
      </c>
      <c r="C14" s="610"/>
      <c r="D14" s="610"/>
      <c r="E14" s="611"/>
      <c r="F14" s="263">
        <v>1.4999999999999999E-2</v>
      </c>
      <c r="G14" s="284"/>
    </row>
    <row r="15" spans="1:7" ht="15" customHeight="1" x14ac:dyDescent="0.2">
      <c r="A15" s="261" t="s">
        <v>33</v>
      </c>
      <c r="B15" s="609" t="s">
        <v>188</v>
      </c>
      <c r="C15" s="610"/>
      <c r="D15" s="610"/>
      <c r="E15" s="611"/>
      <c r="F15" s="264">
        <v>0.01</v>
      </c>
      <c r="G15" s="284"/>
    </row>
    <row r="16" spans="1:7" ht="15" customHeight="1" x14ac:dyDescent="0.2">
      <c r="A16" s="261" t="s">
        <v>73</v>
      </c>
      <c r="B16" s="609" t="s">
        <v>189</v>
      </c>
      <c r="C16" s="610"/>
      <c r="D16" s="610"/>
      <c r="E16" s="611"/>
      <c r="F16" s="264">
        <v>2E-3</v>
      </c>
      <c r="G16" s="284"/>
    </row>
    <row r="17" spans="1:9" ht="15" customHeight="1" x14ac:dyDescent="0.2">
      <c r="A17" s="261" t="s">
        <v>74</v>
      </c>
      <c r="B17" s="609" t="s">
        <v>190</v>
      </c>
      <c r="C17" s="610"/>
      <c r="D17" s="610"/>
      <c r="E17" s="611"/>
      <c r="F17" s="264">
        <v>6.0000000000000001E-3</v>
      </c>
      <c r="G17" s="284"/>
    </row>
    <row r="18" spans="1:9" ht="15" customHeight="1" x14ac:dyDescent="0.2">
      <c r="A18" s="261" t="s">
        <v>108</v>
      </c>
      <c r="B18" s="609" t="s">
        <v>75</v>
      </c>
      <c r="C18" s="610"/>
      <c r="D18" s="610"/>
      <c r="E18" s="611"/>
      <c r="F18" s="264">
        <v>2.5000000000000001E-2</v>
      </c>
      <c r="G18" s="284"/>
    </row>
    <row r="19" spans="1:9" ht="15" customHeight="1" x14ac:dyDescent="0.2">
      <c r="A19" s="261" t="s">
        <v>76</v>
      </c>
      <c r="B19" s="609" t="s">
        <v>77</v>
      </c>
      <c r="C19" s="610"/>
      <c r="D19" s="610"/>
      <c r="E19" s="611"/>
      <c r="F19" s="264">
        <v>0.03</v>
      </c>
      <c r="G19" s="284"/>
    </row>
    <row r="20" spans="1:9" ht="15" customHeight="1" x14ac:dyDescent="0.2">
      <c r="A20" s="261" t="s">
        <v>78</v>
      </c>
      <c r="B20" s="609" t="s">
        <v>72</v>
      </c>
      <c r="C20" s="610"/>
      <c r="D20" s="610"/>
      <c r="E20" s="611"/>
      <c r="F20" s="264">
        <v>0.08</v>
      </c>
      <c r="G20" s="284"/>
    </row>
    <row r="21" spans="1:9" ht="15" customHeight="1" x14ac:dyDescent="0.2">
      <c r="A21" s="261" t="s">
        <v>191</v>
      </c>
      <c r="B21" s="609" t="s">
        <v>192</v>
      </c>
      <c r="C21" s="610"/>
      <c r="D21" s="610"/>
      <c r="E21" s="611"/>
      <c r="F21" s="264">
        <v>0</v>
      </c>
      <c r="G21" s="284"/>
    </row>
    <row r="22" spans="1:9" ht="15" customHeight="1" x14ac:dyDescent="0.2">
      <c r="A22" s="265"/>
      <c r="B22" s="265"/>
      <c r="C22" s="265"/>
      <c r="D22" s="265"/>
      <c r="E22" s="265"/>
      <c r="F22" s="265"/>
      <c r="G22" s="284"/>
    </row>
    <row r="23" spans="1:9" ht="15" customHeight="1" thickBot="1" x14ac:dyDescent="0.25">
      <c r="A23" s="613" t="s">
        <v>79</v>
      </c>
      <c r="B23" s="614"/>
      <c r="C23" s="614"/>
      <c r="D23" s="614"/>
      <c r="E23" s="614"/>
      <c r="F23" s="266">
        <f>SUM(F13:F21)</f>
        <v>0.36799999999999999</v>
      </c>
      <c r="G23" s="284"/>
    </row>
    <row r="24" spans="1:9" ht="20.100000000000001" customHeight="1" thickTop="1" thickBot="1" x14ac:dyDescent="0.25">
      <c r="A24" s="602"/>
      <c r="B24" s="603"/>
      <c r="C24" s="603"/>
      <c r="D24" s="603"/>
      <c r="E24" s="603"/>
      <c r="F24" s="603"/>
      <c r="G24" s="284"/>
      <c r="I24" s="80"/>
    </row>
    <row r="25" spans="1:9" ht="15" customHeight="1" thickTop="1" x14ac:dyDescent="0.2">
      <c r="A25" s="267" t="s">
        <v>80</v>
      </c>
      <c r="B25" s="605" t="s">
        <v>81</v>
      </c>
      <c r="C25" s="606"/>
      <c r="D25" s="606"/>
      <c r="E25" s="606"/>
      <c r="F25" s="268"/>
      <c r="G25" s="284"/>
      <c r="I25" s="80"/>
    </row>
    <row r="26" spans="1:9" ht="15" customHeight="1" x14ac:dyDescent="0.2">
      <c r="A26" s="269" t="s">
        <v>28</v>
      </c>
      <c r="B26" s="612" t="s">
        <v>193</v>
      </c>
      <c r="C26" s="612"/>
      <c r="D26" s="612"/>
      <c r="E26" s="612"/>
      <c r="F26" s="270">
        <v>0</v>
      </c>
      <c r="G26" s="284"/>
      <c r="I26" s="80"/>
    </row>
    <row r="27" spans="1:9" ht="15" customHeight="1" x14ac:dyDescent="0.2">
      <c r="A27" s="269" t="s">
        <v>29</v>
      </c>
      <c r="B27" s="612" t="s">
        <v>194</v>
      </c>
      <c r="C27" s="612"/>
      <c r="D27" s="612"/>
      <c r="E27" s="612"/>
      <c r="F27" s="270">
        <v>0</v>
      </c>
      <c r="G27" s="284"/>
      <c r="I27" s="80"/>
    </row>
    <row r="28" spans="1:9" ht="15" customHeight="1" x14ac:dyDescent="0.2">
      <c r="A28" s="269" t="s">
        <v>115</v>
      </c>
      <c r="B28" s="612" t="s">
        <v>109</v>
      </c>
      <c r="C28" s="612"/>
      <c r="D28" s="612"/>
      <c r="E28" s="612"/>
      <c r="F28" s="270">
        <v>7.0000000000000001E-3</v>
      </c>
      <c r="G28" s="284"/>
      <c r="I28" s="80"/>
    </row>
    <row r="29" spans="1:9" ht="15" customHeight="1" x14ac:dyDescent="0.2">
      <c r="A29" s="269" t="s">
        <v>116</v>
      </c>
      <c r="B29" s="612" t="s">
        <v>82</v>
      </c>
      <c r="C29" s="612"/>
      <c r="D29" s="612"/>
      <c r="E29" s="612"/>
      <c r="F29" s="271">
        <v>8.3299999999999999E-2</v>
      </c>
      <c r="G29" s="284"/>
      <c r="I29" s="80"/>
    </row>
    <row r="30" spans="1:9" ht="15" customHeight="1" x14ac:dyDescent="0.2">
      <c r="A30" s="269" t="s">
        <v>117</v>
      </c>
      <c r="B30" s="612" t="s">
        <v>110</v>
      </c>
      <c r="C30" s="612"/>
      <c r="D30" s="612"/>
      <c r="E30" s="612"/>
      <c r="F30" s="271">
        <v>5.0000000000000001E-4</v>
      </c>
      <c r="G30" s="284"/>
      <c r="I30" s="80"/>
    </row>
    <row r="31" spans="1:9" ht="15" customHeight="1" x14ac:dyDescent="0.2">
      <c r="A31" s="269" t="s">
        <v>118</v>
      </c>
      <c r="B31" s="612" t="s">
        <v>111</v>
      </c>
      <c r="C31" s="612"/>
      <c r="D31" s="612"/>
      <c r="E31" s="612"/>
      <c r="F31" s="271">
        <v>5.5999999999999999E-3</v>
      </c>
      <c r="G31" s="284"/>
      <c r="I31" s="80"/>
    </row>
    <row r="32" spans="1:9" ht="15" customHeight="1" x14ac:dyDescent="0.2">
      <c r="A32" s="269" t="s">
        <v>119</v>
      </c>
      <c r="B32" s="612" t="s">
        <v>198</v>
      </c>
      <c r="C32" s="612"/>
      <c r="D32" s="612"/>
      <c r="E32" s="612"/>
      <c r="F32" s="270">
        <v>0</v>
      </c>
      <c r="G32" s="284"/>
      <c r="I32" s="80"/>
    </row>
    <row r="33" spans="1:9" ht="15" customHeight="1" x14ac:dyDescent="0.2">
      <c r="A33" s="269" t="s">
        <v>195</v>
      </c>
      <c r="B33" s="612" t="s">
        <v>112</v>
      </c>
      <c r="C33" s="612"/>
      <c r="D33" s="612"/>
      <c r="E33" s="612"/>
      <c r="F33" s="271">
        <v>8.0000000000000004E-4</v>
      </c>
      <c r="G33" s="284"/>
      <c r="I33" s="80"/>
    </row>
    <row r="34" spans="1:9" ht="15" customHeight="1" x14ac:dyDescent="0.2">
      <c r="A34" s="269" t="s">
        <v>196</v>
      </c>
      <c r="B34" s="612" t="s">
        <v>113</v>
      </c>
      <c r="C34" s="612"/>
      <c r="D34" s="612"/>
      <c r="E34" s="612"/>
      <c r="F34" s="271">
        <v>6.7799999999999999E-2</v>
      </c>
      <c r="G34" s="284"/>
      <c r="I34" s="80"/>
    </row>
    <row r="35" spans="1:9" ht="15" customHeight="1" x14ac:dyDescent="0.2">
      <c r="A35" s="269" t="s">
        <v>197</v>
      </c>
      <c r="B35" s="612" t="s">
        <v>114</v>
      </c>
      <c r="C35" s="612"/>
      <c r="D35" s="612"/>
      <c r="E35" s="612"/>
      <c r="F35" s="271">
        <v>2.0000000000000001E-4</v>
      </c>
      <c r="G35" s="284"/>
      <c r="I35" s="80"/>
    </row>
    <row r="36" spans="1:9" ht="15" customHeight="1" x14ac:dyDescent="0.2">
      <c r="A36" s="604" t="s">
        <v>83</v>
      </c>
      <c r="B36" s="604"/>
      <c r="C36" s="604"/>
      <c r="D36" s="604"/>
      <c r="E36" s="604"/>
      <c r="F36" s="272">
        <f>SUM(F26:F35)</f>
        <v>0.16520000000000001</v>
      </c>
      <c r="G36" s="284"/>
    </row>
    <row r="37" spans="1:9" ht="20.100000000000001" customHeight="1" thickBot="1" x14ac:dyDescent="0.25">
      <c r="A37" s="273"/>
      <c r="B37" s="624"/>
      <c r="C37" s="624"/>
      <c r="D37" s="624"/>
      <c r="E37" s="624"/>
      <c r="F37" s="624"/>
      <c r="G37" s="284"/>
    </row>
    <row r="38" spans="1:9" ht="15" customHeight="1" thickTop="1" x14ac:dyDescent="0.2">
      <c r="A38" s="259" t="s">
        <v>34</v>
      </c>
      <c r="B38" s="600" t="s">
        <v>84</v>
      </c>
      <c r="C38" s="601"/>
      <c r="D38" s="601"/>
      <c r="E38" s="601"/>
      <c r="F38" s="260"/>
      <c r="G38" s="284"/>
    </row>
    <row r="39" spans="1:9" ht="16.5" customHeight="1" x14ac:dyDescent="0.2">
      <c r="A39" s="261" t="s">
        <v>85</v>
      </c>
      <c r="B39" s="612" t="s">
        <v>120</v>
      </c>
      <c r="C39" s="612"/>
      <c r="D39" s="612"/>
      <c r="E39" s="612"/>
      <c r="F39" s="274">
        <v>4.3099999999999999E-2</v>
      </c>
      <c r="G39" s="284"/>
    </row>
    <row r="40" spans="1:9" ht="16.5" customHeight="1" x14ac:dyDescent="0.2">
      <c r="A40" s="261" t="s">
        <v>86</v>
      </c>
      <c r="B40" s="612" t="s">
        <v>121</v>
      </c>
      <c r="C40" s="612"/>
      <c r="D40" s="612"/>
      <c r="E40" s="612"/>
      <c r="F40" s="275">
        <v>1E-3</v>
      </c>
      <c r="G40" s="284"/>
    </row>
    <row r="41" spans="1:9" ht="16.5" customHeight="1" x14ac:dyDescent="0.2">
      <c r="A41" s="261" t="s">
        <v>87</v>
      </c>
      <c r="B41" s="612" t="s">
        <v>122</v>
      </c>
      <c r="C41" s="612"/>
      <c r="D41" s="612"/>
      <c r="E41" s="612"/>
      <c r="F41" s="275">
        <v>3.8699999999999998E-2</v>
      </c>
      <c r="G41" s="284"/>
    </row>
    <row r="42" spans="1:9" ht="16.5" customHeight="1" x14ac:dyDescent="0.2">
      <c r="A42" s="261" t="s">
        <v>86</v>
      </c>
      <c r="B42" s="612" t="s">
        <v>123</v>
      </c>
      <c r="C42" s="612"/>
      <c r="D42" s="612"/>
      <c r="E42" s="612"/>
      <c r="F42" s="275">
        <v>3.85E-2</v>
      </c>
      <c r="G42" s="284"/>
    </row>
    <row r="43" spans="1:9" ht="16.5" customHeight="1" x14ac:dyDescent="0.2">
      <c r="A43" s="261" t="s">
        <v>87</v>
      </c>
      <c r="B43" s="612" t="s">
        <v>124</v>
      </c>
      <c r="C43" s="612"/>
      <c r="D43" s="612"/>
      <c r="E43" s="612"/>
      <c r="F43" s="276">
        <v>3.5999999999999999E-3</v>
      </c>
      <c r="G43" s="284"/>
    </row>
    <row r="44" spans="1:9" ht="15" customHeight="1" thickBot="1" x14ac:dyDescent="0.25">
      <c r="A44" s="613" t="s">
        <v>88</v>
      </c>
      <c r="B44" s="614"/>
      <c r="C44" s="614"/>
      <c r="D44" s="614"/>
      <c r="E44" s="614"/>
      <c r="F44" s="277">
        <f>SUM(F39:F43)</f>
        <v>0.1249</v>
      </c>
      <c r="G44" s="284"/>
    </row>
    <row r="45" spans="1:9" ht="20.100000000000001" customHeight="1" thickTop="1" thickBot="1" x14ac:dyDescent="0.25">
      <c r="A45" s="620"/>
      <c r="B45" s="621"/>
      <c r="C45" s="621"/>
      <c r="D45" s="621"/>
      <c r="E45" s="621"/>
      <c r="F45" s="621"/>
      <c r="G45" s="284"/>
    </row>
    <row r="46" spans="1:9" ht="15" customHeight="1" thickTop="1" x14ac:dyDescent="0.2">
      <c r="A46" s="278" t="s">
        <v>89</v>
      </c>
      <c r="B46" s="622" t="s">
        <v>90</v>
      </c>
      <c r="C46" s="622"/>
      <c r="D46" s="622"/>
      <c r="E46" s="622"/>
      <c r="F46" s="279"/>
      <c r="G46" s="284"/>
    </row>
    <row r="47" spans="1:9" ht="15" customHeight="1" x14ac:dyDescent="0.2">
      <c r="A47" s="261" t="s">
        <v>91</v>
      </c>
      <c r="B47" s="623" t="s">
        <v>92</v>
      </c>
      <c r="C47" s="623"/>
      <c r="D47" s="623"/>
      <c r="E47" s="623"/>
      <c r="F47" s="275">
        <v>6.08E-2</v>
      </c>
      <c r="G47" s="284"/>
    </row>
    <row r="48" spans="1:9" ht="29.25" customHeight="1" x14ac:dyDescent="0.2">
      <c r="A48" s="261" t="s">
        <v>93</v>
      </c>
      <c r="B48" s="615" t="s">
        <v>199</v>
      </c>
      <c r="C48" s="616"/>
      <c r="D48" s="616"/>
      <c r="E48" s="617"/>
      <c r="F48" s="276">
        <v>3.8E-3</v>
      </c>
      <c r="G48" s="284"/>
    </row>
    <row r="49" spans="1:7" ht="15" customHeight="1" thickBot="1" x14ac:dyDescent="0.25">
      <c r="A49" s="613" t="s">
        <v>94</v>
      </c>
      <c r="B49" s="614"/>
      <c r="C49" s="614"/>
      <c r="D49" s="614"/>
      <c r="E49" s="614"/>
      <c r="F49" s="266">
        <f>SUM(F47:F48)</f>
        <v>6.4600000000000005E-2</v>
      </c>
      <c r="G49" s="284"/>
    </row>
    <row r="50" spans="1:7" ht="20.100000000000001" customHeight="1" thickTop="1" thickBot="1" x14ac:dyDescent="0.25">
      <c r="A50" s="280"/>
      <c r="B50" s="281"/>
      <c r="C50" s="281"/>
      <c r="D50" s="281"/>
      <c r="E50" s="281"/>
      <c r="F50" s="282"/>
    </row>
    <row r="51" spans="1:7" ht="20.100000000000001" customHeight="1" thickTop="1" thickBot="1" x14ac:dyDescent="0.25">
      <c r="A51" s="618" t="s">
        <v>95</v>
      </c>
      <c r="B51" s="619"/>
      <c r="C51" s="619"/>
      <c r="D51" s="619"/>
      <c r="E51" s="619"/>
      <c r="F51" s="283">
        <f>F49+F44+F36+F23</f>
        <v>0.72270000000000001</v>
      </c>
      <c r="G51" s="170"/>
    </row>
    <row r="52" spans="1:7" ht="24.95" customHeight="1" thickTop="1" x14ac:dyDescent="0.2">
      <c r="A52" s="106" t="s">
        <v>15</v>
      </c>
      <c r="B52" s="69"/>
      <c r="C52" s="70"/>
      <c r="D52" s="68" t="s">
        <v>16</v>
      </c>
      <c r="E52" s="69"/>
      <c r="F52" s="69"/>
    </row>
    <row r="53" spans="1:7" ht="24.95" customHeight="1" x14ac:dyDescent="0.2">
      <c r="A53" s="118" t="s">
        <v>17</v>
      </c>
      <c r="B53" s="76"/>
      <c r="C53" s="76"/>
      <c r="D53" s="76"/>
      <c r="E53" s="77"/>
      <c r="F53" s="75" t="s">
        <v>18</v>
      </c>
    </row>
    <row r="54" spans="1:7" ht="17.25" customHeight="1" x14ac:dyDescent="0.2">
      <c r="A54" s="98" t="s">
        <v>66</v>
      </c>
      <c r="B54" s="43"/>
      <c r="C54" s="43"/>
      <c r="D54" s="43"/>
      <c r="E54" s="43"/>
      <c r="F54" s="43"/>
    </row>
    <row r="55" spans="1:7" ht="15" customHeight="1" x14ac:dyDescent="0.2">
      <c r="A55" s="119"/>
      <c r="B55" s="78"/>
      <c r="C55" s="78"/>
      <c r="D55" s="78"/>
      <c r="E55" s="78"/>
      <c r="F55" s="78"/>
    </row>
    <row r="56" spans="1:7" ht="15" customHeight="1" x14ac:dyDescent="0.2">
      <c r="A56" s="98"/>
      <c r="B56" s="43"/>
      <c r="C56" s="43"/>
      <c r="D56" s="43"/>
      <c r="E56" s="43"/>
      <c r="F56" s="43"/>
    </row>
    <row r="57" spans="1:7" ht="15" customHeight="1" thickBot="1" x14ac:dyDescent="0.25">
      <c r="A57" s="114"/>
      <c r="B57" s="115"/>
      <c r="C57" s="115"/>
      <c r="D57" s="115"/>
      <c r="E57" s="115"/>
      <c r="F57" s="115"/>
    </row>
  </sheetData>
  <mergeCells count="42">
    <mergeCell ref="B31:E31"/>
    <mergeCell ref="A51:E51"/>
    <mergeCell ref="B42:E42"/>
    <mergeCell ref="B43:E43"/>
    <mergeCell ref="A44:E44"/>
    <mergeCell ref="A45:F45"/>
    <mergeCell ref="B46:E46"/>
    <mergeCell ref="B47:E47"/>
    <mergeCell ref="B39:E39"/>
    <mergeCell ref="B37:F37"/>
    <mergeCell ref="B12:E12"/>
    <mergeCell ref="A49:E49"/>
    <mergeCell ref="B48:E48"/>
    <mergeCell ref="B40:E40"/>
    <mergeCell ref="B41:E41"/>
    <mergeCell ref="B13:E13"/>
    <mergeCell ref="B14:E14"/>
    <mergeCell ref="B16:E16"/>
    <mergeCell ref="B18:E18"/>
    <mergeCell ref="B19:E19"/>
    <mergeCell ref="B17:E17"/>
    <mergeCell ref="B20:E20"/>
    <mergeCell ref="B21:E21"/>
    <mergeCell ref="B28:E28"/>
    <mergeCell ref="B29:E29"/>
    <mergeCell ref="B30:E30"/>
    <mergeCell ref="A4:F5"/>
    <mergeCell ref="A6:F6"/>
    <mergeCell ref="A10:E11"/>
    <mergeCell ref="B38:E38"/>
    <mergeCell ref="A24:F24"/>
    <mergeCell ref="A36:E36"/>
    <mergeCell ref="B25:E25"/>
    <mergeCell ref="A8:B9"/>
    <mergeCell ref="B15:E15"/>
    <mergeCell ref="B32:E32"/>
    <mergeCell ref="B33:E33"/>
    <mergeCell ref="B34:E34"/>
    <mergeCell ref="B35:E35"/>
    <mergeCell ref="B26:E26"/>
    <mergeCell ref="B27:E27"/>
    <mergeCell ref="A23:E23"/>
  </mergeCells>
  <phoneticPr fontId="30" type="noConversion"/>
  <printOptions horizontalCentered="1"/>
  <pageMargins left="0.59055118110236227" right="0.39370078740157483" top="0.78740157480314965" bottom="0.39370078740157483" header="0.19685039370078741" footer="0.31496062992125984"/>
  <pageSetup paperSize="9" scale="85" firstPageNumber="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5B808-EACA-4784-B01E-9EA1220211D9}">
  <dimension ref="B1:F45"/>
  <sheetViews>
    <sheetView showGridLines="0" workbookViewId="0">
      <selection activeCell="G5" sqref="G5"/>
    </sheetView>
  </sheetViews>
  <sheetFormatPr defaultRowHeight="15" x14ac:dyDescent="0.25"/>
  <cols>
    <col min="1" max="2" width="9.140625" style="298"/>
    <col min="3" max="3" width="42" style="298" customWidth="1"/>
    <col min="4" max="4" width="27.42578125" style="298" customWidth="1"/>
    <col min="5" max="5" width="9.140625" style="298"/>
    <col min="6" max="6" width="14.28515625" style="298" bestFit="1" customWidth="1"/>
    <col min="7" max="16384" width="9.140625" style="298"/>
  </cols>
  <sheetData>
    <row r="1" spans="2:4" ht="15.75" thickBot="1" x14ac:dyDescent="0.3"/>
    <row r="2" spans="2:4" ht="16.5" thickBot="1" x14ac:dyDescent="0.3">
      <c r="B2" s="625" t="s">
        <v>155</v>
      </c>
      <c r="C2" s="626"/>
      <c r="D2" s="627"/>
    </row>
    <row r="3" spans="2:4" ht="15.75" thickBot="1" x14ac:dyDescent="0.3">
      <c r="B3" s="628"/>
      <c r="C3" s="629"/>
      <c r="D3" s="630"/>
    </row>
    <row r="4" spans="2:4" ht="15.75" thickBot="1" x14ac:dyDescent="0.3">
      <c r="B4" s="631" t="s">
        <v>250</v>
      </c>
      <c r="C4" s="632"/>
      <c r="D4" s="633"/>
    </row>
    <row r="5" spans="2:4" x14ac:dyDescent="0.25">
      <c r="B5" s="299"/>
      <c r="C5" s="300"/>
      <c r="D5" s="301"/>
    </row>
    <row r="6" spans="2:4" x14ac:dyDescent="0.25">
      <c r="B6" s="312" t="s">
        <v>69</v>
      </c>
      <c r="C6" s="313" t="s">
        <v>156</v>
      </c>
      <c r="D6" s="314"/>
    </row>
    <row r="7" spans="2:4" x14ac:dyDescent="0.25">
      <c r="B7" s="299" t="s">
        <v>103</v>
      </c>
      <c r="C7" s="303" t="s">
        <v>219</v>
      </c>
      <c r="D7" s="301">
        <v>147949.01</v>
      </c>
    </row>
    <row r="8" spans="2:4" x14ac:dyDescent="0.25">
      <c r="B8" s="299" t="s">
        <v>32</v>
      </c>
      <c r="C8" s="303" t="s">
        <v>157</v>
      </c>
      <c r="D8" s="301">
        <f>4*12</f>
        <v>48</v>
      </c>
    </row>
    <row r="9" spans="2:4" x14ac:dyDescent="0.25">
      <c r="B9" s="299" t="s">
        <v>33</v>
      </c>
      <c r="C9" s="303" t="s">
        <v>220</v>
      </c>
      <c r="D9" s="304">
        <v>0.4</v>
      </c>
    </row>
    <row r="10" spans="2:4" x14ac:dyDescent="0.25">
      <c r="B10" s="299" t="s">
        <v>73</v>
      </c>
      <c r="C10" s="303" t="s">
        <v>221</v>
      </c>
      <c r="D10" s="301">
        <f>(D7-(D9*D7))/D8</f>
        <v>1849.36</v>
      </c>
    </row>
    <row r="11" spans="2:4" x14ac:dyDescent="0.25">
      <c r="B11" s="299"/>
      <c r="C11" s="303"/>
      <c r="D11" s="301"/>
    </row>
    <row r="12" spans="2:4" x14ac:dyDescent="0.25">
      <c r="B12" s="312" t="s">
        <v>80</v>
      </c>
      <c r="C12" s="313" t="s">
        <v>158</v>
      </c>
      <c r="D12" s="314"/>
    </row>
    <row r="13" spans="2:4" x14ac:dyDescent="0.25">
      <c r="B13" s="299" t="s">
        <v>28</v>
      </c>
      <c r="C13" s="303" t="s">
        <v>159</v>
      </c>
      <c r="D13" s="304">
        <v>0.05</v>
      </c>
    </row>
    <row r="14" spans="2:4" x14ac:dyDescent="0.25">
      <c r="B14" s="299" t="s">
        <v>29</v>
      </c>
      <c r="C14" s="305" t="s">
        <v>222</v>
      </c>
      <c r="D14" s="301">
        <f>D13*D10</f>
        <v>92.47</v>
      </c>
    </row>
    <row r="15" spans="2:4" x14ac:dyDescent="0.25">
      <c r="B15" s="299"/>
      <c r="C15" s="302"/>
      <c r="D15" s="301"/>
    </row>
    <row r="16" spans="2:4" x14ac:dyDescent="0.25">
      <c r="B16" s="312" t="s">
        <v>34</v>
      </c>
      <c r="C16" s="313" t="s">
        <v>223</v>
      </c>
      <c r="D16" s="314"/>
    </row>
    <row r="17" spans="2:6" x14ac:dyDescent="0.25">
      <c r="B17" s="299" t="s">
        <v>85</v>
      </c>
      <c r="C17" s="303" t="s">
        <v>224</v>
      </c>
      <c r="D17" s="304">
        <v>1</v>
      </c>
    </row>
    <row r="18" spans="2:6" x14ac:dyDescent="0.25">
      <c r="B18" s="299" t="s">
        <v>86</v>
      </c>
      <c r="C18" s="303" t="s">
        <v>225</v>
      </c>
      <c r="D18" s="301">
        <f>D17*D10</f>
        <v>1849.36</v>
      </c>
    </row>
    <row r="19" spans="2:6" x14ac:dyDescent="0.25">
      <c r="B19" s="299" t="s">
        <v>160</v>
      </c>
      <c r="C19" s="303" t="s">
        <v>160</v>
      </c>
      <c r="D19" s="306" t="s">
        <v>160</v>
      </c>
    </row>
    <row r="20" spans="2:6" x14ac:dyDescent="0.25">
      <c r="B20" s="312" t="s">
        <v>89</v>
      </c>
      <c r="C20" s="313" t="s">
        <v>161</v>
      </c>
      <c r="D20" s="314"/>
    </row>
    <row r="21" spans="2:6" x14ac:dyDescent="0.25">
      <c r="B21" s="299" t="s">
        <v>91</v>
      </c>
      <c r="C21" s="303" t="s">
        <v>226</v>
      </c>
      <c r="D21" s="301">
        <v>4000</v>
      </c>
      <c r="F21" s="319"/>
    </row>
    <row r="22" spans="2:6" x14ac:dyDescent="0.25">
      <c r="B22" s="299" t="s">
        <v>93</v>
      </c>
      <c r="C22" s="303" t="s">
        <v>162</v>
      </c>
      <c r="D22" s="301">
        <v>3.66</v>
      </c>
    </row>
    <row r="23" spans="2:6" x14ac:dyDescent="0.25">
      <c r="B23" s="299" t="s">
        <v>163</v>
      </c>
      <c r="C23" s="303" t="s">
        <v>227</v>
      </c>
      <c r="D23" s="301">
        <v>10</v>
      </c>
    </row>
    <row r="24" spans="2:6" x14ac:dyDescent="0.25">
      <c r="B24" s="299" t="s">
        <v>164</v>
      </c>
      <c r="C24" s="303" t="s">
        <v>228</v>
      </c>
      <c r="D24" s="301">
        <f>(D21/D23)*D22</f>
        <v>1464</v>
      </c>
    </row>
    <row r="25" spans="2:6" x14ac:dyDescent="0.25">
      <c r="B25" s="299"/>
      <c r="C25" s="303"/>
      <c r="D25" s="301"/>
    </row>
    <row r="26" spans="2:6" x14ac:dyDescent="0.25">
      <c r="B26" s="312" t="s">
        <v>165</v>
      </c>
      <c r="C26" s="313" t="s">
        <v>166</v>
      </c>
      <c r="D26" s="314"/>
    </row>
    <row r="27" spans="2:6" x14ac:dyDescent="0.25">
      <c r="B27" s="299" t="s">
        <v>167</v>
      </c>
      <c r="C27" s="303" t="s">
        <v>229</v>
      </c>
      <c r="D27" s="301">
        <f>D21*12</f>
        <v>48000</v>
      </c>
    </row>
    <row r="28" spans="2:6" x14ac:dyDescent="0.25">
      <c r="B28" s="299" t="s">
        <v>168</v>
      </c>
      <c r="C28" s="303" t="s">
        <v>230</v>
      </c>
      <c r="D28" s="301">
        <v>5000</v>
      </c>
    </row>
    <row r="29" spans="2:6" x14ac:dyDescent="0.25">
      <c r="B29" s="299" t="s">
        <v>169</v>
      </c>
      <c r="C29" s="303" t="s">
        <v>170</v>
      </c>
      <c r="D29" s="301">
        <v>13.7</v>
      </c>
    </row>
    <row r="30" spans="2:6" x14ac:dyDescent="0.25">
      <c r="B30" s="299" t="s">
        <v>171</v>
      </c>
      <c r="C30" s="303" t="s">
        <v>172</v>
      </c>
      <c r="D30" s="301">
        <v>7.9</v>
      </c>
    </row>
    <row r="31" spans="2:6" x14ac:dyDescent="0.25">
      <c r="B31" s="299" t="s">
        <v>173</v>
      </c>
      <c r="C31" s="303" t="s">
        <v>231</v>
      </c>
      <c r="D31" s="301">
        <f>30*D27/D21</f>
        <v>360</v>
      </c>
    </row>
    <row r="32" spans="2:6" x14ac:dyDescent="0.25">
      <c r="B32" s="299" t="s">
        <v>174</v>
      </c>
      <c r="C32" s="303" t="s">
        <v>232</v>
      </c>
      <c r="D32" s="307">
        <f>(D27*D29*D30*30)/(D28*D31)</f>
        <v>86.58</v>
      </c>
    </row>
    <row r="33" spans="2:6" x14ac:dyDescent="0.25">
      <c r="B33" s="299"/>
      <c r="C33" s="303"/>
      <c r="D33" s="308"/>
    </row>
    <row r="34" spans="2:6" x14ac:dyDescent="0.25">
      <c r="B34" s="312" t="s">
        <v>175</v>
      </c>
      <c r="C34" s="313" t="s">
        <v>176</v>
      </c>
      <c r="D34" s="314"/>
    </row>
    <row r="35" spans="2:6" x14ac:dyDescent="0.25">
      <c r="B35" s="299" t="s">
        <v>177</v>
      </c>
      <c r="C35" s="303" t="s">
        <v>229</v>
      </c>
      <c r="D35" s="301">
        <f>D27</f>
        <v>48000</v>
      </c>
    </row>
    <row r="36" spans="2:6" x14ac:dyDescent="0.25">
      <c r="B36" s="299" t="s">
        <v>233</v>
      </c>
      <c r="C36" s="303" t="s">
        <v>234</v>
      </c>
      <c r="D36" s="301">
        <v>40000</v>
      </c>
    </row>
    <row r="37" spans="2:6" x14ac:dyDescent="0.25">
      <c r="B37" s="299" t="s">
        <v>235</v>
      </c>
      <c r="C37" s="303" t="s">
        <v>236</v>
      </c>
      <c r="D37" s="301">
        <v>5</v>
      </c>
    </row>
    <row r="38" spans="2:6" x14ac:dyDescent="0.25">
      <c r="B38" s="299" t="s">
        <v>237</v>
      </c>
      <c r="C38" s="303" t="s">
        <v>238</v>
      </c>
      <c r="D38" s="306">
        <f>(901.74+920.14+1056.88)/3</f>
        <v>959.59</v>
      </c>
    </row>
    <row r="39" spans="2:6" x14ac:dyDescent="0.25">
      <c r="B39" s="299" t="s">
        <v>239</v>
      </c>
      <c r="C39" s="303" t="s">
        <v>240</v>
      </c>
      <c r="D39" s="301">
        <f>D31</f>
        <v>360</v>
      </c>
    </row>
    <row r="40" spans="2:6" x14ac:dyDescent="0.25">
      <c r="B40" s="299" t="s">
        <v>241</v>
      </c>
      <c r="C40" s="303" t="s">
        <v>242</v>
      </c>
      <c r="D40" s="301">
        <f>(D35*D37*D38*30)/(D36*D39)</f>
        <v>479.8</v>
      </c>
    </row>
    <row r="41" spans="2:6" x14ac:dyDescent="0.25">
      <c r="B41" s="299"/>
      <c r="C41" s="303"/>
      <c r="D41" s="301"/>
    </row>
    <row r="42" spans="2:6" x14ac:dyDescent="0.25">
      <c r="B42" s="299"/>
      <c r="C42" s="303"/>
      <c r="D42" s="301"/>
    </row>
    <row r="43" spans="2:6" x14ac:dyDescent="0.25">
      <c r="B43" s="312" t="s">
        <v>178</v>
      </c>
      <c r="C43" s="313" t="s">
        <v>243</v>
      </c>
      <c r="D43" s="314" t="s">
        <v>160</v>
      </c>
    </row>
    <row r="44" spans="2:6" x14ac:dyDescent="0.25">
      <c r="B44" s="299"/>
      <c r="C44" s="305" t="s">
        <v>179</v>
      </c>
      <c r="D44" s="315">
        <f>D10+D14+D18+D24+D32+D40</f>
        <v>5821.57</v>
      </c>
    </row>
    <row r="45" spans="2:6" ht="15.75" thickBot="1" x14ac:dyDescent="0.3">
      <c r="B45" s="309"/>
      <c r="C45" s="310"/>
      <c r="D45" s="311"/>
      <c r="F45" s="322"/>
    </row>
  </sheetData>
  <mergeCells count="3">
    <mergeCell ref="B2:D2"/>
    <mergeCell ref="B3:D3"/>
    <mergeCell ref="B4:D4"/>
  </mergeCells>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63FD4-21BC-46F5-BCE7-9F008C03C624}">
  <sheetPr>
    <pageSetUpPr fitToPage="1"/>
  </sheetPr>
  <dimension ref="A1:BA37"/>
  <sheetViews>
    <sheetView showGridLines="0" tabSelected="1" zoomScaleNormal="100" zoomScaleSheetLayoutView="70" workbookViewId="0">
      <selection activeCell="AF27" sqref="AF27"/>
    </sheetView>
  </sheetViews>
  <sheetFormatPr defaultRowHeight="15.95" customHeight="1" x14ac:dyDescent="0.2"/>
  <cols>
    <col min="1" max="1" width="4.7109375" style="348" customWidth="1"/>
    <col min="2" max="2" width="53.5703125" style="328" bestFit="1" customWidth="1"/>
    <col min="3" max="3" width="6.5703125" style="328" bestFit="1" customWidth="1"/>
    <col min="4" max="4" width="14" style="328" customWidth="1"/>
    <col min="5" max="43" width="2.42578125" style="328" customWidth="1"/>
    <col min="44" max="44" width="2.85546875" style="328" customWidth="1"/>
    <col min="45" max="47" width="2.42578125" style="328" customWidth="1"/>
    <col min="48" max="48" width="2.85546875" style="328" customWidth="1"/>
    <col min="49" max="52" width="2.42578125" style="328" customWidth="1"/>
    <col min="53" max="280" width="9.140625" style="328"/>
    <col min="281" max="281" width="4.7109375" style="328" customWidth="1"/>
    <col min="282" max="282" width="53.5703125" style="328" bestFit="1" customWidth="1"/>
    <col min="283" max="283" width="6.5703125" style="328" bestFit="1" customWidth="1"/>
    <col min="284" max="284" width="14" style="328" customWidth="1"/>
    <col min="285" max="299" width="2.42578125" style="328" customWidth="1"/>
    <col min="300" max="300" width="2.85546875" style="328" customWidth="1"/>
    <col min="301" max="303" width="2.42578125" style="328" customWidth="1"/>
    <col min="304" max="304" width="2.85546875" style="328" customWidth="1"/>
    <col min="305" max="308" width="2.42578125" style="328" customWidth="1"/>
    <col min="309" max="536" width="9.140625" style="328"/>
    <col min="537" max="537" width="4.7109375" style="328" customWidth="1"/>
    <col min="538" max="538" width="53.5703125" style="328" bestFit="1" customWidth="1"/>
    <col min="539" max="539" width="6.5703125" style="328" bestFit="1" customWidth="1"/>
    <col min="540" max="540" width="14" style="328" customWidth="1"/>
    <col min="541" max="555" width="2.42578125" style="328" customWidth="1"/>
    <col min="556" max="556" width="2.85546875" style="328" customWidth="1"/>
    <col min="557" max="559" width="2.42578125" style="328" customWidth="1"/>
    <col min="560" max="560" width="2.85546875" style="328" customWidth="1"/>
    <col min="561" max="564" width="2.42578125" style="328" customWidth="1"/>
    <col min="565" max="792" width="9.140625" style="328"/>
    <col min="793" max="793" width="4.7109375" style="328" customWidth="1"/>
    <col min="794" max="794" width="53.5703125" style="328" bestFit="1" customWidth="1"/>
    <col min="795" max="795" width="6.5703125" style="328" bestFit="1" customWidth="1"/>
    <col min="796" max="796" width="14" style="328" customWidth="1"/>
    <col min="797" max="811" width="2.42578125" style="328" customWidth="1"/>
    <col min="812" max="812" width="2.85546875" style="328" customWidth="1"/>
    <col min="813" max="815" width="2.42578125" style="328" customWidth="1"/>
    <col min="816" max="816" width="2.85546875" style="328" customWidth="1"/>
    <col min="817" max="820" width="2.42578125" style="328" customWidth="1"/>
    <col min="821" max="1048" width="9.140625" style="328"/>
    <col min="1049" max="1049" width="4.7109375" style="328" customWidth="1"/>
    <col min="1050" max="1050" width="53.5703125" style="328" bestFit="1" customWidth="1"/>
    <col min="1051" max="1051" width="6.5703125" style="328" bestFit="1" customWidth="1"/>
    <col min="1052" max="1052" width="14" style="328" customWidth="1"/>
    <col min="1053" max="1067" width="2.42578125" style="328" customWidth="1"/>
    <col min="1068" max="1068" width="2.85546875" style="328" customWidth="1"/>
    <col min="1069" max="1071" width="2.42578125" style="328" customWidth="1"/>
    <col min="1072" max="1072" width="2.85546875" style="328" customWidth="1"/>
    <col min="1073" max="1076" width="2.42578125" style="328" customWidth="1"/>
    <col min="1077" max="1304" width="9.140625" style="328"/>
    <col min="1305" max="1305" width="4.7109375" style="328" customWidth="1"/>
    <col min="1306" max="1306" width="53.5703125" style="328" bestFit="1" customWidth="1"/>
    <col min="1307" max="1307" width="6.5703125" style="328" bestFit="1" customWidth="1"/>
    <col min="1308" max="1308" width="14" style="328" customWidth="1"/>
    <col min="1309" max="1323" width="2.42578125" style="328" customWidth="1"/>
    <col min="1324" max="1324" width="2.85546875" style="328" customWidth="1"/>
    <col min="1325" max="1327" width="2.42578125" style="328" customWidth="1"/>
    <col min="1328" max="1328" width="2.85546875" style="328" customWidth="1"/>
    <col min="1329" max="1332" width="2.42578125" style="328" customWidth="1"/>
    <col min="1333" max="1560" width="9.140625" style="328"/>
    <col min="1561" max="1561" width="4.7109375" style="328" customWidth="1"/>
    <col min="1562" max="1562" width="53.5703125" style="328" bestFit="1" customWidth="1"/>
    <col min="1563" max="1563" width="6.5703125" style="328" bestFit="1" customWidth="1"/>
    <col min="1564" max="1564" width="14" style="328" customWidth="1"/>
    <col min="1565" max="1579" width="2.42578125" style="328" customWidth="1"/>
    <col min="1580" max="1580" width="2.85546875" style="328" customWidth="1"/>
    <col min="1581" max="1583" width="2.42578125" style="328" customWidth="1"/>
    <col min="1584" max="1584" width="2.85546875" style="328" customWidth="1"/>
    <col min="1585" max="1588" width="2.42578125" style="328" customWidth="1"/>
    <col min="1589" max="1816" width="9.140625" style="328"/>
    <col min="1817" max="1817" width="4.7109375" style="328" customWidth="1"/>
    <col min="1818" max="1818" width="53.5703125" style="328" bestFit="1" customWidth="1"/>
    <col min="1819" max="1819" width="6.5703125" style="328" bestFit="1" customWidth="1"/>
    <col min="1820" max="1820" width="14" style="328" customWidth="1"/>
    <col min="1821" max="1835" width="2.42578125" style="328" customWidth="1"/>
    <col min="1836" max="1836" width="2.85546875" style="328" customWidth="1"/>
    <col min="1837" max="1839" width="2.42578125" style="328" customWidth="1"/>
    <col min="1840" max="1840" width="2.85546875" style="328" customWidth="1"/>
    <col min="1841" max="1844" width="2.42578125" style="328" customWidth="1"/>
    <col min="1845" max="2072" width="9.140625" style="328"/>
    <col min="2073" max="2073" width="4.7109375" style="328" customWidth="1"/>
    <col min="2074" max="2074" width="53.5703125" style="328" bestFit="1" customWidth="1"/>
    <col min="2075" max="2075" width="6.5703125" style="328" bestFit="1" customWidth="1"/>
    <col min="2076" max="2076" width="14" style="328" customWidth="1"/>
    <col min="2077" max="2091" width="2.42578125" style="328" customWidth="1"/>
    <col min="2092" max="2092" width="2.85546875" style="328" customWidth="1"/>
    <col min="2093" max="2095" width="2.42578125" style="328" customWidth="1"/>
    <col min="2096" max="2096" width="2.85546875" style="328" customWidth="1"/>
    <col min="2097" max="2100" width="2.42578125" style="328" customWidth="1"/>
    <col min="2101" max="2328" width="9.140625" style="328"/>
    <col min="2329" max="2329" width="4.7109375" style="328" customWidth="1"/>
    <col min="2330" max="2330" width="53.5703125" style="328" bestFit="1" customWidth="1"/>
    <col min="2331" max="2331" width="6.5703125" style="328" bestFit="1" customWidth="1"/>
    <col min="2332" max="2332" width="14" style="328" customWidth="1"/>
    <col min="2333" max="2347" width="2.42578125" style="328" customWidth="1"/>
    <col min="2348" max="2348" width="2.85546875" style="328" customWidth="1"/>
    <col min="2349" max="2351" width="2.42578125" style="328" customWidth="1"/>
    <col min="2352" max="2352" width="2.85546875" style="328" customWidth="1"/>
    <col min="2353" max="2356" width="2.42578125" style="328" customWidth="1"/>
    <col min="2357" max="2584" width="9.140625" style="328"/>
    <col min="2585" max="2585" width="4.7109375" style="328" customWidth="1"/>
    <col min="2586" max="2586" width="53.5703125" style="328" bestFit="1" customWidth="1"/>
    <col min="2587" max="2587" width="6.5703125" style="328" bestFit="1" customWidth="1"/>
    <col min="2588" max="2588" width="14" style="328" customWidth="1"/>
    <col min="2589" max="2603" width="2.42578125" style="328" customWidth="1"/>
    <col min="2604" max="2604" width="2.85546875" style="328" customWidth="1"/>
    <col min="2605" max="2607" width="2.42578125" style="328" customWidth="1"/>
    <col min="2608" max="2608" width="2.85546875" style="328" customWidth="1"/>
    <col min="2609" max="2612" width="2.42578125" style="328" customWidth="1"/>
    <col min="2613" max="2840" width="9.140625" style="328"/>
    <col min="2841" max="2841" width="4.7109375" style="328" customWidth="1"/>
    <col min="2842" max="2842" width="53.5703125" style="328" bestFit="1" customWidth="1"/>
    <col min="2843" max="2843" width="6.5703125" style="328" bestFit="1" customWidth="1"/>
    <col min="2844" max="2844" width="14" style="328" customWidth="1"/>
    <col min="2845" max="2859" width="2.42578125" style="328" customWidth="1"/>
    <col min="2860" max="2860" width="2.85546875" style="328" customWidth="1"/>
    <col min="2861" max="2863" width="2.42578125" style="328" customWidth="1"/>
    <col min="2864" max="2864" width="2.85546875" style="328" customWidth="1"/>
    <col min="2865" max="2868" width="2.42578125" style="328" customWidth="1"/>
    <col min="2869" max="3096" width="9.140625" style="328"/>
    <col min="3097" max="3097" width="4.7109375" style="328" customWidth="1"/>
    <col min="3098" max="3098" width="53.5703125" style="328" bestFit="1" customWidth="1"/>
    <col min="3099" max="3099" width="6.5703125" style="328" bestFit="1" customWidth="1"/>
    <col min="3100" max="3100" width="14" style="328" customWidth="1"/>
    <col min="3101" max="3115" width="2.42578125" style="328" customWidth="1"/>
    <col min="3116" max="3116" width="2.85546875" style="328" customWidth="1"/>
    <col min="3117" max="3119" width="2.42578125" style="328" customWidth="1"/>
    <col min="3120" max="3120" width="2.85546875" style="328" customWidth="1"/>
    <col min="3121" max="3124" width="2.42578125" style="328" customWidth="1"/>
    <col min="3125" max="3352" width="9.140625" style="328"/>
    <col min="3353" max="3353" width="4.7109375" style="328" customWidth="1"/>
    <col min="3354" max="3354" width="53.5703125" style="328" bestFit="1" customWidth="1"/>
    <col min="3355" max="3355" width="6.5703125" style="328" bestFit="1" customWidth="1"/>
    <col min="3356" max="3356" width="14" style="328" customWidth="1"/>
    <col min="3357" max="3371" width="2.42578125" style="328" customWidth="1"/>
    <col min="3372" max="3372" width="2.85546875" style="328" customWidth="1"/>
    <col min="3373" max="3375" width="2.42578125" style="328" customWidth="1"/>
    <col min="3376" max="3376" width="2.85546875" style="328" customWidth="1"/>
    <col min="3377" max="3380" width="2.42578125" style="328" customWidth="1"/>
    <col min="3381" max="3608" width="9.140625" style="328"/>
    <col min="3609" max="3609" width="4.7109375" style="328" customWidth="1"/>
    <col min="3610" max="3610" width="53.5703125" style="328" bestFit="1" customWidth="1"/>
    <col min="3611" max="3611" width="6.5703125" style="328" bestFit="1" customWidth="1"/>
    <col min="3612" max="3612" width="14" style="328" customWidth="1"/>
    <col min="3613" max="3627" width="2.42578125" style="328" customWidth="1"/>
    <col min="3628" max="3628" width="2.85546875" style="328" customWidth="1"/>
    <col min="3629" max="3631" width="2.42578125" style="328" customWidth="1"/>
    <col min="3632" max="3632" width="2.85546875" style="328" customWidth="1"/>
    <col min="3633" max="3636" width="2.42578125" style="328" customWidth="1"/>
    <col min="3637" max="3864" width="9.140625" style="328"/>
    <col min="3865" max="3865" width="4.7109375" style="328" customWidth="1"/>
    <col min="3866" max="3866" width="53.5703125" style="328" bestFit="1" customWidth="1"/>
    <col min="3867" max="3867" width="6.5703125" style="328" bestFit="1" customWidth="1"/>
    <col min="3868" max="3868" width="14" style="328" customWidth="1"/>
    <col min="3869" max="3883" width="2.42578125" style="328" customWidth="1"/>
    <col min="3884" max="3884" width="2.85546875" style="328" customWidth="1"/>
    <col min="3885" max="3887" width="2.42578125" style="328" customWidth="1"/>
    <col min="3888" max="3888" width="2.85546875" style="328" customWidth="1"/>
    <col min="3889" max="3892" width="2.42578125" style="328" customWidth="1"/>
    <col min="3893" max="4120" width="9.140625" style="328"/>
    <col min="4121" max="4121" width="4.7109375" style="328" customWidth="1"/>
    <col min="4122" max="4122" width="53.5703125" style="328" bestFit="1" customWidth="1"/>
    <col min="4123" max="4123" width="6.5703125" style="328" bestFit="1" customWidth="1"/>
    <col min="4124" max="4124" width="14" style="328" customWidth="1"/>
    <col min="4125" max="4139" width="2.42578125" style="328" customWidth="1"/>
    <col min="4140" max="4140" width="2.85546875" style="328" customWidth="1"/>
    <col min="4141" max="4143" width="2.42578125" style="328" customWidth="1"/>
    <col min="4144" max="4144" width="2.85546875" style="328" customWidth="1"/>
    <col min="4145" max="4148" width="2.42578125" style="328" customWidth="1"/>
    <col min="4149" max="4376" width="9.140625" style="328"/>
    <col min="4377" max="4377" width="4.7109375" style="328" customWidth="1"/>
    <col min="4378" max="4378" width="53.5703125" style="328" bestFit="1" customWidth="1"/>
    <col min="4379" max="4379" width="6.5703125" style="328" bestFit="1" customWidth="1"/>
    <col min="4380" max="4380" width="14" style="328" customWidth="1"/>
    <col min="4381" max="4395" width="2.42578125" style="328" customWidth="1"/>
    <col min="4396" max="4396" width="2.85546875" style="328" customWidth="1"/>
    <col min="4397" max="4399" width="2.42578125" style="328" customWidth="1"/>
    <col min="4400" max="4400" width="2.85546875" style="328" customWidth="1"/>
    <col min="4401" max="4404" width="2.42578125" style="328" customWidth="1"/>
    <col min="4405" max="4632" width="9.140625" style="328"/>
    <col min="4633" max="4633" width="4.7109375" style="328" customWidth="1"/>
    <col min="4634" max="4634" width="53.5703125" style="328" bestFit="1" customWidth="1"/>
    <col min="4635" max="4635" width="6.5703125" style="328" bestFit="1" customWidth="1"/>
    <col min="4636" max="4636" width="14" style="328" customWidth="1"/>
    <col min="4637" max="4651" width="2.42578125" style="328" customWidth="1"/>
    <col min="4652" max="4652" width="2.85546875" style="328" customWidth="1"/>
    <col min="4653" max="4655" width="2.42578125" style="328" customWidth="1"/>
    <col min="4656" max="4656" width="2.85546875" style="328" customWidth="1"/>
    <col min="4657" max="4660" width="2.42578125" style="328" customWidth="1"/>
    <col min="4661" max="4888" width="9.140625" style="328"/>
    <col min="4889" max="4889" width="4.7109375" style="328" customWidth="1"/>
    <col min="4890" max="4890" width="53.5703125" style="328" bestFit="1" customWidth="1"/>
    <col min="4891" max="4891" width="6.5703125" style="328" bestFit="1" customWidth="1"/>
    <col min="4892" max="4892" width="14" style="328" customWidth="1"/>
    <col min="4893" max="4907" width="2.42578125" style="328" customWidth="1"/>
    <col min="4908" max="4908" width="2.85546875" style="328" customWidth="1"/>
    <col min="4909" max="4911" width="2.42578125" style="328" customWidth="1"/>
    <col min="4912" max="4912" width="2.85546875" style="328" customWidth="1"/>
    <col min="4913" max="4916" width="2.42578125" style="328" customWidth="1"/>
    <col min="4917" max="5144" width="9.140625" style="328"/>
    <col min="5145" max="5145" width="4.7109375" style="328" customWidth="1"/>
    <col min="5146" max="5146" width="53.5703125" style="328" bestFit="1" customWidth="1"/>
    <col min="5147" max="5147" width="6.5703125" style="328" bestFit="1" customWidth="1"/>
    <col min="5148" max="5148" width="14" style="328" customWidth="1"/>
    <col min="5149" max="5163" width="2.42578125" style="328" customWidth="1"/>
    <col min="5164" max="5164" width="2.85546875" style="328" customWidth="1"/>
    <col min="5165" max="5167" width="2.42578125" style="328" customWidth="1"/>
    <col min="5168" max="5168" width="2.85546875" style="328" customWidth="1"/>
    <col min="5169" max="5172" width="2.42578125" style="328" customWidth="1"/>
    <col min="5173" max="5400" width="9.140625" style="328"/>
    <col min="5401" max="5401" width="4.7109375" style="328" customWidth="1"/>
    <col min="5402" max="5402" width="53.5703125" style="328" bestFit="1" customWidth="1"/>
    <col min="5403" max="5403" width="6.5703125" style="328" bestFit="1" customWidth="1"/>
    <col min="5404" max="5404" width="14" style="328" customWidth="1"/>
    <col min="5405" max="5419" width="2.42578125" style="328" customWidth="1"/>
    <col min="5420" max="5420" width="2.85546875" style="328" customWidth="1"/>
    <col min="5421" max="5423" width="2.42578125" style="328" customWidth="1"/>
    <col min="5424" max="5424" width="2.85546875" style="328" customWidth="1"/>
    <col min="5425" max="5428" width="2.42578125" style="328" customWidth="1"/>
    <col min="5429" max="5656" width="9.140625" style="328"/>
    <col min="5657" max="5657" width="4.7109375" style="328" customWidth="1"/>
    <col min="5658" max="5658" width="53.5703125" style="328" bestFit="1" customWidth="1"/>
    <col min="5659" max="5659" width="6.5703125" style="328" bestFit="1" customWidth="1"/>
    <col min="5660" max="5660" width="14" style="328" customWidth="1"/>
    <col min="5661" max="5675" width="2.42578125" style="328" customWidth="1"/>
    <col min="5676" max="5676" width="2.85546875" style="328" customWidth="1"/>
    <col min="5677" max="5679" width="2.42578125" style="328" customWidth="1"/>
    <col min="5680" max="5680" width="2.85546875" style="328" customWidth="1"/>
    <col min="5681" max="5684" width="2.42578125" style="328" customWidth="1"/>
    <col min="5685" max="5912" width="9.140625" style="328"/>
    <col min="5913" max="5913" width="4.7109375" style="328" customWidth="1"/>
    <col min="5914" max="5914" width="53.5703125" style="328" bestFit="1" customWidth="1"/>
    <col min="5915" max="5915" width="6.5703125" style="328" bestFit="1" customWidth="1"/>
    <col min="5916" max="5916" width="14" style="328" customWidth="1"/>
    <col min="5917" max="5931" width="2.42578125" style="328" customWidth="1"/>
    <col min="5932" max="5932" width="2.85546875" style="328" customWidth="1"/>
    <col min="5933" max="5935" width="2.42578125" style="328" customWidth="1"/>
    <col min="5936" max="5936" width="2.85546875" style="328" customWidth="1"/>
    <col min="5937" max="5940" width="2.42578125" style="328" customWidth="1"/>
    <col min="5941" max="6168" width="9.140625" style="328"/>
    <col min="6169" max="6169" width="4.7109375" style="328" customWidth="1"/>
    <col min="6170" max="6170" width="53.5703125" style="328" bestFit="1" customWidth="1"/>
    <col min="6171" max="6171" width="6.5703125" style="328" bestFit="1" customWidth="1"/>
    <col min="6172" max="6172" width="14" style="328" customWidth="1"/>
    <col min="6173" max="6187" width="2.42578125" style="328" customWidth="1"/>
    <col min="6188" max="6188" width="2.85546875" style="328" customWidth="1"/>
    <col min="6189" max="6191" width="2.42578125" style="328" customWidth="1"/>
    <col min="6192" max="6192" width="2.85546875" style="328" customWidth="1"/>
    <col min="6193" max="6196" width="2.42578125" style="328" customWidth="1"/>
    <col min="6197" max="6424" width="9.140625" style="328"/>
    <col min="6425" max="6425" width="4.7109375" style="328" customWidth="1"/>
    <col min="6426" max="6426" width="53.5703125" style="328" bestFit="1" customWidth="1"/>
    <col min="6427" max="6427" width="6.5703125" style="328" bestFit="1" customWidth="1"/>
    <col min="6428" max="6428" width="14" style="328" customWidth="1"/>
    <col min="6429" max="6443" width="2.42578125" style="328" customWidth="1"/>
    <col min="6444" max="6444" width="2.85546875" style="328" customWidth="1"/>
    <col min="6445" max="6447" width="2.42578125" style="328" customWidth="1"/>
    <col min="6448" max="6448" width="2.85546875" style="328" customWidth="1"/>
    <col min="6449" max="6452" width="2.42578125" style="328" customWidth="1"/>
    <col min="6453" max="6680" width="9.140625" style="328"/>
    <col min="6681" max="6681" width="4.7109375" style="328" customWidth="1"/>
    <col min="6682" max="6682" width="53.5703125" style="328" bestFit="1" customWidth="1"/>
    <col min="6683" max="6683" width="6.5703125" style="328" bestFit="1" customWidth="1"/>
    <col min="6684" max="6684" width="14" style="328" customWidth="1"/>
    <col min="6685" max="6699" width="2.42578125" style="328" customWidth="1"/>
    <col min="6700" max="6700" width="2.85546875" style="328" customWidth="1"/>
    <col min="6701" max="6703" width="2.42578125" style="328" customWidth="1"/>
    <col min="6704" max="6704" width="2.85546875" style="328" customWidth="1"/>
    <col min="6705" max="6708" width="2.42578125" style="328" customWidth="1"/>
    <col min="6709" max="6936" width="9.140625" style="328"/>
    <col min="6937" max="6937" width="4.7109375" style="328" customWidth="1"/>
    <col min="6938" max="6938" width="53.5703125" style="328" bestFit="1" customWidth="1"/>
    <col min="6939" max="6939" width="6.5703125" style="328" bestFit="1" customWidth="1"/>
    <col min="6940" max="6940" width="14" style="328" customWidth="1"/>
    <col min="6941" max="6955" width="2.42578125" style="328" customWidth="1"/>
    <col min="6956" max="6956" width="2.85546875" style="328" customWidth="1"/>
    <col min="6957" max="6959" width="2.42578125" style="328" customWidth="1"/>
    <col min="6960" max="6960" width="2.85546875" style="328" customWidth="1"/>
    <col min="6961" max="6964" width="2.42578125" style="328" customWidth="1"/>
    <col min="6965" max="7192" width="9.140625" style="328"/>
    <col min="7193" max="7193" width="4.7109375" style="328" customWidth="1"/>
    <col min="7194" max="7194" width="53.5703125" style="328" bestFit="1" customWidth="1"/>
    <col min="7195" max="7195" width="6.5703125" style="328" bestFit="1" customWidth="1"/>
    <col min="7196" max="7196" width="14" style="328" customWidth="1"/>
    <col min="7197" max="7211" width="2.42578125" style="328" customWidth="1"/>
    <col min="7212" max="7212" width="2.85546875" style="328" customWidth="1"/>
    <col min="7213" max="7215" width="2.42578125" style="328" customWidth="1"/>
    <col min="7216" max="7216" width="2.85546875" style="328" customWidth="1"/>
    <col min="7217" max="7220" width="2.42578125" style="328" customWidth="1"/>
    <col min="7221" max="7448" width="9.140625" style="328"/>
    <col min="7449" max="7449" width="4.7109375" style="328" customWidth="1"/>
    <col min="7450" max="7450" width="53.5703125" style="328" bestFit="1" customWidth="1"/>
    <col min="7451" max="7451" width="6.5703125" style="328" bestFit="1" customWidth="1"/>
    <col min="7452" max="7452" width="14" style="328" customWidth="1"/>
    <col min="7453" max="7467" width="2.42578125" style="328" customWidth="1"/>
    <col min="7468" max="7468" width="2.85546875" style="328" customWidth="1"/>
    <col min="7469" max="7471" width="2.42578125" style="328" customWidth="1"/>
    <col min="7472" max="7472" width="2.85546875" style="328" customWidth="1"/>
    <col min="7473" max="7476" width="2.42578125" style="328" customWidth="1"/>
    <col min="7477" max="7704" width="9.140625" style="328"/>
    <col min="7705" max="7705" width="4.7109375" style="328" customWidth="1"/>
    <col min="7706" max="7706" width="53.5703125" style="328" bestFit="1" customWidth="1"/>
    <col min="7707" max="7707" width="6.5703125" style="328" bestFit="1" customWidth="1"/>
    <col min="7708" max="7708" width="14" style="328" customWidth="1"/>
    <col min="7709" max="7723" width="2.42578125" style="328" customWidth="1"/>
    <col min="7724" max="7724" width="2.85546875" style="328" customWidth="1"/>
    <col min="7725" max="7727" width="2.42578125" style="328" customWidth="1"/>
    <col min="7728" max="7728" width="2.85546875" style="328" customWidth="1"/>
    <col min="7729" max="7732" width="2.42578125" style="328" customWidth="1"/>
    <col min="7733" max="7960" width="9.140625" style="328"/>
    <col min="7961" max="7961" width="4.7109375" style="328" customWidth="1"/>
    <col min="7962" max="7962" width="53.5703125" style="328" bestFit="1" customWidth="1"/>
    <col min="7963" max="7963" width="6.5703125" style="328" bestFit="1" customWidth="1"/>
    <col min="7964" max="7964" width="14" style="328" customWidth="1"/>
    <col min="7965" max="7979" width="2.42578125" style="328" customWidth="1"/>
    <col min="7980" max="7980" width="2.85546875" style="328" customWidth="1"/>
    <col min="7981" max="7983" width="2.42578125" style="328" customWidth="1"/>
    <col min="7984" max="7984" width="2.85546875" style="328" customWidth="1"/>
    <col min="7985" max="7988" width="2.42578125" style="328" customWidth="1"/>
    <col min="7989" max="8216" width="9.140625" style="328"/>
    <col min="8217" max="8217" width="4.7109375" style="328" customWidth="1"/>
    <col min="8218" max="8218" width="53.5703125" style="328" bestFit="1" customWidth="1"/>
    <col min="8219" max="8219" width="6.5703125" style="328" bestFit="1" customWidth="1"/>
    <col min="8220" max="8220" width="14" style="328" customWidth="1"/>
    <col min="8221" max="8235" width="2.42578125" style="328" customWidth="1"/>
    <col min="8236" max="8236" width="2.85546875" style="328" customWidth="1"/>
    <col min="8237" max="8239" width="2.42578125" style="328" customWidth="1"/>
    <col min="8240" max="8240" width="2.85546875" style="328" customWidth="1"/>
    <col min="8241" max="8244" width="2.42578125" style="328" customWidth="1"/>
    <col min="8245" max="8472" width="9.140625" style="328"/>
    <col min="8473" max="8473" width="4.7109375" style="328" customWidth="1"/>
    <col min="8474" max="8474" width="53.5703125" style="328" bestFit="1" customWidth="1"/>
    <col min="8475" max="8475" width="6.5703125" style="328" bestFit="1" customWidth="1"/>
    <col min="8476" max="8476" width="14" style="328" customWidth="1"/>
    <col min="8477" max="8491" width="2.42578125" style="328" customWidth="1"/>
    <col min="8492" max="8492" width="2.85546875" style="328" customWidth="1"/>
    <col min="8493" max="8495" width="2.42578125" style="328" customWidth="1"/>
    <col min="8496" max="8496" width="2.85546875" style="328" customWidth="1"/>
    <col min="8497" max="8500" width="2.42578125" style="328" customWidth="1"/>
    <col min="8501" max="8728" width="9.140625" style="328"/>
    <col min="8729" max="8729" width="4.7109375" style="328" customWidth="1"/>
    <col min="8730" max="8730" width="53.5703125" style="328" bestFit="1" customWidth="1"/>
    <col min="8731" max="8731" width="6.5703125" style="328" bestFit="1" customWidth="1"/>
    <col min="8732" max="8732" width="14" style="328" customWidth="1"/>
    <col min="8733" max="8747" width="2.42578125" style="328" customWidth="1"/>
    <col min="8748" max="8748" width="2.85546875" style="328" customWidth="1"/>
    <col min="8749" max="8751" width="2.42578125" style="328" customWidth="1"/>
    <col min="8752" max="8752" width="2.85546875" style="328" customWidth="1"/>
    <col min="8753" max="8756" width="2.42578125" style="328" customWidth="1"/>
    <col min="8757" max="8984" width="9.140625" style="328"/>
    <col min="8985" max="8985" width="4.7109375" style="328" customWidth="1"/>
    <col min="8986" max="8986" width="53.5703125" style="328" bestFit="1" customWidth="1"/>
    <col min="8987" max="8987" width="6.5703125" style="328" bestFit="1" customWidth="1"/>
    <col min="8988" max="8988" width="14" style="328" customWidth="1"/>
    <col min="8989" max="9003" width="2.42578125" style="328" customWidth="1"/>
    <col min="9004" max="9004" width="2.85546875" style="328" customWidth="1"/>
    <col min="9005" max="9007" width="2.42578125" style="328" customWidth="1"/>
    <col min="9008" max="9008" width="2.85546875" style="328" customWidth="1"/>
    <col min="9009" max="9012" width="2.42578125" style="328" customWidth="1"/>
    <col min="9013" max="9240" width="9.140625" style="328"/>
    <col min="9241" max="9241" width="4.7109375" style="328" customWidth="1"/>
    <col min="9242" max="9242" width="53.5703125" style="328" bestFit="1" customWidth="1"/>
    <col min="9243" max="9243" width="6.5703125" style="328" bestFit="1" customWidth="1"/>
    <col min="9244" max="9244" width="14" style="328" customWidth="1"/>
    <col min="9245" max="9259" width="2.42578125" style="328" customWidth="1"/>
    <col min="9260" max="9260" width="2.85546875" style="328" customWidth="1"/>
    <col min="9261" max="9263" width="2.42578125" style="328" customWidth="1"/>
    <col min="9264" max="9264" width="2.85546875" style="328" customWidth="1"/>
    <col min="9265" max="9268" width="2.42578125" style="328" customWidth="1"/>
    <col min="9269" max="9496" width="9.140625" style="328"/>
    <col min="9497" max="9497" width="4.7109375" style="328" customWidth="1"/>
    <col min="9498" max="9498" width="53.5703125" style="328" bestFit="1" customWidth="1"/>
    <col min="9499" max="9499" width="6.5703125" style="328" bestFit="1" customWidth="1"/>
    <col min="9500" max="9500" width="14" style="328" customWidth="1"/>
    <col min="9501" max="9515" width="2.42578125" style="328" customWidth="1"/>
    <col min="9516" max="9516" width="2.85546875" style="328" customWidth="1"/>
    <col min="9517" max="9519" width="2.42578125" style="328" customWidth="1"/>
    <col min="9520" max="9520" width="2.85546875" style="328" customWidth="1"/>
    <col min="9521" max="9524" width="2.42578125" style="328" customWidth="1"/>
    <col min="9525" max="9752" width="9.140625" style="328"/>
    <col min="9753" max="9753" width="4.7109375" style="328" customWidth="1"/>
    <col min="9754" max="9754" width="53.5703125" style="328" bestFit="1" customWidth="1"/>
    <col min="9755" max="9755" width="6.5703125" style="328" bestFit="1" customWidth="1"/>
    <col min="9756" max="9756" width="14" style="328" customWidth="1"/>
    <col min="9757" max="9771" width="2.42578125" style="328" customWidth="1"/>
    <col min="9772" max="9772" width="2.85546875" style="328" customWidth="1"/>
    <col min="9773" max="9775" width="2.42578125" style="328" customWidth="1"/>
    <col min="9776" max="9776" width="2.85546875" style="328" customWidth="1"/>
    <col min="9777" max="9780" width="2.42578125" style="328" customWidth="1"/>
    <col min="9781" max="10008" width="9.140625" style="328"/>
    <col min="10009" max="10009" width="4.7109375" style="328" customWidth="1"/>
    <col min="10010" max="10010" width="53.5703125" style="328" bestFit="1" customWidth="1"/>
    <col min="10011" max="10011" width="6.5703125" style="328" bestFit="1" customWidth="1"/>
    <col min="10012" max="10012" width="14" style="328" customWidth="1"/>
    <col min="10013" max="10027" width="2.42578125" style="328" customWidth="1"/>
    <col min="10028" max="10028" width="2.85546875" style="328" customWidth="1"/>
    <col min="10029" max="10031" width="2.42578125" style="328" customWidth="1"/>
    <col min="10032" max="10032" width="2.85546875" style="328" customWidth="1"/>
    <col min="10033" max="10036" width="2.42578125" style="328" customWidth="1"/>
    <col min="10037" max="10264" width="9.140625" style="328"/>
    <col min="10265" max="10265" width="4.7109375" style="328" customWidth="1"/>
    <col min="10266" max="10266" width="53.5703125" style="328" bestFit="1" customWidth="1"/>
    <col min="10267" max="10267" width="6.5703125" style="328" bestFit="1" customWidth="1"/>
    <col min="10268" max="10268" width="14" style="328" customWidth="1"/>
    <col min="10269" max="10283" width="2.42578125" style="328" customWidth="1"/>
    <col min="10284" max="10284" width="2.85546875" style="328" customWidth="1"/>
    <col min="10285" max="10287" width="2.42578125" style="328" customWidth="1"/>
    <col min="10288" max="10288" width="2.85546875" style="328" customWidth="1"/>
    <col min="10289" max="10292" width="2.42578125" style="328" customWidth="1"/>
    <col min="10293" max="10520" width="9.140625" style="328"/>
    <col min="10521" max="10521" width="4.7109375" style="328" customWidth="1"/>
    <col min="10522" max="10522" width="53.5703125" style="328" bestFit="1" customWidth="1"/>
    <col min="10523" max="10523" width="6.5703125" style="328" bestFit="1" customWidth="1"/>
    <col min="10524" max="10524" width="14" style="328" customWidth="1"/>
    <col min="10525" max="10539" width="2.42578125" style="328" customWidth="1"/>
    <col min="10540" max="10540" width="2.85546875" style="328" customWidth="1"/>
    <col min="10541" max="10543" width="2.42578125" style="328" customWidth="1"/>
    <col min="10544" max="10544" width="2.85546875" style="328" customWidth="1"/>
    <col min="10545" max="10548" width="2.42578125" style="328" customWidth="1"/>
    <col min="10549" max="10776" width="9.140625" style="328"/>
    <col min="10777" max="10777" width="4.7109375" style="328" customWidth="1"/>
    <col min="10778" max="10778" width="53.5703125" style="328" bestFit="1" customWidth="1"/>
    <col min="10779" max="10779" width="6.5703125" style="328" bestFit="1" customWidth="1"/>
    <col min="10780" max="10780" width="14" style="328" customWidth="1"/>
    <col min="10781" max="10795" width="2.42578125" style="328" customWidth="1"/>
    <col min="10796" max="10796" width="2.85546875" style="328" customWidth="1"/>
    <col min="10797" max="10799" width="2.42578125" style="328" customWidth="1"/>
    <col min="10800" max="10800" width="2.85546875" style="328" customWidth="1"/>
    <col min="10801" max="10804" width="2.42578125" style="328" customWidth="1"/>
    <col min="10805" max="11032" width="9.140625" style="328"/>
    <col min="11033" max="11033" width="4.7109375" style="328" customWidth="1"/>
    <col min="11034" max="11034" width="53.5703125" style="328" bestFit="1" customWidth="1"/>
    <col min="11035" max="11035" width="6.5703125" style="328" bestFit="1" customWidth="1"/>
    <col min="11036" max="11036" width="14" style="328" customWidth="1"/>
    <col min="11037" max="11051" width="2.42578125" style="328" customWidth="1"/>
    <col min="11052" max="11052" width="2.85546875" style="328" customWidth="1"/>
    <col min="11053" max="11055" width="2.42578125" style="328" customWidth="1"/>
    <col min="11056" max="11056" width="2.85546875" style="328" customWidth="1"/>
    <col min="11057" max="11060" width="2.42578125" style="328" customWidth="1"/>
    <col min="11061" max="11288" width="9.140625" style="328"/>
    <col min="11289" max="11289" width="4.7109375" style="328" customWidth="1"/>
    <col min="11290" max="11290" width="53.5703125" style="328" bestFit="1" customWidth="1"/>
    <col min="11291" max="11291" width="6.5703125" style="328" bestFit="1" customWidth="1"/>
    <col min="11292" max="11292" width="14" style="328" customWidth="1"/>
    <col min="11293" max="11307" width="2.42578125" style="328" customWidth="1"/>
    <col min="11308" max="11308" width="2.85546875" style="328" customWidth="1"/>
    <col min="11309" max="11311" width="2.42578125" style="328" customWidth="1"/>
    <col min="11312" max="11312" width="2.85546875" style="328" customWidth="1"/>
    <col min="11313" max="11316" width="2.42578125" style="328" customWidth="1"/>
    <col min="11317" max="11544" width="9.140625" style="328"/>
    <col min="11545" max="11545" width="4.7109375" style="328" customWidth="1"/>
    <col min="11546" max="11546" width="53.5703125" style="328" bestFit="1" customWidth="1"/>
    <col min="11547" max="11547" width="6.5703125" style="328" bestFit="1" customWidth="1"/>
    <col min="11548" max="11548" width="14" style="328" customWidth="1"/>
    <col min="11549" max="11563" width="2.42578125" style="328" customWidth="1"/>
    <col min="11564" max="11564" width="2.85546875" style="328" customWidth="1"/>
    <col min="11565" max="11567" width="2.42578125" style="328" customWidth="1"/>
    <col min="11568" max="11568" width="2.85546875" style="328" customWidth="1"/>
    <col min="11569" max="11572" width="2.42578125" style="328" customWidth="1"/>
    <col min="11573" max="11800" width="9.140625" style="328"/>
    <col min="11801" max="11801" width="4.7109375" style="328" customWidth="1"/>
    <col min="11802" max="11802" width="53.5703125" style="328" bestFit="1" customWidth="1"/>
    <col min="11803" max="11803" width="6.5703125" style="328" bestFit="1" customWidth="1"/>
    <col min="11804" max="11804" width="14" style="328" customWidth="1"/>
    <col min="11805" max="11819" width="2.42578125" style="328" customWidth="1"/>
    <col min="11820" max="11820" width="2.85546875" style="328" customWidth="1"/>
    <col min="11821" max="11823" width="2.42578125" style="328" customWidth="1"/>
    <col min="11824" max="11824" width="2.85546875" style="328" customWidth="1"/>
    <col min="11825" max="11828" width="2.42578125" style="328" customWidth="1"/>
    <col min="11829" max="12056" width="9.140625" style="328"/>
    <col min="12057" max="12057" width="4.7109375" style="328" customWidth="1"/>
    <col min="12058" max="12058" width="53.5703125" style="328" bestFit="1" customWidth="1"/>
    <col min="12059" max="12059" width="6.5703125" style="328" bestFit="1" customWidth="1"/>
    <col min="12060" max="12060" width="14" style="328" customWidth="1"/>
    <col min="12061" max="12075" width="2.42578125" style="328" customWidth="1"/>
    <col min="12076" max="12076" width="2.85546875" style="328" customWidth="1"/>
    <col min="12077" max="12079" width="2.42578125" style="328" customWidth="1"/>
    <col min="12080" max="12080" width="2.85546875" style="328" customWidth="1"/>
    <col min="12081" max="12084" width="2.42578125" style="328" customWidth="1"/>
    <col min="12085" max="12312" width="9.140625" style="328"/>
    <col min="12313" max="12313" width="4.7109375" style="328" customWidth="1"/>
    <col min="12314" max="12314" width="53.5703125" style="328" bestFit="1" customWidth="1"/>
    <col min="12315" max="12315" width="6.5703125" style="328" bestFit="1" customWidth="1"/>
    <col min="12316" max="12316" width="14" style="328" customWidth="1"/>
    <col min="12317" max="12331" width="2.42578125" style="328" customWidth="1"/>
    <col min="12332" max="12332" width="2.85546875" style="328" customWidth="1"/>
    <col min="12333" max="12335" width="2.42578125" style="328" customWidth="1"/>
    <col min="12336" max="12336" width="2.85546875" style="328" customWidth="1"/>
    <col min="12337" max="12340" width="2.42578125" style="328" customWidth="1"/>
    <col min="12341" max="12568" width="9.140625" style="328"/>
    <col min="12569" max="12569" width="4.7109375" style="328" customWidth="1"/>
    <col min="12570" max="12570" width="53.5703125" style="328" bestFit="1" customWidth="1"/>
    <col min="12571" max="12571" width="6.5703125" style="328" bestFit="1" customWidth="1"/>
    <col min="12572" max="12572" width="14" style="328" customWidth="1"/>
    <col min="12573" max="12587" width="2.42578125" style="328" customWidth="1"/>
    <col min="12588" max="12588" width="2.85546875" style="328" customWidth="1"/>
    <col min="12589" max="12591" width="2.42578125" style="328" customWidth="1"/>
    <col min="12592" max="12592" width="2.85546875" style="328" customWidth="1"/>
    <col min="12593" max="12596" width="2.42578125" style="328" customWidth="1"/>
    <col min="12597" max="12824" width="9.140625" style="328"/>
    <col min="12825" max="12825" width="4.7109375" style="328" customWidth="1"/>
    <col min="12826" max="12826" width="53.5703125" style="328" bestFit="1" customWidth="1"/>
    <col min="12827" max="12827" width="6.5703125" style="328" bestFit="1" customWidth="1"/>
    <col min="12828" max="12828" width="14" style="328" customWidth="1"/>
    <col min="12829" max="12843" width="2.42578125" style="328" customWidth="1"/>
    <col min="12844" max="12844" width="2.85546875" style="328" customWidth="1"/>
    <col min="12845" max="12847" width="2.42578125" style="328" customWidth="1"/>
    <col min="12848" max="12848" width="2.85546875" style="328" customWidth="1"/>
    <col min="12849" max="12852" width="2.42578125" style="328" customWidth="1"/>
    <col min="12853" max="13080" width="9.140625" style="328"/>
    <col min="13081" max="13081" width="4.7109375" style="328" customWidth="1"/>
    <col min="13082" max="13082" width="53.5703125" style="328" bestFit="1" customWidth="1"/>
    <col min="13083" max="13083" width="6.5703125" style="328" bestFit="1" customWidth="1"/>
    <col min="13084" max="13084" width="14" style="328" customWidth="1"/>
    <col min="13085" max="13099" width="2.42578125" style="328" customWidth="1"/>
    <col min="13100" max="13100" width="2.85546875" style="328" customWidth="1"/>
    <col min="13101" max="13103" width="2.42578125" style="328" customWidth="1"/>
    <col min="13104" max="13104" width="2.85546875" style="328" customWidth="1"/>
    <col min="13105" max="13108" width="2.42578125" style="328" customWidth="1"/>
    <col min="13109" max="13336" width="9.140625" style="328"/>
    <col min="13337" max="13337" width="4.7109375" style="328" customWidth="1"/>
    <col min="13338" max="13338" width="53.5703125" style="328" bestFit="1" customWidth="1"/>
    <col min="13339" max="13339" width="6.5703125" style="328" bestFit="1" customWidth="1"/>
    <col min="13340" max="13340" width="14" style="328" customWidth="1"/>
    <col min="13341" max="13355" width="2.42578125" style="328" customWidth="1"/>
    <col min="13356" max="13356" width="2.85546875" style="328" customWidth="1"/>
    <col min="13357" max="13359" width="2.42578125" style="328" customWidth="1"/>
    <col min="13360" max="13360" width="2.85546875" style="328" customWidth="1"/>
    <col min="13361" max="13364" width="2.42578125" style="328" customWidth="1"/>
    <col min="13365" max="13592" width="9.140625" style="328"/>
    <col min="13593" max="13593" width="4.7109375" style="328" customWidth="1"/>
    <col min="13594" max="13594" width="53.5703125" style="328" bestFit="1" customWidth="1"/>
    <col min="13595" max="13595" width="6.5703125" style="328" bestFit="1" customWidth="1"/>
    <col min="13596" max="13596" width="14" style="328" customWidth="1"/>
    <col min="13597" max="13611" width="2.42578125" style="328" customWidth="1"/>
    <col min="13612" max="13612" width="2.85546875" style="328" customWidth="1"/>
    <col min="13613" max="13615" width="2.42578125" style="328" customWidth="1"/>
    <col min="13616" max="13616" width="2.85546875" style="328" customWidth="1"/>
    <col min="13617" max="13620" width="2.42578125" style="328" customWidth="1"/>
    <col min="13621" max="13848" width="9.140625" style="328"/>
    <col min="13849" max="13849" width="4.7109375" style="328" customWidth="1"/>
    <col min="13850" max="13850" width="53.5703125" style="328" bestFit="1" customWidth="1"/>
    <col min="13851" max="13851" width="6.5703125" style="328" bestFit="1" customWidth="1"/>
    <col min="13852" max="13852" width="14" style="328" customWidth="1"/>
    <col min="13853" max="13867" width="2.42578125" style="328" customWidth="1"/>
    <col min="13868" max="13868" width="2.85546875" style="328" customWidth="1"/>
    <col min="13869" max="13871" width="2.42578125" style="328" customWidth="1"/>
    <col min="13872" max="13872" width="2.85546875" style="328" customWidth="1"/>
    <col min="13873" max="13876" width="2.42578125" style="328" customWidth="1"/>
    <col min="13877" max="14104" width="9.140625" style="328"/>
    <col min="14105" max="14105" width="4.7109375" style="328" customWidth="1"/>
    <col min="14106" max="14106" width="53.5703125" style="328" bestFit="1" customWidth="1"/>
    <col min="14107" max="14107" width="6.5703125" style="328" bestFit="1" customWidth="1"/>
    <col min="14108" max="14108" width="14" style="328" customWidth="1"/>
    <col min="14109" max="14123" width="2.42578125" style="328" customWidth="1"/>
    <col min="14124" max="14124" width="2.85546875" style="328" customWidth="1"/>
    <col min="14125" max="14127" width="2.42578125" style="328" customWidth="1"/>
    <col min="14128" max="14128" width="2.85546875" style="328" customWidth="1"/>
    <col min="14129" max="14132" width="2.42578125" style="328" customWidth="1"/>
    <col min="14133" max="14360" width="9.140625" style="328"/>
    <col min="14361" max="14361" width="4.7109375" style="328" customWidth="1"/>
    <col min="14362" max="14362" width="53.5703125" style="328" bestFit="1" customWidth="1"/>
    <col min="14363" max="14363" width="6.5703125" style="328" bestFit="1" customWidth="1"/>
    <col min="14364" max="14364" width="14" style="328" customWidth="1"/>
    <col min="14365" max="14379" width="2.42578125" style="328" customWidth="1"/>
    <col min="14380" max="14380" width="2.85546875" style="328" customWidth="1"/>
    <col min="14381" max="14383" width="2.42578125" style="328" customWidth="1"/>
    <col min="14384" max="14384" width="2.85546875" style="328" customWidth="1"/>
    <col min="14385" max="14388" width="2.42578125" style="328" customWidth="1"/>
    <col min="14389" max="14616" width="9.140625" style="328"/>
    <col min="14617" max="14617" width="4.7109375" style="328" customWidth="1"/>
    <col min="14618" max="14618" width="53.5703125" style="328" bestFit="1" customWidth="1"/>
    <col min="14619" max="14619" width="6.5703125" style="328" bestFit="1" customWidth="1"/>
    <col min="14620" max="14620" width="14" style="328" customWidth="1"/>
    <col min="14621" max="14635" width="2.42578125" style="328" customWidth="1"/>
    <col min="14636" max="14636" width="2.85546875" style="328" customWidth="1"/>
    <col min="14637" max="14639" width="2.42578125" style="328" customWidth="1"/>
    <col min="14640" max="14640" width="2.85546875" style="328" customWidth="1"/>
    <col min="14641" max="14644" width="2.42578125" style="328" customWidth="1"/>
    <col min="14645" max="14872" width="9.140625" style="328"/>
    <col min="14873" max="14873" width="4.7109375" style="328" customWidth="1"/>
    <col min="14874" max="14874" width="53.5703125" style="328" bestFit="1" customWidth="1"/>
    <col min="14875" max="14875" width="6.5703125" style="328" bestFit="1" customWidth="1"/>
    <col min="14876" max="14876" width="14" style="328" customWidth="1"/>
    <col min="14877" max="14891" width="2.42578125" style="328" customWidth="1"/>
    <col min="14892" max="14892" width="2.85546875" style="328" customWidth="1"/>
    <col min="14893" max="14895" width="2.42578125" style="328" customWidth="1"/>
    <col min="14896" max="14896" width="2.85546875" style="328" customWidth="1"/>
    <col min="14897" max="14900" width="2.42578125" style="328" customWidth="1"/>
    <col min="14901" max="15128" width="9.140625" style="328"/>
    <col min="15129" max="15129" width="4.7109375" style="328" customWidth="1"/>
    <col min="15130" max="15130" width="53.5703125" style="328" bestFit="1" customWidth="1"/>
    <col min="15131" max="15131" width="6.5703125" style="328" bestFit="1" customWidth="1"/>
    <col min="15132" max="15132" width="14" style="328" customWidth="1"/>
    <col min="15133" max="15147" width="2.42578125" style="328" customWidth="1"/>
    <col min="15148" max="15148" width="2.85546875" style="328" customWidth="1"/>
    <col min="15149" max="15151" width="2.42578125" style="328" customWidth="1"/>
    <col min="15152" max="15152" width="2.85546875" style="328" customWidth="1"/>
    <col min="15153" max="15156" width="2.42578125" style="328" customWidth="1"/>
    <col min="15157" max="15384" width="9.140625" style="328"/>
    <col min="15385" max="15385" width="4.7109375" style="328" customWidth="1"/>
    <col min="15386" max="15386" width="53.5703125" style="328" bestFit="1" customWidth="1"/>
    <col min="15387" max="15387" width="6.5703125" style="328" bestFit="1" customWidth="1"/>
    <col min="15388" max="15388" width="14" style="328" customWidth="1"/>
    <col min="15389" max="15403" width="2.42578125" style="328" customWidth="1"/>
    <col min="15404" max="15404" width="2.85546875" style="328" customWidth="1"/>
    <col min="15405" max="15407" width="2.42578125" style="328" customWidth="1"/>
    <col min="15408" max="15408" width="2.85546875" style="328" customWidth="1"/>
    <col min="15409" max="15412" width="2.42578125" style="328" customWidth="1"/>
    <col min="15413" max="15640" width="9.140625" style="328"/>
    <col min="15641" max="15641" width="4.7109375" style="328" customWidth="1"/>
    <col min="15642" max="15642" width="53.5703125" style="328" bestFit="1" customWidth="1"/>
    <col min="15643" max="15643" width="6.5703125" style="328" bestFit="1" customWidth="1"/>
    <col min="15644" max="15644" width="14" style="328" customWidth="1"/>
    <col min="15645" max="15659" width="2.42578125" style="328" customWidth="1"/>
    <col min="15660" max="15660" width="2.85546875" style="328" customWidth="1"/>
    <col min="15661" max="15663" width="2.42578125" style="328" customWidth="1"/>
    <col min="15664" max="15664" width="2.85546875" style="328" customWidth="1"/>
    <col min="15665" max="15668" width="2.42578125" style="328" customWidth="1"/>
    <col min="15669" max="15896" width="9.140625" style="328"/>
    <col min="15897" max="15897" width="4.7109375" style="328" customWidth="1"/>
    <col min="15898" max="15898" width="53.5703125" style="328" bestFit="1" customWidth="1"/>
    <col min="15899" max="15899" width="6.5703125" style="328" bestFit="1" customWidth="1"/>
    <col min="15900" max="15900" width="14" style="328" customWidth="1"/>
    <col min="15901" max="15915" width="2.42578125" style="328" customWidth="1"/>
    <col min="15916" max="15916" width="2.85546875" style="328" customWidth="1"/>
    <col min="15917" max="15919" width="2.42578125" style="328" customWidth="1"/>
    <col min="15920" max="15920" width="2.85546875" style="328" customWidth="1"/>
    <col min="15921" max="15924" width="2.42578125" style="328" customWidth="1"/>
    <col min="15925" max="16152" width="9.140625" style="328"/>
    <col min="16153" max="16153" width="4.7109375" style="328" customWidth="1"/>
    <col min="16154" max="16154" width="53.5703125" style="328" bestFit="1" customWidth="1"/>
    <col min="16155" max="16155" width="6.5703125" style="328" bestFit="1" customWidth="1"/>
    <col min="16156" max="16156" width="14" style="328" customWidth="1"/>
    <col min="16157" max="16171" width="2.42578125" style="328" customWidth="1"/>
    <col min="16172" max="16172" width="2.85546875" style="328" customWidth="1"/>
    <col min="16173" max="16175" width="2.42578125" style="328" customWidth="1"/>
    <col min="16176" max="16176" width="2.85546875" style="328" customWidth="1"/>
    <col min="16177" max="16180" width="2.42578125" style="328" customWidth="1"/>
    <col min="16181" max="16384" width="9.140625" style="328"/>
  </cols>
  <sheetData>
    <row r="1" spans="1:52" ht="39" customHeight="1" thickBot="1" x14ac:dyDescent="0.25">
      <c r="A1" s="647" t="s">
        <v>278</v>
      </c>
      <c r="B1" s="648"/>
      <c r="C1" s="648"/>
      <c r="D1" s="648"/>
      <c r="E1" s="648"/>
      <c r="F1" s="648"/>
      <c r="G1" s="648"/>
      <c r="H1" s="648"/>
      <c r="I1" s="648"/>
      <c r="J1" s="648"/>
      <c r="K1" s="648"/>
      <c r="L1" s="648"/>
      <c r="M1" s="648"/>
      <c r="N1" s="648"/>
      <c r="O1" s="648"/>
      <c r="P1" s="648"/>
      <c r="Q1" s="648"/>
      <c r="R1" s="648"/>
      <c r="S1" s="648"/>
      <c r="T1" s="648"/>
      <c r="U1" s="648"/>
      <c r="V1" s="648"/>
      <c r="W1" s="648"/>
      <c r="X1" s="648"/>
      <c r="Y1" s="648"/>
      <c r="Z1" s="648"/>
      <c r="AA1" s="648"/>
      <c r="AB1" s="648"/>
      <c r="AC1" s="648"/>
      <c r="AD1" s="648"/>
      <c r="AE1" s="648"/>
      <c r="AF1" s="648"/>
      <c r="AG1" s="648"/>
      <c r="AH1" s="648"/>
      <c r="AI1" s="648"/>
      <c r="AJ1" s="648"/>
      <c r="AK1" s="648"/>
      <c r="AL1" s="648"/>
      <c r="AM1" s="648"/>
      <c r="AN1" s="648"/>
      <c r="AO1" s="648"/>
      <c r="AP1" s="648"/>
      <c r="AQ1" s="648"/>
      <c r="AR1" s="648"/>
      <c r="AS1" s="648"/>
      <c r="AT1" s="648"/>
      <c r="AU1" s="648"/>
      <c r="AV1" s="648"/>
      <c r="AW1" s="648"/>
      <c r="AX1" s="648"/>
      <c r="AY1" s="648"/>
      <c r="AZ1" s="649"/>
    </row>
    <row r="2" spans="1:52" ht="15.95" customHeight="1" thickBot="1" x14ac:dyDescent="0.25">
      <c r="A2" s="329"/>
      <c r="B2" s="330"/>
      <c r="C2" s="330"/>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0"/>
      <c r="AZ2" s="331"/>
    </row>
    <row r="3" spans="1:52" ht="15.95" customHeight="1" thickBot="1" x14ac:dyDescent="0.25">
      <c r="A3" s="650" t="s">
        <v>269</v>
      </c>
      <c r="B3" s="651"/>
      <c r="C3" s="652">
        <f>PFS!N27</f>
        <v>722608.08</v>
      </c>
      <c r="D3" s="653"/>
      <c r="E3" s="332"/>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c r="AG3" s="333"/>
      <c r="AH3" s="333"/>
      <c r="AI3" s="333"/>
      <c r="AJ3" s="333"/>
      <c r="AK3" s="333"/>
      <c r="AL3" s="333"/>
      <c r="AM3" s="333"/>
      <c r="AN3" s="333"/>
      <c r="AO3" s="333"/>
      <c r="AP3" s="333"/>
      <c r="AQ3" s="333"/>
      <c r="AR3" s="333"/>
      <c r="AS3" s="333"/>
      <c r="AT3" s="333"/>
      <c r="AU3" s="333"/>
      <c r="AV3" s="333"/>
      <c r="AW3" s="333"/>
      <c r="AX3" s="333"/>
      <c r="AY3" s="333"/>
      <c r="AZ3" s="334"/>
    </row>
    <row r="4" spans="1:52" ht="15.95" customHeight="1" x14ac:dyDescent="0.2">
      <c r="A4" s="654" t="s">
        <v>270</v>
      </c>
      <c r="B4" s="655"/>
      <c r="C4" s="655"/>
      <c r="D4" s="655"/>
      <c r="E4" s="656"/>
      <c r="F4" s="656"/>
      <c r="G4" s="656"/>
      <c r="H4" s="656"/>
      <c r="I4" s="656"/>
      <c r="J4" s="656"/>
      <c r="K4" s="656"/>
      <c r="L4" s="656"/>
      <c r="M4" s="656"/>
      <c r="N4" s="656"/>
      <c r="O4" s="656"/>
      <c r="P4" s="656"/>
      <c r="Q4" s="656"/>
      <c r="R4" s="656"/>
      <c r="S4" s="656"/>
      <c r="T4" s="656"/>
      <c r="U4" s="656"/>
      <c r="V4" s="656"/>
      <c r="W4" s="656"/>
      <c r="X4" s="656"/>
      <c r="Y4" s="656"/>
      <c r="Z4" s="656"/>
      <c r="AA4" s="656"/>
      <c r="AB4" s="656"/>
      <c r="AC4" s="656"/>
      <c r="AD4" s="656"/>
      <c r="AE4" s="656"/>
      <c r="AF4" s="656"/>
      <c r="AG4" s="656"/>
      <c r="AH4" s="656"/>
      <c r="AI4" s="656"/>
      <c r="AJ4" s="656"/>
      <c r="AK4" s="656"/>
      <c r="AL4" s="656"/>
      <c r="AM4" s="656"/>
      <c r="AN4" s="656"/>
      <c r="AO4" s="656"/>
      <c r="AP4" s="656"/>
      <c r="AQ4" s="656"/>
      <c r="AR4" s="656"/>
      <c r="AS4" s="656"/>
      <c r="AT4" s="656"/>
      <c r="AU4" s="656"/>
      <c r="AV4" s="656"/>
      <c r="AW4" s="656"/>
      <c r="AX4" s="656"/>
      <c r="AY4" s="656"/>
      <c r="AZ4" s="657"/>
    </row>
    <row r="5" spans="1:52" ht="15.95" customHeight="1" x14ac:dyDescent="0.2">
      <c r="A5" s="335" t="s">
        <v>49</v>
      </c>
      <c r="B5" s="336" t="s">
        <v>271</v>
      </c>
      <c r="C5" s="336" t="s">
        <v>272</v>
      </c>
      <c r="D5" s="336" t="s">
        <v>273</v>
      </c>
      <c r="E5" s="634">
        <v>1</v>
      </c>
      <c r="F5" s="634"/>
      <c r="G5" s="634"/>
      <c r="H5" s="634"/>
      <c r="I5" s="634">
        <v>2</v>
      </c>
      <c r="J5" s="634"/>
      <c r="K5" s="634"/>
      <c r="L5" s="634"/>
      <c r="M5" s="634">
        <v>3</v>
      </c>
      <c r="N5" s="634"/>
      <c r="O5" s="634"/>
      <c r="P5" s="634"/>
      <c r="Q5" s="634">
        <v>4</v>
      </c>
      <c r="R5" s="634"/>
      <c r="S5" s="634"/>
      <c r="T5" s="634"/>
      <c r="U5" s="634">
        <v>5</v>
      </c>
      <c r="V5" s="634"/>
      <c r="W5" s="634"/>
      <c r="X5" s="634"/>
      <c r="Y5" s="634">
        <v>6</v>
      </c>
      <c r="Z5" s="634"/>
      <c r="AA5" s="634"/>
      <c r="AB5" s="634"/>
      <c r="AC5" s="634">
        <v>7</v>
      </c>
      <c r="AD5" s="634"/>
      <c r="AE5" s="634"/>
      <c r="AF5" s="634"/>
      <c r="AG5" s="634">
        <v>8</v>
      </c>
      <c r="AH5" s="634"/>
      <c r="AI5" s="634"/>
      <c r="AJ5" s="634"/>
      <c r="AK5" s="634">
        <v>9</v>
      </c>
      <c r="AL5" s="634"/>
      <c r="AM5" s="634"/>
      <c r="AN5" s="634"/>
      <c r="AO5" s="634">
        <v>10</v>
      </c>
      <c r="AP5" s="634"/>
      <c r="AQ5" s="634"/>
      <c r="AR5" s="634"/>
      <c r="AS5" s="634">
        <v>11</v>
      </c>
      <c r="AT5" s="634"/>
      <c r="AU5" s="634"/>
      <c r="AV5" s="634"/>
      <c r="AW5" s="634">
        <v>12</v>
      </c>
      <c r="AX5" s="634"/>
      <c r="AY5" s="634"/>
      <c r="AZ5" s="658"/>
    </row>
    <row r="6" spans="1:52" ht="15.95" customHeight="1" x14ac:dyDescent="0.2">
      <c r="A6" s="638">
        <v>1</v>
      </c>
      <c r="B6" s="635" t="s">
        <v>277</v>
      </c>
      <c r="C6" s="337">
        <f>D6/$D$18</f>
        <v>8.3299999999999999E-2</v>
      </c>
      <c r="D6" s="338">
        <f>PFS!$N$26</f>
        <v>60217.34</v>
      </c>
      <c r="E6" s="361"/>
      <c r="F6" s="361"/>
      <c r="G6" s="361"/>
      <c r="H6" s="362"/>
      <c r="I6" s="361"/>
      <c r="J6" s="361"/>
      <c r="K6" s="361"/>
      <c r="L6" s="362"/>
      <c r="M6" s="361"/>
      <c r="N6" s="361"/>
      <c r="O6" s="361"/>
      <c r="P6" s="362"/>
      <c r="Q6" s="361"/>
      <c r="R6" s="361"/>
      <c r="S6" s="361"/>
      <c r="T6" s="362"/>
      <c r="U6" s="361"/>
      <c r="V6" s="361"/>
      <c r="W6" s="361"/>
      <c r="X6" s="362"/>
      <c r="Y6" s="361"/>
      <c r="Z6" s="361"/>
      <c r="AA6" s="361"/>
      <c r="AB6" s="362"/>
      <c r="AC6" s="361"/>
      <c r="AD6" s="361"/>
      <c r="AE6" s="361"/>
      <c r="AF6" s="362"/>
      <c r="AG6" s="361"/>
      <c r="AH6" s="361"/>
      <c r="AI6" s="361"/>
      <c r="AJ6" s="362"/>
      <c r="AK6" s="361"/>
      <c r="AL6" s="361"/>
      <c r="AM6" s="361"/>
      <c r="AN6" s="362"/>
      <c r="AO6" s="361"/>
      <c r="AP6" s="361"/>
      <c r="AQ6" s="361"/>
      <c r="AR6" s="362"/>
      <c r="AS6" s="361"/>
      <c r="AT6" s="361"/>
      <c r="AU6" s="361"/>
      <c r="AV6" s="362"/>
      <c r="AW6" s="362"/>
      <c r="AX6" s="362"/>
      <c r="AY6" s="363"/>
      <c r="AZ6" s="364"/>
    </row>
    <row r="7" spans="1:52" ht="15.95" customHeight="1" x14ac:dyDescent="0.2">
      <c r="A7" s="639"/>
      <c r="B7" s="636"/>
      <c r="C7" s="337">
        <f t="shared" ref="C7:C17" si="0">D7/$D$18</f>
        <v>8.3299999999999999E-2</v>
      </c>
      <c r="D7" s="338">
        <f>PFS!$N$26</f>
        <v>60217.34</v>
      </c>
      <c r="E7" s="362"/>
      <c r="F7" s="361"/>
      <c r="G7" s="361"/>
      <c r="H7" s="361"/>
      <c r="I7" s="362"/>
      <c r="J7" s="361"/>
      <c r="K7" s="361"/>
      <c r="L7" s="361"/>
      <c r="M7" s="362"/>
      <c r="N7" s="361"/>
      <c r="O7" s="361"/>
      <c r="P7" s="361"/>
      <c r="Q7" s="362"/>
      <c r="R7" s="361"/>
      <c r="S7" s="361"/>
      <c r="T7" s="361"/>
      <c r="U7" s="362"/>
      <c r="V7" s="361"/>
      <c r="W7" s="361"/>
      <c r="X7" s="361"/>
      <c r="Y7" s="362"/>
      <c r="Z7" s="361"/>
      <c r="AA7" s="361"/>
      <c r="AB7" s="361"/>
      <c r="AC7" s="362"/>
      <c r="AD7" s="361"/>
      <c r="AE7" s="361"/>
      <c r="AF7" s="361"/>
      <c r="AG7" s="362"/>
      <c r="AH7" s="361"/>
      <c r="AI7" s="361"/>
      <c r="AJ7" s="361"/>
      <c r="AK7" s="362"/>
      <c r="AL7" s="361"/>
      <c r="AM7" s="361"/>
      <c r="AN7" s="361"/>
      <c r="AO7" s="362"/>
      <c r="AP7" s="361"/>
      <c r="AQ7" s="361"/>
      <c r="AR7" s="361"/>
      <c r="AS7" s="362"/>
      <c r="AT7" s="361"/>
      <c r="AU7" s="361"/>
      <c r="AV7" s="361"/>
      <c r="AW7" s="361"/>
      <c r="AX7" s="361"/>
      <c r="AY7" s="361"/>
      <c r="AZ7" s="364"/>
    </row>
    <row r="8" spans="1:52" ht="15.95" customHeight="1" x14ac:dyDescent="0.2">
      <c r="A8" s="639"/>
      <c r="B8" s="636"/>
      <c r="C8" s="337">
        <f t="shared" si="0"/>
        <v>8.3299999999999999E-2</v>
      </c>
      <c r="D8" s="338">
        <f>PFS!$N$26</f>
        <v>60217.34</v>
      </c>
      <c r="E8" s="362"/>
      <c r="F8" s="361"/>
      <c r="G8" s="361"/>
      <c r="H8" s="362"/>
      <c r="I8" s="362"/>
      <c r="J8" s="361"/>
      <c r="K8" s="361"/>
      <c r="L8" s="362"/>
      <c r="M8" s="362"/>
      <c r="N8" s="361"/>
      <c r="O8" s="361"/>
      <c r="P8" s="362"/>
      <c r="Q8" s="362"/>
      <c r="R8" s="361"/>
      <c r="S8" s="361"/>
      <c r="T8" s="362"/>
      <c r="U8" s="362"/>
      <c r="V8" s="361"/>
      <c r="W8" s="361"/>
      <c r="X8" s="362"/>
      <c r="Y8" s="362"/>
      <c r="Z8" s="361"/>
      <c r="AA8" s="361"/>
      <c r="AB8" s="362"/>
      <c r="AC8" s="362"/>
      <c r="AD8" s="361"/>
      <c r="AE8" s="361"/>
      <c r="AF8" s="362"/>
      <c r="AG8" s="362"/>
      <c r="AH8" s="361"/>
      <c r="AI8" s="361"/>
      <c r="AJ8" s="362"/>
      <c r="AK8" s="362"/>
      <c r="AL8" s="361"/>
      <c r="AM8" s="361"/>
      <c r="AN8" s="362"/>
      <c r="AO8" s="362"/>
      <c r="AP8" s="361"/>
      <c r="AQ8" s="361"/>
      <c r="AR8" s="362"/>
      <c r="AS8" s="362"/>
      <c r="AT8" s="361"/>
      <c r="AU8" s="361"/>
      <c r="AV8" s="362"/>
      <c r="AW8" s="362"/>
      <c r="AX8" s="362"/>
      <c r="AY8" s="363"/>
      <c r="AZ8" s="364"/>
    </row>
    <row r="9" spans="1:52" ht="15.95" customHeight="1" x14ac:dyDescent="0.2">
      <c r="A9" s="639"/>
      <c r="B9" s="636"/>
      <c r="C9" s="337">
        <f t="shared" si="0"/>
        <v>8.3299999999999999E-2</v>
      </c>
      <c r="D9" s="338">
        <f>PFS!$N$26</f>
        <v>60217.34</v>
      </c>
      <c r="E9" s="362"/>
      <c r="F9" s="361"/>
      <c r="G9" s="361"/>
      <c r="H9" s="361"/>
      <c r="I9" s="362"/>
      <c r="J9" s="361"/>
      <c r="K9" s="361"/>
      <c r="L9" s="361"/>
      <c r="M9" s="362"/>
      <c r="N9" s="361"/>
      <c r="O9" s="361"/>
      <c r="P9" s="361"/>
      <c r="Q9" s="362"/>
      <c r="R9" s="361"/>
      <c r="S9" s="361"/>
      <c r="T9" s="361"/>
      <c r="U9" s="362"/>
      <c r="V9" s="361"/>
      <c r="W9" s="361"/>
      <c r="X9" s="361"/>
      <c r="Y9" s="362"/>
      <c r="Z9" s="361"/>
      <c r="AA9" s="361"/>
      <c r="AB9" s="361"/>
      <c r="AC9" s="362"/>
      <c r="AD9" s="361"/>
      <c r="AE9" s="361"/>
      <c r="AF9" s="361"/>
      <c r="AG9" s="362"/>
      <c r="AH9" s="361"/>
      <c r="AI9" s="361"/>
      <c r="AJ9" s="361"/>
      <c r="AK9" s="362"/>
      <c r="AL9" s="361"/>
      <c r="AM9" s="361"/>
      <c r="AN9" s="361"/>
      <c r="AO9" s="362"/>
      <c r="AP9" s="361"/>
      <c r="AQ9" s="361"/>
      <c r="AR9" s="361"/>
      <c r="AS9" s="362"/>
      <c r="AT9" s="361"/>
      <c r="AU9" s="361"/>
      <c r="AV9" s="361"/>
      <c r="AW9" s="361"/>
      <c r="AX9" s="361"/>
      <c r="AY9" s="361"/>
      <c r="AZ9" s="364"/>
    </row>
    <row r="10" spans="1:52" ht="15.95" customHeight="1" x14ac:dyDescent="0.2">
      <c r="A10" s="639"/>
      <c r="B10" s="636"/>
      <c r="C10" s="337">
        <f t="shared" si="0"/>
        <v>8.3299999999999999E-2</v>
      </c>
      <c r="D10" s="338">
        <f>PFS!$N$26</f>
        <v>60217.34</v>
      </c>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c r="AW10" s="362"/>
      <c r="AX10" s="362"/>
      <c r="AY10" s="363"/>
      <c r="AZ10" s="364"/>
    </row>
    <row r="11" spans="1:52" ht="15.95" customHeight="1" x14ac:dyDescent="0.2">
      <c r="A11" s="639"/>
      <c r="B11" s="636"/>
      <c r="C11" s="337">
        <f t="shared" si="0"/>
        <v>8.3299999999999999E-2</v>
      </c>
      <c r="D11" s="338">
        <f>PFS!$N$26</f>
        <v>60217.34</v>
      </c>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c r="AW11" s="362"/>
      <c r="AX11" s="362"/>
      <c r="AY11" s="363"/>
      <c r="AZ11" s="365"/>
    </row>
    <row r="12" spans="1:52" ht="15.95" customHeight="1" x14ac:dyDescent="0.2">
      <c r="A12" s="639"/>
      <c r="B12" s="636"/>
      <c r="C12" s="337">
        <f t="shared" si="0"/>
        <v>8.3299999999999999E-2</v>
      </c>
      <c r="D12" s="338">
        <f>PFS!$N$26</f>
        <v>60217.34</v>
      </c>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c r="AW12" s="362"/>
      <c r="AX12" s="362"/>
      <c r="AY12" s="363"/>
      <c r="AZ12" s="365"/>
    </row>
    <row r="13" spans="1:52" ht="15.95" customHeight="1" x14ac:dyDescent="0.2">
      <c r="A13" s="639"/>
      <c r="B13" s="636"/>
      <c r="C13" s="337">
        <f t="shared" si="0"/>
        <v>8.3299999999999999E-2</v>
      </c>
      <c r="D13" s="338">
        <f>PFS!$N$26</f>
        <v>60217.34</v>
      </c>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c r="AW13" s="362"/>
      <c r="AX13" s="362"/>
      <c r="AY13" s="363"/>
      <c r="AZ13" s="364"/>
    </row>
    <row r="14" spans="1:52" ht="12" x14ac:dyDescent="0.2">
      <c r="A14" s="639"/>
      <c r="B14" s="636"/>
      <c r="C14" s="337">
        <f t="shared" si="0"/>
        <v>8.3299999999999999E-2</v>
      </c>
      <c r="D14" s="338">
        <f>PFS!$N$26</f>
        <v>60217.34</v>
      </c>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c r="AW14" s="362"/>
      <c r="AX14" s="362"/>
      <c r="AY14" s="363"/>
      <c r="AZ14" s="364"/>
    </row>
    <row r="15" spans="1:52" ht="15.95" customHeight="1" x14ac:dyDescent="0.2">
      <c r="A15" s="639"/>
      <c r="B15" s="636"/>
      <c r="C15" s="337">
        <f t="shared" si="0"/>
        <v>8.3299999999999999E-2</v>
      </c>
      <c r="D15" s="338">
        <f>PFS!$N$26</f>
        <v>60217.34</v>
      </c>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c r="AW15" s="362"/>
      <c r="AX15" s="362"/>
      <c r="AY15" s="362"/>
      <c r="AZ15" s="364"/>
    </row>
    <row r="16" spans="1:52" ht="15.95" customHeight="1" x14ac:dyDescent="0.2">
      <c r="A16" s="639"/>
      <c r="B16" s="636"/>
      <c r="C16" s="337">
        <f t="shared" si="0"/>
        <v>8.3299999999999999E-2</v>
      </c>
      <c r="D16" s="338">
        <f>PFS!$N$26</f>
        <v>60217.34</v>
      </c>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c r="AW16" s="362"/>
      <c r="AX16" s="362"/>
      <c r="AY16" s="362"/>
      <c r="AZ16" s="364"/>
    </row>
    <row r="17" spans="1:53" ht="12" x14ac:dyDescent="0.2">
      <c r="A17" s="640"/>
      <c r="B17" s="637"/>
      <c r="C17" s="337">
        <f t="shared" si="0"/>
        <v>8.3299999999999999E-2</v>
      </c>
      <c r="D17" s="338">
        <f>PFS!$N$26</f>
        <v>60217.34</v>
      </c>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c r="AW17" s="362"/>
      <c r="AX17" s="362"/>
      <c r="AY17" s="362"/>
      <c r="AZ17" s="364"/>
    </row>
    <row r="18" spans="1:53" ht="15.95" customHeight="1" x14ac:dyDescent="0.2">
      <c r="A18" s="339"/>
      <c r="B18" s="340" t="s">
        <v>274</v>
      </c>
      <c r="C18" s="366">
        <f>SUM(C5:C17)</f>
        <v>1</v>
      </c>
      <c r="D18" s="341">
        <f>SUM(D6:D17)</f>
        <v>722608.08</v>
      </c>
      <c r="E18" s="641">
        <f>D6</f>
        <v>60217.34</v>
      </c>
      <c r="F18" s="641"/>
      <c r="G18" s="641"/>
      <c r="H18" s="641"/>
      <c r="I18" s="641">
        <f>D7</f>
        <v>60217.34</v>
      </c>
      <c r="J18" s="641"/>
      <c r="K18" s="641"/>
      <c r="L18" s="641"/>
      <c r="M18" s="641">
        <f>D8</f>
        <v>60217.34</v>
      </c>
      <c r="N18" s="641"/>
      <c r="O18" s="641"/>
      <c r="P18" s="641"/>
      <c r="Q18" s="641">
        <f>D9</f>
        <v>60217.34</v>
      </c>
      <c r="R18" s="641"/>
      <c r="S18" s="641"/>
      <c r="T18" s="641"/>
      <c r="U18" s="641">
        <f>D10</f>
        <v>60217.34</v>
      </c>
      <c r="V18" s="641"/>
      <c r="W18" s="641"/>
      <c r="X18" s="641"/>
      <c r="Y18" s="641">
        <f>D11</f>
        <v>60217.34</v>
      </c>
      <c r="Z18" s="641"/>
      <c r="AA18" s="641"/>
      <c r="AB18" s="641"/>
      <c r="AC18" s="641">
        <f>D12</f>
        <v>60217.34</v>
      </c>
      <c r="AD18" s="641"/>
      <c r="AE18" s="641"/>
      <c r="AF18" s="641"/>
      <c r="AG18" s="641">
        <f>D13</f>
        <v>60217.34</v>
      </c>
      <c r="AH18" s="641"/>
      <c r="AI18" s="641"/>
      <c r="AJ18" s="641"/>
      <c r="AK18" s="641">
        <f>D14</f>
        <v>60217.34</v>
      </c>
      <c r="AL18" s="641"/>
      <c r="AM18" s="641"/>
      <c r="AN18" s="641"/>
      <c r="AO18" s="641">
        <f>D15</f>
        <v>60217.34</v>
      </c>
      <c r="AP18" s="641"/>
      <c r="AQ18" s="641"/>
      <c r="AR18" s="641"/>
      <c r="AS18" s="641">
        <f>D16</f>
        <v>60217.34</v>
      </c>
      <c r="AT18" s="641"/>
      <c r="AU18" s="641"/>
      <c r="AV18" s="641"/>
      <c r="AW18" s="641">
        <f>D17</f>
        <v>60217.34</v>
      </c>
      <c r="AX18" s="641"/>
      <c r="AY18" s="641"/>
      <c r="AZ18" s="646"/>
    </row>
    <row r="19" spans="1:53" ht="15.95" customHeight="1" thickBot="1" x14ac:dyDescent="0.25">
      <c r="A19" s="342"/>
      <c r="B19" s="343" t="s">
        <v>279</v>
      </c>
      <c r="C19" s="344"/>
      <c r="D19" s="343"/>
      <c r="E19" s="643">
        <f>E18/$C$3</f>
        <v>0.08</v>
      </c>
      <c r="F19" s="643"/>
      <c r="G19" s="643"/>
      <c r="H19" s="643"/>
      <c r="I19" s="643">
        <f>I18/$C$3</f>
        <v>0.08</v>
      </c>
      <c r="J19" s="643"/>
      <c r="K19" s="643"/>
      <c r="L19" s="643"/>
      <c r="M19" s="643">
        <f>M18/$C$3</f>
        <v>0.08</v>
      </c>
      <c r="N19" s="643"/>
      <c r="O19" s="643"/>
      <c r="P19" s="643"/>
      <c r="Q19" s="643">
        <f t="shared" ref="Q19" si="1">Q18/$C$3</f>
        <v>0.08</v>
      </c>
      <c r="R19" s="643"/>
      <c r="S19" s="643"/>
      <c r="T19" s="643"/>
      <c r="U19" s="643">
        <f t="shared" ref="U19" si="2">U18/$C$3</f>
        <v>0.08</v>
      </c>
      <c r="V19" s="643"/>
      <c r="W19" s="643"/>
      <c r="X19" s="643"/>
      <c r="Y19" s="643">
        <f t="shared" ref="Y19" si="3">Y18/$C$3</f>
        <v>0.08</v>
      </c>
      <c r="Z19" s="643"/>
      <c r="AA19" s="643"/>
      <c r="AB19" s="643"/>
      <c r="AC19" s="643">
        <f t="shared" ref="AC19" si="4">AC18/$C$3</f>
        <v>0.08</v>
      </c>
      <c r="AD19" s="643"/>
      <c r="AE19" s="643"/>
      <c r="AF19" s="643"/>
      <c r="AG19" s="643">
        <f t="shared" ref="AG19" si="5">AG18/$C$3</f>
        <v>0.08</v>
      </c>
      <c r="AH19" s="643"/>
      <c r="AI19" s="643"/>
      <c r="AJ19" s="643"/>
      <c r="AK19" s="643">
        <f t="shared" ref="AK19" si="6">AK18/$C$3</f>
        <v>0.08</v>
      </c>
      <c r="AL19" s="643"/>
      <c r="AM19" s="643"/>
      <c r="AN19" s="643"/>
      <c r="AO19" s="643">
        <f>AO18/$C$3</f>
        <v>0.08</v>
      </c>
      <c r="AP19" s="643"/>
      <c r="AQ19" s="643"/>
      <c r="AR19" s="643"/>
      <c r="AS19" s="643">
        <f>AS18/$C$3</f>
        <v>0.08</v>
      </c>
      <c r="AT19" s="643"/>
      <c r="AU19" s="643"/>
      <c r="AV19" s="643"/>
      <c r="AW19" s="644">
        <f>AW18/C3</f>
        <v>0.08</v>
      </c>
      <c r="AX19" s="644"/>
      <c r="AY19" s="644"/>
      <c r="AZ19" s="645"/>
      <c r="BA19" s="345"/>
    </row>
    <row r="20" spans="1:53" ht="15.95" customHeight="1" x14ac:dyDescent="0.2">
      <c r="A20" s="346"/>
      <c r="C20" s="642"/>
      <c r="D20" s="642"/>
      <c r="E20" s="642"/>
      <c r="F20" s="642"/>
      <c r="AP20" s="347"/>
      <c r="AQ20" s="347"/>
      <c r="AR20" s="347"/>
      <c r="AT20" s="347"/>
      <c r="AU20" s="347"/>
      <c r="AV20" s="347"/>
    </row>
    <row r="21" spans="1:53" ht="12.75" x14ac:dyDescent="0.2">
      <c r="B21" s="349" t="s">
        <v>275</v>
      </c>
      <c r="C21" s="350">
        <v>1</v>
      </c>
      <c r="D21" s="351">
        <f>$C$3/12</f>
        <v>60217.34</v>
      </c>
      <c r="E21" s="352"/>
      <c r="F21" s="352"/>
      <c r="G21" s="352"/>
      <c r="H21" s="352"/>
      <c r="I21" s="352"/>
      <c r="J21" s="352"/>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2"/>
      <c r="AI21" s="352"/>
      <c r="AJ21" s="352"/>
      <c r="AK21" s="352"/>
      <c r="AL21" s="352"/>
      <c r="AM21" s="352"/>
      <c r="AN21" s="352"/>
      <c r="AO21" s="352"/>
      <c r="AS21" s="352"/>
      <c r="AW21" s="352"/>
      <c r="AX21" s="352"/>
      <c r="AY21" s="352"/>
      <c r="AZ21" s="352"/>
    </row>
    <row r="22" spans="1:53" ht="12.75" x14ac:dyDescent="0.2">
      <c r="B22" s="349"/>
      <c r="C22" s="350">
        <v>2</v>
      </c>
      <c r="D22" s="351">
        <f t="shared" ref="D22:D32" si="7">$C$3/12</f>
        <v>60217.34</v>
      </c>
      <c r="E22" s="352"/>
      <c r="F22" s="352"/>
      <c r="G22" s="352"/>
      <c r="H22" s="352"/>
      <c r="I22" s="352"/>
      <c r="J22" s="352"/>
      <c r="K22" s="352"/>
      <c r="L22" s="352"/>
      <c r="M22" s="352"/>
      <c r="N22" s="352"/>
      <c r="O22" s="352"/>
      <c r="P22" s="352"/>
      <c r="Q22" s="352"/>
      <c r="R22" s="352"/>
      <c r="S22" s="352"/>
      <c r="T22" s="352"/>
      <c r="U22" s="352"/>
      <c r="V22" s="352"/>
      <c r="W22" s="352"/>
      <c r="X22" s="352"/>
      <c r="Y22" s="352"/>
      <c r="Z22" s="352"/>
      <c r="AA22" s="352"/>
      <c r="AB22" s="352"/>
      <c r="AC22" s="352"/>
      <c r="AD22" s="352"/>
      <c r="AE22" s="352"/>
      <c r="AF22" s="352"/>
      <c r="AG22" s="352"/>
      <c r="AH22" s="352"/>
      <c r="AI22" s="352"/>
      <c r="AJ22" s="352"/>
      <c r="AK22" s="352"/>
      <c r="AL22" s="352"/>
      <c r="AM22" s="352"/>
      <c r="AN22" s="352"/>
      <c r="AO22" s="352"/>
      <c r="AS22" s="352"/>
      <c r="AW22" s="352"/>
      <c r="AX22" s="352"/>
      <c r="AY22" s="352"/>
      <c r="AZ22" s="352"/>
    </row>
    <row r="23" spans="1:53" ht="12.75" x14ac:dyDescent="0.2">
      <c r="B23" s="349"/>
      <c r="C23" s="350">
        <v>3</v>
      </c>
      <c r="D23" s="351">
        <f t="shared" si="7"/>
        <v>60217.34</v>
      </c>
      <c r="E23" s="352"/>
      <c r="F23" s="352"/>
      <c r="G23" s="352"/>
      <c r="H23" s="352"/>
      <c r="I23" s="352"/>
      <c r="J23" s="352"/>
      <c r="K23" s="352"/>
      <c r="L23" s="352"/>
      <c r="M23" s="352"/>
      <c r="N23" s="352"/>
      <c r="O23" s="352"/>
      <c r="P23" s="352"/>
      <c r="Q23" s="352"/>
      <c r="R23" s="352"/>
      <c r="S23" s="352"/>
      <c r="T23" s="352"/>
      <c r="U23" s="352"/>
      <c r="V23" s="352"/>
      <c r="W23" s="352"/>
      <c r="X23" s="352"/>
      <c r="Y23" s="352"/>
      <c r="Z23" s="352"/>
      <c r="AA23" s="352"/>
      <c r="AB23" s="352"/>
      <c r="AC23" s="352"/>
      <c r="AD23" s="352"/>
      <c r="AE23" s="352"/>
      <c r="AF23" s="352"/>
      <c r="AG23" s="352"/>
      <c r="AH23" s="352"/>
      <c r="AI23" s="352"/>
      <c r="AJ23" s="352"/>
      <c r="AK23" s="352"/>
      <c r="AL23" s="352"/>
      <c r="AM23" s="352"/>
      <c r="AN23" s="352"/>
      <c r="AO23" s="352"/>
      <c r="AS23" s="352"/>
      <c r="AW23" s="352"/>
      <c r="AX23" s="352"/>
      <c r="AY23" s="352"/>
      <c r="AZ23" s="352"/>
    </row>
    <row r="24" spans="1:53" ht="12.75" x14ac:dyDescent="0.2">
      <c r="B24" s="349"/>
      <c r="C24" s="350">
        <v>4</v>
      </c>
      <c r="D24" s="351">
        <f t="shared" si="7"/>
        <v>60217.34</v>
      </c>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c r="AL24" s="352"/>
      <c r="AM24" s="352"/>
      <c r="AN24" s="352"/>
      <c r="AO24" s="352"/>
      <c r="AS24" s="352"/>
      <c r="AW24" s="352"/>
      <c r="AX24" s="352"/>
      <c r="AY24" s="352"/>
      <c r="AZ24" s="352"/>
    </row>
    <row r="25" spans="1:53" ht="12.75" x14ac:dyDescent="0.2">
      <c r="B25" s="349"/>
      <c r="C25" s="350">
        <v>5</v>
      </c>
      <c r="D25" s="351">
        <f t="shared" si="7"/>
        <v>60217.34</v>
      </c>
      <c r="E25" s="352"/>
      <c r="F25" s="352"/>
      <c r="G25" s="35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2"/>
      <c r="AH25" s="352"/>
      <c r="AI25" s="352"/>
      <c r="AJ25" s="352"/>
      <c r="AK25" s="352"/>
      <c r="AL25" s="352"/>
      <c r="AM25" s="352"/>
      <c r="AN25" s="352"/>
      <c r="AO25" s="352"/>
      <c r="AS25" s="352"/>
      <c r="AW25" s="352"/>
      <c r="AX25" s="352"/>
      <c r="AY25" s="352"/>
      <c r="AZ25" s="352"/>
    </row>
    <row r="26" spans="1:53" ht="12.75" x14ac:dyDescent="0.2">
      <c r="B26" s="349"/>
      <c r="C26" s="350">
        <v>6</v>
      </c>
      <c r="D26" s="351">
        <f t="shared" si="7"/>
        <v>60217.34</v>
      </c>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52"/>
      <c r="AL26" s="352"/>
      <c r="AM26" s="352"/>
      <c r="AN26" s="352"/>
      <c r="AO26" s="352"/>
      <c r="AS26" s="352"/>
      <c r="AW26" s="352"/>
      <c r="AX26" s="352"/>
      <c r="AY26" s="352"/>
      <c r="AZ26" s="352"/>
    </row>
    <row r="27" spans="1:53" ht="15.95" customHeight="1" x14ac:dyDescent="0.15">
      <c r="A27" s="353"/>
      <c r="B27" s="354"/>
      <c r="C27" s="350">
        <v>7</v>
      </c>
      <c r="D27" s="351">
        <f t="shared" si="7"/>
        <v>60217.34</v>
      </c>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5"/>
      <c r="AL27" s="355"/>
      <c r="AM27" s="355"/>
      <c r="AN27" s="355"/>
      <c r="AO27" s="355"/>
      <c r="AP27" s="355"/>
      <c r="AQ27" s="355"/>
      <c r="AR27" s="355"/>
      <c r="AS27" s="355"/>
      <c r="AT27" s="355"/>
      <c r="AU27" s="355"/>
      <c r="AV27" s="355"/>
      <c r="AW27" s="355"/>
      <c r="AX27" s="355"/>
      <c r="AY27" s="355"/>
      <c r="AZ27" s="355"/>
    </row>
    <row r="28" spans="1:53" ht="15.95" customHeight="1" x14ac:dyDescent="0.2">
      <c r="B28" s="356"/>
      <c r="C28" s="350">
        <v>8</v>
      </c>
      <c r="D28" s="351">
        <f t="shared" si="7"/>
        <v>60217.34</v>
      </c>
    </row>
    <row r="29" spans="1:53" ht="15.95" customHeight="1" x14ac:dyDescent="0.15">
      <c r="B29" s="354"/>
      <c r="C29" s="350">
        <v>9</v>
      </c>
      <c r="D29" s="351">
        <f t="shared" si="7"/>
        <v>60217.34</v>
      </c>
    </row>
    <row r="30" spans="1:53" ht="15.95" customHeight="1" x14ac:dyDescent="0.15">
      <c r="B30" s="354"/>
      <c r="C30" s="350">
        <v>10</v>
      </c>
      <c r="D30" s="351">
        <f t="shared" si="7"/>
        <v>60217.34</v>
      </c>
    </row>
    <row r="31" spans="1:53" ht="15.95" customHeight="1" x14ac:dyDescent="0.15">
      <c r="B31" s="354"/>
      <c r="C31" s="350">
        <v>11</v>
      </c>
      <c r="D31" s="351">
        <f t="shared" si="7"/>
        <v>60217.34</v>
      </c>
    </row>
    <row r="32" spans="1:53" ht="15.95" customHeight="1" x14ac:dyDescent="0.15">
      <c r="B32" s="354"/>
      <c r="C32" s="350">
        <v>12</v>
      </c>
      <c r="D32" s="351">
        <f t="shared" si="7"/>
        <v>60217.34</v>
      </c>
    </row>
    <row r="33" spans="1:4" ht="15.95" customHeight="1" x14ac:dyDescent="0.2">
      <c r="B33" s="357"/>
      <c r="C33" s="358" t="s">
        <v>276</v>
      </c>
      <c r="D33" s="359">
        <f>SUM(D21:D32)</f>
        <v>722608.08</v>
      </c>
    </row>
    <row r="34" spans="1:4" ht="15.95" customHeight="1" x14ac:dyDescent="0.2">
      <c r="B34" s="357"/>
      <c r="C34" s="357"/>
      <c r="D34" s="357"/>
    </row>
    <row r="35" spans="1:4" ht="15.95" customHeight="1" x14ac:dyDescent="0.2">
      <c r="A35" s="328"/>
      <c r="D35" s="360"/>
    </row>
    <row r="37" spans="1:4" ht="15.95" customHeight="1" x14ac:dyDescent="0.2">
      <c r="D37" s="360"/>
    </row>
  </sheetData>
  <mergeCells count="43">
    <mergeCell ref="AO18:AR18"/>
    <mergeCell ref="AS18:AV18"/>
    <mergeCell ref="AW18:AZ18"/>
    <mergeCell ref="AK18:AN18"/>
    <mergeCell ref="A1:AZ1"/>
    <mergeCell ref="A3:B3"/>
    <mergeCell ref="C3:D3"/>
    <mergeCell ref="A4:AZ4"/>
    <mergeCell ref="E5:H5"/>
    <mergeCell ref="I5:L5"/>
    <mergeCell ref="M5:P5"/>
    <mergeCell ref="AO5:AR5"/>
    <mergeCell ref="AS5:AV5"/>
    <mergeCell ref="AW5:AZ5"/>
    <mergeCell ref="AO19:AR19"/>
    <mergeCell ref="AS19:AV19"/>
    <mergeCell ref="AW19:AZ19"/>
    <mergeCell ref="AG19:AJ19"/>
    <mergeCell ref="AK19:AN19"/>
    <mergeCell ref="C20:F20"/>
    <mergeCell ref="Q5:T5"/>
    <mergeCell ref="U5:X5"/>
    <mergeCell ref="Y5:AB5"/>
    <mergeCell ref="AC5:AF5"/>
    <mergeCell ref="Q19:T19"/>
    <mergeCell ref="U19:X19"/>
    <mergeCell ref="Y19:AB19"/>
    <mergeCell ref="AC19:AF19"/>
    <mergeCell ref="E19:H19"/>
    <mergeCell ref="I19:L19"/>
    <mergeCell ref="M19:P19"/>
    <mergeCell ref="E18:H18"/>
    <mergeCell ref="I18:L18"/>
    <mergeCell ref="M18:P18"/>
    <mergeCell ref="AK5:AN5"/>
    <mergeCell ref="B6:B17"/>
    <mergeCell ref="A6:A17"/>
    <mergeCell ref="Q18:T18"/>
    <mergeCell ref="U18:X18"/>
    <mergeCell ref="Y18:AB18"/>
    <mergeCell ref="AC18:AF18"/>
    <mergeCell ref="AG18:AJ18"/>
    <mergeCell ref="AG5:AJ5"/>
  </mergeCells>
  <printOptions horizontalCentered="1"/>
  <pageMargins left="0.98425196850393704" right="0.98425196850393704" top="1.3779527559055118" bottom="0.78740157480314965" header="0.51181102362204722" footer="0.39370078740157483"/>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8</vt:i4>
      </vt:variant>
    </vt:vector>
  </HeadingPairs>
  <TitlesOfParts>
    <vt:vector size="17" baseType="lpstr">
      <vt:lpstr>PFS</vt:lpstr>
      <vt:lpstr>PFS_I Equipe</vt:lpstr>
      <vt:lpstr>PFS_II Desp Alimentacao</vt:lpstr>
      <vt:lpstr>PFS_III Desp Gerais</vt:lpstr>
      <vt:lpstr>PFS_IV_ Det_ Custos Adm</vt:lpstr>
      <vt:lpstr>PFS_V Det_ Desp Fiscais</vt:lpstr>
      <vt:lpstr>PFS_VI Det_ Enc_ Soc</vt:lpstr>
      <vt:lpstr>Veículo 4x4</vt:lpstr>
      <vt:lpstr>Crongrama Físico-Financeiro</vt:lpstr>
      <vt:lpstr>PFS!Area_de_impressao</vt:lpstr>
      <vt:lpstr>'PFS_I Equipe'!Area_de_impressao</vt:lpstr>
      <vt:lpstr>'PFS_II Desp Alimentacao'!Area_de_impressao</vt:lpstr>
      <vt:lpstr>'PFS_III Desp Gerais'!Area_de_impressao</vt:lpstr>
      <vt:lpstr>'PFS_IV_ Det_ Custos Adm'!Area_de_impressao</vt:lpstr>
      <vt:lpstr>'PFS_V Det_ Desp Fiscais'!Area_de_impressao</vt:lpstr>
      <vt:lpstr>'PFS_VI Det_ Enc_ Soc'!Area_de_impressao</vt:lpstr>
      <vt:lpstr>'PFS_VI Det_ Enc_ Soc'!Titulos_de_impressao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Roberto Caetano Brasil</dc:creator>
  <cp:lastModifiedBy>Arnaldo Dantas de Araujo Filho</cp:lastModifiedBy>
  <cp:lastPrinted>2019-10-15T11:18:14Z</cp:lastPrinted>
  <dcterms:created xsi:type="dcterms:W3CDTF">2009-12-08T14:34:18Z</dcterms:created>
  <dcterms:modified xsi:type="dcterms:W3CDTF">2019-10-15T11:18:54Z</dcterms:modified>
</cp:coreProperties>
</file>